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R:\05SRUPAR\RMI\Realizované_akce\Rozpracované\Zimní_stadion_šatny\VZ_2025_Rekonstrukce_šaten_III_etapa\Zadávací_dokumentace\"/>
    </mc:Choice>
  </mc:AlternateContent>
  <xr:revisionPtr revIDLastSave="0" documentId="8_{32DACD87-E6D8-4746-87A6-55D78A7CDB70}" xr6:coauthVersionLast="47" xr6:coauthVersionMax="47" xr10:uidLastSave="{00000000-0000-0000-0000-000000000000}"/>
  <bookViews>
    <workbookView xWindow="390" yWindow="390" windowWidth="15510" windowHeight="14070" firstSheet="1" activeTab="1" xr2:uid="{00000000-000D-0000-FFFF-FFFF00000000}"/>
  </bookViews>
  <sheets>
    <sheet name="Pokyny pro vyplnění" sheetId="11" state="hidden" r:id="rId1"/>
    <sheet name="Stavba" sheetId="1" r:id="rId2"/>
    <sheet name="VzorPolozky" sheetId="10" state="hidden" r:id="rId3"/>
    <sheet name="_E3 D.1.1. e.3 Pol" sheetId="12" r:id="rId4"/>
    <sheet name="_E3 D.1.4.1 e.3 Pol" sheetId="13" r:id="rId5"/>
    <sheet name="_E3 D.1.4.2 e.3 Pol" sheetId="14" r:id="rId6"/>
    <sheet name="_E3 D.1.4.3 e.3 Pol" sheetId="15" r:id="rId7"/>
    <sheet name="_E3 D.1.4.4 e.3 Pol" sheetId="16" r:id="rId8"/>
    <sheet name="_E3 VN+ON e.3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'_E3 D.1.1. e.3 Pol'!$1:$7</definedName>
    <definedName name="_xlnm.Print_Titles" localSheetId="4">'_E3 D.1.4.1 e.3 Pol'!$1:$7</definedName>
    <definedName name="_xlnm.Print_Titles" localSheetId="5">'_E3 D.1.4.2 e.3 Pol'!$1:$7</definedName>
    <definedName name="_xlnm.Print_Titles" localSheetId="6">'_E3 D.1.4.3 e.3 Pol'!$1:$7</definedName>
    <definedName name="_xlnm.Print_Titles" localSheetId="7">'_E3 D.1.4.4 e.3 Pol'!$1:$7</definedName>
    <definedName name="_xlnm.Print_Titles" localSheetId="8">'_E3 VN+ON e.3 Pol'!$1:$7</definedName>
    <definedName name="oadresa">Stavba!$D$6</definedName>
    <definedName name="Objednatel" localSheetId="1">Stavba!$D$5</definedName>
    <definedName name="Objekt" localSheetId="1">Stavba!$B$38</definedName>
    <definedName name="_xlnm.Print_Area" localSheetId="3">'_E3 D.1.1. e.3 Pol'!$A$1:$Y$781</definedName>
    <definedName name="_xlnm.Print_Area" localSheetId="4">'_E3 D.1.4.1 e.3 Pol'!$A$1:$Y$137</definedName>
    <definedName name="_xlnm.Print_Area" localSheetId="5">'_E3 D.1.4.2 e.3 Pol'!$A$1:$Y$58</definedName>
    <definedName name="_xlnm.Print_Area" localSheetId="6">'_E3 D.1.4.3 e.3 Pol'!$A$1:$Y$27</definedName>
    <definedName name="_xlnm.Print_Area" localSheetId="7">'_E3 D.1.4.4 e.3 Pol'!$A$1:$Y$140</definedName>
    <definedName name="_xlnm.Print_Area" localSheetId="8">'_E3 VN+ON e.3 Pol'!$A$1:$Y$23</definedName>
    <definedName name="_xlnm.Print_Area" localSheetId="1">Stavba!$A$1:$J$106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G9" i="17"/>
  <c r="M9" i="17" s="1"/>
  <c r="I9" i="17"/>
  <c r="K9" i="17"/>
  <c r="O9" i="17"/>
  <c r="Q9" i="17"/>
  <c r="V9" i="17"/>
  <c r="G11" i="17"/>
  <c r="M11" i="17" s="1"/>
  <c r="I11" i="17"/>
  <c r="K11" i="17"/>
  <c r="O11" i="17"/>
  <c r="Q11" i="17"/>
  <c r="V11" i="17"/>
  <c r="G17" i="17"/>
  <c r="I17" i="17"/>
  <c r="K17" i="17"/>
  <c r="M17" i="17"/>
  <c r="O17" i="17"/>
  <c r="Q17" i="17"/>
  <c r="V17" i="17"/>
  <c r="G19" i="17"/>
  <c r="G8" i="17" s="1"/>
  <c r="I67" i="1" s="1"/>
  <c r="I19" i="17"/>
  <c r="K19" i="17"/>
  <c r="O19" i="17"/>
  <c r="Q19" i="17"/>
  <c r="V19" i="17"/>
  <c r="AE22" i="17"/>
  <c r="F47" i="1" s="1"/>
  <c r="H47" i="1" s="1"/>
  <c r="I47" i="1" s="1"/>
  <c r="AF22" i="17"/>
  <c r="G47" i="1" s="1"/>
  <c r="G9" i="16"/>
  <c r="M9" i="16" s="1"/>
  <c r="I9" i="16"/>
  <c r="K9" i="16"/>
  <c r="O9" i="16"/>
  <c r="Q9" i="16"/>
  <c r="V9" i="16"/>
  <c r="G11" i="16"/>
  <c r="I11" i="16"/>
  <c r="K11" i="16"/>
  <c r="M11" i="16"/>
  <c r="O11" i="16"/>
  <c r="Q11" i="16"/>
  <c r="V11" i="16"/>
  <c r="G13" i="16"/>
  <c r="M13" i="16" s="1"/>
  <c r="I13" i="16"/>
  <c r="K13" i="16"/>
  <c r="O13" i="16"/>
  <c r="Q13" i="16"/>
  <c r="V13" i="16"/>
  <c r="G15" i="16"/>
  <c r="I15" i="16"/>
  <c r="K15" i="16"/>
  <c r="O15" i="16"/>
  <c r="Q15" i="16"/>
  <c r="V15" i="16"/>
  <c r="G17" i="16"/>
  <c r="M17" i="16" s="1"/>
  <c r="I17" i="16"/>
  <c r="K17" i="16"/>
  <c r="O17" i="16"/>
  <c r="Q17" i="16"/>
  <c r="V17" i="16"/>
  <c r="G19" i="16"/>
  <c r="M19" i="16" s="1"/>
  <c r="I19" i="16"/>
  <c r="K19" i="16"/>
  <c r="O19" i="16"/>
  <c r="Q19" i="16"/>
  <c r="V19" i="16"/>
  <c r="G21" i="16"/>
  <c r="M21" i="16" s="1"/>
  <c r="I21" i="16"/>
  <c r="K21" i="16"/>
  <c r="O21" i="16"/>
  <c r="Q21" i="16"/>
  <c r="V21" i="16"/>
  <c r="G23" i="16"/>
  <c r="M23" i="16" s="1"/>
  <c r="I23" i="16"/>
  <c r="K23" i="16"/>
  <c r="O23" i="16"/>
  <c r="Q23" i="16"/>
  <c r="V23" i="16"/>
  <c r="G25" i="16"/>
  <c r="I25" i="16"/>
  <c r="K25" i="16"/>
  <c r="M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M37" i="16" s="1"/>
  <c r="I37" i="16"/>
  <c r="K37" i="16"/>
  <c r="O37" i="16"/>
  <c r="Q37" i="16"/>
  <c r="V37" i="16"/>
  <c r="G39" i="16"/>
  <c r="M39" i="16" s="1"/>
  <c r="I39" i="16"/>
  <c r="K39" i="16"/>
  <c r="O39" i="16"/>
  <c r="Q39" i="16"/>
  <c r="V39" i="16"/>
  <c r="G42" i="16"/>
  <c r="M42" i="16" s="1"/>
  <c r="I42" i="16"/>
  <c r="K42" i="16"/>
  <c r="O42" i="16"/>
  <c r="Q42" i="16"/>
  <c r="V42" i="16"/>
  <c r="G44" i="16"/>
  <c r="M44" i="16" s="1"/>
  <c r="I44" i="16"/>
  <c r="K44" i="16"/>
  <c r="O44" i="16"/>
  <c r="Q44" i="16"/>
  <c r="V44" i="16"/>
  <c r="G46" i="16"/>
  <c r="I46" i="16"/>
  <c r="K46" i="16"/>
  <c r="O46" i="16"/>
  <c r="Q46" i="16"/>
  <c r="V46" i="16"/>
  <c r="G48" i="16"/>
  <c r="M48" i="16" s="1"/>
  <c r="I48" i="16"/>
  <c r="K48" i="16"/>
  <c r="O48" i="16"/>
  <c r="Q48" i="16"/>
  <c r="V48" i="16"/>
  <c r="G50" i="16"/>
  <c r="M50" i="16" s="1"/>
  <c r="I50" i="16"/>
  <c r="K50" i="16"/>
  <c r="O50" i="16"/>
  <c r="Q50" i="16"/>
  <c r="V50" i="16"/>
  <c r="G52" i="16"/>
  <c r="M52" i="16" s="1"/>
  <c r="I52" i="16"/>
  <c r="K52" i="16"/>
  <c r="O52" i="16"/>
  <c r="Q52" i="16"/>
  <c r="V52" i="16"/>
  <c r="G54" i="16"/>
  <c r="M54" i="16" s="1"/>
  <c r="I54" i="16"/>
  <c r="K54" i="16"/>
  <c r="O54" i="16"/>
  <c r="Q54" i="16"/>
  <c r="V54" i="16"/>
  <c r="G56" i="16"/>
  <c r="M56" i="16" s="1"/>
  <c r="I56" i="16"/>
  <c r="K56" i="16"/>
  <c r="O56" i="16"/>
  <c r="Q56" i="16"/>
  <c r="V56" i="16"/>
  <c r="G58" i="16"/>
  <c r="M58" i="16" s="1"/>
  <c r="I58" i="16"/>
  <c r="K58" i="16"/>
  <c r="O58" i="16"/>
  <c r="Q58" i="16"/>
  <c r="V58" i="16"/>
  <c r="G60" i="16"/>
  <c r="I60" i="16"/>
  <c r="K60" i="16"/>
  <c r="M60" i="16"/>
  <c r="O60" i="16"/>
  <c r="Q60" i="16"/>
  <c r="V60" i="16"/>
  <c r="G62" i="16"/>
  <c r="M62" i="16" s="1"/>
  <c r="I62" i="16"/>
  <c r="K62" i="16"/>
  <c r="O62" i="16"/>
  <c r="Q62" i="16"/>
  <c r="V62" i="16"/>
  <c r="G64" i="16"/>
  <c r="M64" i="16" s="1"/>
  <c r="I64" i="16"/>
  <c r="K64" i="16"/>
  <c r="O64" i="16"/>
  <c r="Q64" i="16"/>
  <c r="V64" i="16"/>
  <c r="G66" i="16"/>
  <c r="M66" i="16" s="1"/>
  <c r="I66" i="16"/>
  <c r="K66" i="16"/>
  <c r="O66" i="16"/>
  <c r="Q66" i="16"/>
  <c r="V66" i="16"/>
  <c r="G68" i="16"/>
  <c r="I68" i="16"/>
  <c r="K68" i="16"/>
  <c r="M68" i="16"/>
  <c r="O68" i="16"/>
  <c r="Q68" i="16"/>
  <c r="V68" i="16"/>
  <c r="G70" i="16"/>
  <c r="M70" i="16" s="1"/>
  <c r="I70" i="16"/>
  <c r="K70" i="16"/>
  <c r="O70" i="16"/>
  <c r="Q70" i="16"/>
  <c r="V70" i="16"/>
  <c r="G72" i="16"/>
  <c r="M72" i="16" s="1"/>
  <c r="I72" i="16"/>
  <c r="K72" i="16"/>
  <c r="O72" i="16"/>
  <c r="Q72" i="16"/>
  <c r="V72" i="16"/>
  <c r="G74" i="16"/>
  <c r="M74" i="16" s="1"/>
  <c r="I74" i="16"/>
  <c r="K74" i="16"/>
  <c r="O74" i="16"/>
  <c r="Q74" i="16"/>
  <c r="V74" i="16"/>
  <c r="G76" i="16"/>
  <c r="I76" i="16"/>
  <c r="K76" i="16"/>
  <c r="M76" i="16"/>
  <c r="O76" i="16"/>
  <c r="Q76" i="16"/>
  <c r="V76" i="16"/>
  <c r="G78" i="16"/>
  <c r="M78" i="16" s="1"/>
  <c r="I78" i="16"/>
  <c r="K78" i="16"/>
  <c r="O78" i="16"/>
  <c r="Q78" i="16"/>
  <c r="V78" i="16"/>
  <c r="G80" i="16"/>
  <c r="M80" i="16" s="1"/>
  <c r="I80" i="16"/>
  <c r="K80" i="16"/>
  <c r="O80" i="16"/>
  <c r="Q80" i="16"/>
  <c r="V80" i="16"/>
  <c r="G82" i="16"/>
  <c r="M82" i="16" s="1"/>
  <c r="I82" i="16"/>
  <c r="K82" i="16"/>
  <c r="O82" i="16"/>
  <c r="Q82" i="16"/>
  <c r="V82" i="16"/>
  <c r="G84" i="16"/>
  <c r="M84" i="16" s="1"/>
  <c r="I84" i="16"/>
  <c r="K84" i="16"/>
  <c r="O84" i="16"/>
  <c r="Q84" i="16"/>
  <c r="V84" i="16"/>
  <c r="G86" i="16"/>
  <c r="M86" i="16" s="1"/>
  <c r="I86" i="16"/>
  <c r="K86" i="16"/>
  <c r="O86" i="16"/>
  <c r="Q86" i="16"/>
  <c r="V86" i="16"/>
  <c r="G88" i="16"/>
  <c r="M88" i="16" s="1"/>
  <c r="I88" i="16"/>
  <c r="K88" i="16"/>
  <c r="O88" i="16"/>
  <c r="Q88" i="16"/>
  <c r="V88" i="16"/>
  <c r="G90" i="16"/>
  <c r="M90" i="16" s="1"/>
  <c r="I90" i="16"/>
  <c r="K90" i="16"/>
  <c r="O90" i="16"/>
  <c r="Q90" i="16"/>
  <c r="V90" i="16"/>
  <c r="G92" i="16"/>
  <c r="M92" i="16" s="1"/>
  <c r="I92" i="16"/>
  <c r="K92" i="16"/>
  <c r="O92" i="16"/>
  <c r="Q92" i="16"/>
  <c r="V92" i="16"/>
  <c r="G94" i="16"/>
  <c r="M94" i="16" s="1"/>
  <c r="I94" i="16"/>
  <c r="K94" i="16"/>
  <c r="O94" i="16"/>
  <c r="Q94" i="16"/>
  <c r="V94" i="16"/>
  <c r="G96" i="16"/>
  <c r="M96" i="16" s="1"/>
  <c r="I96" i="16"/>
  <c r="K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M104" i="16" s="1"/>
  <c r="I104" i="16"/>
  <c r="K104" i="16"/>
  <c r="O104" i="16"/>
  <c r="Q104" i="16"/>
  <c r="V104" i="16"/>
  <c r="G107" i="16"/>
  <c r="M107" i="16" s="1"/>
  <c r="I107" i="16"/>
  <c r="K107" i="16"/>
  <c r="O107" i="16"/>
  <c r="Q107" i="16"/>
  <c r="V107" i="16"/>
  <c r="G109" i="16"/>
  <c r="I109" i="16"/>
  <c r="K109" i="16"/>
  <c r="O109" i="16"/>
  <c r="Q109" i="16"/>
  <c r="V109" i="16"/>
  <c r="G111" i="16"/>
  <c r="M111" i="16" s="1"/>
  <c r="I111" i="16"/>
  <c r="K111" i="16"/>
  <c r="O111" i="16"/>
  <c r="Q111" i="16"/>
  <c r="V111" i="16"/>
  <c r="G113" i="16"/>
  <c r="M113" i="16" s="1"/>
  <c r="I113" i="16"/>
  <c r="K113" i="16"/>
  <c r="O113" i="16"/>
  <c r="Q113" i="16"/>
  <c r="V113" i="16"/>
  <c r="G115" i="16"/>
  <c r="M115" i="16" s="1"/>
  <c r="I115" i="16"/>
  <c r="K115" i="16"/>
  <c r="O115" i="16"/>
  <c r="Q115" i="16"/>
  <c r="V115" i="16"/>
  <c r="G117" i="16"/>
  <c r="M117" i="16" s="1"/>
  <c r="I117" i="16"/>
  <c r="K117" i="16"/>
  <c r="O117" i="16"/>
  <c r="Q117" i="16"/>
  <c r="V117" i="16"/>
  <c r="G119" i="16"/>
  <c r="M119" i="16" s="1"/>
  <c r="I119" i="16"/>
  <c r="K119" i="16"/>
  <c r="O119" i="16"/>
  <c r="Q119" i="16"/>
  <c r="V119" i="16"/>
  <c r="G121" i="16"/>
  <c r="M121" i="16" s="1"/>
  <c r="I121" i="16"/>
  <c r="K121" i="16"/>
  <c r="O121" i="16"/>
  <c r="Q121" i="16"/>
  <c r="V121" i="16"/>
  <c r="G123" i="16"/>
  <c r="I123" i="16"/>
  <c r="K123" i="16"/>
  <c r="M123" i="16"/>
  <c r="O123" i="16"/>
  <c r="Q123" i="16"/>
  <c r="V123" i="16"/>
  <c r="G125" i="16"/>
  <c r="M125" i="16" s="1"/>
  <c r="I125" i="16"/>
  <c r="K125" i="16"/>
  <c r="O125" i="16"/>
  <c r="Q125" i="16"/>
  <c r="V125" i="16"/>
  <c r="G127" i="16"/>
  <c r="M127" i="16" s="1"/>
  <c r="I127" i="16"/>
  <c r="K127" i="16"/>
  <c r="O127" i="16"/>
  <c r="Q127" i="16"/>
  <c r="V127" i="16"/>
  <c r="G129" i="16"/>
  <c r="M129" i="16" s="1"/>
  <c r="I129" i="16"/>
  <c r="K129" i="16"/>
  <c r="O129" i="16"/>
  <c r="Q129" i="16"/>
  <c r="V129" i="16"/>
  <c r="G131" i="16"/>
  <c r="M131" i="16" s="1"/>
  <c r="I131" i="16"/>
  <c r="K131" i="16"/>
  <c r="O131" i="16"/>
  <c r="Q131" i="16"/>
  <c r="V131" i="16"/>
  <c r="G133" i="16"/>
  <c r="M133" i="16" s="1"/>
  <c r="I133" i="16"/>
  <c r="K133" i="16"/>
  <c r="O133" i="16"/>
  <c r="Q133" i="16"/>
  <c r="V133" i="16"/>
  <c r="G135" i="16"/>
  <c r="M135" i="16" s="1"/>
  <c r="I135" i="16"/>
  <c r="K135" i="16"/>
  <c r="O135" i="16"/>
  <c r="Q135" i="16"/>
  <c r="V135" i="16"/>
  <c r="G137" i="16"/>
  <c r="M137" i="16" s="1"/>
  <c r="I137" i="16"/>
  <c r="K137" i="16"/>
  <c r="O137" i="16"/>
  <c r="Q137" i="16"/>
  <c r="V137" i="16"/>
  <c r="AE139" i="16"/>
  <c r="F46" i="1" s="1"/>
  <c r="G9" i="15"/>
  <c r="M9" i="15" s="1"/>
  <c r="I9" i="15"/>
  <c r="I8" i="15" s="1"/>
  <c r="K9" i="15"/>
  <c r="O9" i="15"/>
  <c r="Q9" i="15"/>
  <c r="V9" i="15"/>
  <c r="G11" i="15"/>
  <c r="I11" i="15"/>
  <c r="K11" i="15"/>
  <c r="M11" i="15"/>
  <c r="O11" i="15"/>
  <c r="Q11" i="15"/>
  <c r="V11" i="15"/>
  <c r="G12" i="15"/>
  <c r="M12" i="15" s="1"/>
  <c r="I12" i="15"/>
  <c r="K12" i="15"/>
  <c r="O12" i="15"/>
  <c r="Q12" i="15"/>
  <c r="V12" i="15"/>
  <c r="G13" i="15"/>
  <c r="G8" i="15" s="1"/>
  <c r="I81" i="1" s="1"/>
  <c r="I13" i="15"/>
  <c r="K13" i="15"/>
  <c r="O13" i="15"/>
  <c r="Q13" i="15"/>
  <c r="V13" i="15"/>
  <c r="G14" i="15"/>
  <c r="M14" i="15" s="1"/>
  <c r="I14" i="15"/>
  <c r="K14" i="15"/>
  <c r="O14" i="15"/>
  <c r="Q14" i="15"/>
  <c r="V14" i="15"/>
  <c r="G15" i="15"/>
  <c r="M15" i="15" s="1"/>
  <c r="I15" i="15"/>
  <c r="K15" i="15"/>
  <c r="O15" i="15"/>
  <c r="Q15" i="15"/>
  <c r="V15" i="15"/>
  <c r="G16" i="15"/>
  <c r="M16" i="15" s="1"/>
  <c r="I16" i="15"/>
  <c r="K16" i="15"/>
  <c r="O16" i="15"/>
  <c r="Q16" i="15"/>
  <c r="V16" i="15"/>
  <c r="G17" i="15"/>
  <c r="M17" i="15" s="1"/>
  <c r="I17" i="15"/>
  <c r="K17" i="15"/>
  <c r="O17" i="15"/>
  <c r="Q17" i="15"/>
  <c r="V17" i="15"/>
  <c r="G18" i="15"/>
  <c r="M18" i="15" s="1"/>
  <c r="I18" i="15"/>
  <c r="K18" i="15"/>
  <c r="O18" i="15"/>
  <c r="Q18" i="15"/>
  <c r="V18" i="15"/>
  <c r="G19" i="15"/>
  <c r="I19" i="15"/>
  <c r="K19" i="15"/>
  <c r="M19" i="15"/>
  <c r="O19" i="15"/>
  <c r="Q19" i="15"/>
  <c r="V19" i="15"/>
  <c r="G21" i="15"/>
  <c r="I21" i="15"/>
  <c r="K21" i="15"/>
  <c r="O21" i="15"/>
  <c r="O20" i="15" s="1"/>
  <c r="Q21" i="15"/>
  <c r="V21" i="15"/>
  <c r="G22" i="15"/>
  <c r="M22" i="15" s="1"/>
  <c r="I22" i="15"/>
  <c r="K22" i="15"/>
  <c r="O22" i="15"/>
  <c r="Q22" i="15"/>
  <c r="V22" i="15"/>
  <c r="G23" i="15"/>
  <c r="I23" i="15"/>
  <c r="K23" i="15"/>
  <c r="M23" i="15"/>
  <c r="O23" i="15"/>
  <c r="Q23" i="15"/>
  <c r="V23" i="15"/>
  <c r="G24" i="15"/>
  <c r="M24" i="15" s="1"/>
  <c r="I24" i="15"/>
  <c r="K24" i="15"/>
  <c r="O24" i="15"/>
  <c r="Q24" i="15"/>
  <c r="V24" i="15"/>
  <c r="AE26" i="15"/>
  <c r="BA47" i="14"/>
  <c r="G9" i="14"/>
  <c r="M9" i="14" s="1"/>
  <c r="I9" i="14"/>
  <c r="K9" i="14"/>
  <c r="O9" i="14"/>
  <c r="Q9" i="14"/>
  <c r="Q8" i="14" s="1"/>
  <c r="V9" i="14"/>
  <c r="G11" i="14"/>
  <c r="I11" i="14"/>
  <c r="K11" i="14"/>
  <c r="M11" i="14"/>
  <c r="O11" i="14"/>
  <c r="Q11" i="14"/>
  <c r="V11" i="14"/>
  <c r="G13" i="14"/>
  <c r="M13" i="14" s="1"/>
  <c r="I13" i="14"/>
  <c r="K13" i="14"/>
  <c r="O13" i="14"/>
  <c r="Q13" i="14"/>
  <c r="V13" i="14"/>
  <c r="G15" i="14"/>
  <c r="M15" i="14" s="1"/>
  <c r="I15" i="14"/>
  <c r="K15" i="14"/>
  <c r="O15" i="14"/>
  <c r="Q15" i="14"/>
  <c r="V15" i="14"/>
  <c r="G17" i="14"/>
  <c r="M17" i="14" s="1"/>
  <c r="I17" i="14"/>
  <c r="K17" i="14"/>
  <c r="O17" i="14"/>
  <c r="Q17" i="14"/>
  <c r="V17" i="14"/>
  <c r="G20" i="14"/>
  <c r="M20" i="14" s="1"/>
  <c r="I20" i="14"/>
  <c r="I19" i="14" s="1"/>
  <c r="K20" i="14"/>
  <c r="O20" i="14"/>
  <c r="Q20" i="14"/>
  <c r="Q19" i="14" s="1"/>
  <c r="V20" i="14"/>
  <c r="G22" i="14"/>
  <c r="M22" i="14" s="1"/>
  <c r="I22" i="14"/>
  <c r="K22" i="14"/>
  <c r="O22" i="14"/>
  <c r="Q22" i="14"/>
  <c r="V22" i="14"/>
  <c r="G24" i="14"/>
  <c r="M24" i="14" s="1"/>
  <c r="I24" i="14"/>
  <c r="K24" i="14"/>
  <c r="O24" i="14"/>
  <c r="Q24" i="14"/>
  <c r="V24" i="14"/>
  <c r="G26" i="14"/>
  <c r="M26" i="14" s="1"/>
  <c r="I26" i="14"/>
  <c r="K26" i="14"/>
  <c r="K19" i="14" s="1"/>
  <c r="O26" i="14"/>
  <c r="Q26" i="14"/>
  <c r="V26" i="14"/>
  <c r="V19" i="14" s="1"/>
  <c r="G29" i="14"/>
  <c r="M29" i="14" s="1"/>
  <c r="I29" i="14"/>
  <c r="K29" i="14"/>
  <c r="O29" i="14"/>
  <c r="Q29" i="14"/>
  <c r="V29" i="14"/>
  <c r="G31" i="14"/>
  <c r="M31" i="14" s="1"/>
  <c r="I31" i="14"/>
  <c r="K31" i="14"/>
  <c r="O31" i="14"/>
  <c r="Q31" i="14"/>
  <c r="V31" i="14"/>
  <c r="G33" i="14"/>
  <c r="M33" i="14" s="1"/>
  <c r="I33" i="14"/>
  <c r="K33" i="14"/>
  <c r="O33" i="14"/>
  <c r="Q33" i="14"/>
  <c r="V33" i="14"/>
  <c r="G35" i="14"/>
  <c r="M35" i="14" s="1"/>
  <c r="I35" i="14"/>
  <c r="K35" i="14"/>
  <c r="O35" i="14"/>
  <c r="Q35" i="14"/>
  <c r="V35" i="14"/>
  <c r="G37" i="14"/>
  <c r="M37" i="14" s="1"/>
  <c r="I37" i="14"/>
  <c r="K37" i="14"/>
  <c r="O37" i="14"/>
  <c r="Q37" i="14"/>
  <c r="V37" i="14"/>
  <c r="G39" i="14"/>
  <c r="I39" i="14"/>
  <c r="K39" i="14"/>
  <c r="M39" i="14"/>
  <c r="O39" i="14"/>
  <c r="Q39" i="14"/>
  <c r="V39" i="14"/>
  <c r="G41" i="14"/>
  <c r="M41" i="14" s="1"/>
  <c r="I41" i="14"/>
  <c r="K41" i="14"/>
  <c r="O41" i="14"/>
  <c r="Q41" i="14"/>
  <c r="V41" i="14"/>
  <c r="G43" i="14"/>
  <c r="I43" i="14"/>
  <c r="K43" i="14"/>
  <c r="M43" i="14"/>
  <c r="O43" i="14"/>
  <c r="Q43" i="14"/>
  <c r="V43" i="14"/>
  <c r="G45" i="14"/>
  <c r="K45" i="14"/>
  <c r="O45" i="14"/>
  <c r="V45" i="14"/>
  <c r="G46" i="14"/>
  <c r="I46" i="14"/>
  <c r="I45" i="14" s="1"/>
  <c r="K46" i="14"/>
  <c r="M46" i="14"/>
  <c r="M45" i="14" s="1"/>
  <c r="O46" i="14"/>
  <c r="Q46" i="14"/>
  <c r="Q45" i="14" s="1"/>
  <c r="V46" i="14"/>
  <c r="K49" i="14"/>
  <c r="G50" i="14"/>
  <c r="M50" i="14" s="1"/>
  <c r="I50" i="14"/>
  <c r="I49" i="14" s="1"/>
  <c r="K50" i="14"/>
  <c r="O50" i="14"/>
  <c r="Q50" i="14"/>
  <c r="V50" i="14"/>
  <c r="V49" i="14" s="1"/>
  <c r="G52" i="14"/>
  <c r="M52" i="14" s="1"/>
  <c r="I52" i="14"/>
  <c r="K52" i="14"/>
  <c r="O52" i="14"/>
  <c r="O49" i="14" s="1"/>
  <c r="Q52" i="14"/>
  <c r="V52" i="14"/>
  <c r="G54" i="14"/>
  <c r="M54" i="14" s="1"/>
  <c r="I54" i="14"/>
  <c r="K54" i="14"/>
  <c r="O54" i="14"/>
  <c r="Q54" i="14"/>
  <c r="V54" i="14"/>
  <c r="AE57" i="14"/>
  <c r="F44" i="1" s="1"/>
  <c r="BA123" i="13"/>
  <c r="G9" i="13"/>
  <c r="M9" i="13" s="1"/>
  <c r="I9" i="13"/>
  <c r="K9" i="13"/>
  <c r="O9" i="13"/>
  <c r="Q9" i="13"/>
  <c r="V9" i="13"/>
  <c r="G11" i="13"/>
  <c r="I11" i="13"/>
  <c r="K11" i="13"/>
  <c r="M11" i="13"/>
  <c r="O11" i="13"/>
  <c r="Q11" i="13"/>
  <c r="V11" i="13"/>
  <c r="G13" i="13"/>
  <c r="M13" i="13" s="1"/>
  <c r="I13" i="13"/>
  <c r="K13" i="13"/>
  <c r="O13" i="13"/>
  <c r="Q13" i="13"/>
  <c r="V13" i="13"/>
  <c r="G15" i="13"/>
  <c r="M15" i="13" s="1"/>
  <c r="I15" i="13"/>
  <c r="K15" i="13"/>
  <c r="O15" i="13"/>
  <c r="Q15" i="13"/>
  <c r="V15" i="13"/>
  <c r="G17" i="13"/>
  <c r="M17" i="13" s="1"/>
  <c r="I17" i="13"/>
  <c r="K17" i="13"/>
  <c r="O17" i="13"/>
  <c r="Q17" i="13"/>
  <c r="V17" i="13"/>
  <c r="G19" i="13"/>
  <c r="I19" i="13"/>
  <c r="K19" i="13"/>
  <c r="M19" i="13"/>
  <c r="O19" i="13"/>
  <c r="Q19" i="13"/>
  <c r="V19" i="13"/>
  <c r="G21" i="13"/>
  <c r="M21" i="13" s="1"/>
  <c r="I21" i="13"/>
  <c r="K21" i="13"/>
  <c r="O21" i="13"/>
  <c r="Q21" i="13"/>
  <c r="V21" i="13"/>
  <c r="G23" i="13"/>
  <c r="M23" i="13" s="1"/>
  <c r="I23" i="13"/>
  <c r="K23" i="13"/>
  <c r="O23" i="13"/>
  <c r="Q23" i="13"/>
  <c r="V23" i="13"/>
  <c r="G25" i="13"/>
  <c r="M25" i="13" s="1"/>
  <c r="I25" i="13"/>
  <c r="K25" i="13"/>
  <c r="O25" i="13"/>
  <c r="Q25" i="13"/>
  <c r="V25" i="13"/>
  <c r="G27" i="13"/>
  <c r="I27" i="13"/>
  <c r="K27" i="13"/>
  <c r="M27" i="13"/>
  <c r="O27" i="13"/>
  <c r="Q27" i="13"/>
  <c r="V27" i="13"/>
  <c r="G29" i="13"/>
  <c r="I29" i="13"/>
  <c r="K29" i="13"/>
  <c r="M29" i="13"/>
  <c r="O29" i="13"/>
  <c r="Q29" i="13"/>
  <c r="V29" i="13"/>
  <c r="G31" i="13"/>
  <c r="M31" i="13" s="1"/>
  <c r="I31" i="13"/>
  <c r="K31" i="13"/>
  <c r="O31" i="13"/>
  <c r="Q31" i="13"/>
  <c r="V31" i="13"/>
  <c r="G33" i="13"/>
  <c r="M33" i="13" s="1"/>
  <c r="I33" i="13"/>
  <c r="K33" i="13"/>
  <c r="O33" i="13"/>
  <c r="Q33" i="13"/>
  <c r="V33" i="13"/>
  <c r="G35" i="13"/>
  <c r="M35" i="13" s="1"/>
  <c r="I35" i="13"/>
  <c r="K35" i="13"/>
  <c r="O35" i="13"/>
  <c r="Q35" i="13"/>
  <c r="V35" i="13"/>
  <c r="G37" i="13"/>
  <c r="M37" i="13" s="1"/>
  <c r="I37" i="13"/>
  <c r="K37" i="13"/>
  <c r="O37" i="13"/>
  <c r="Q37" i="13"/>
  <c r="V37" i="13"/>
  <c r="G39" i="13"/>
  <c r="M39" i="13" s="1"/>
  <c r="I39" i="13"/>
  <c r="K39" i="13"/>
  <c r="O39" i="13"/>
  <c r="Q39" i="13"/>
  <c r="V39" i="13"/>
  <c r="G41" i="13"/>
  <c r="M41" i="13" s="1"/>
  <c r="I41" i="13"/>
  <c r="K41" i="13"/>
  <c r="O41" i="13"/>
  <c r="Q41" i="13"/>
  <c r="V41" i="13"/>
  <c r="G43" i="13"/>
  <c r="M43" i="13" s="1"/>
  <c r="I43" i="13"/>
  <c r="K43" i="13"/>
  <c r="O43" i="13"/>
  <c r="Q43" i="13"/>
  <c r="V43" i="13"/>
  <c r="G45" i="13"/>
  <c r="I45" i="13"/>
  <c r="K45" i="13"/>
  <c r="M45" i="13"/>
  <c r="O45" i="13"/>
  <c r="Q45" i="13"/>
  <c r="V45" i="13"/>
  <c r="G47" i="13"/>
  <c r="M47" i="13" s="1"/>
  <c r="I47" i="13"/>
  <c r="K47" i="13"/>
  <c r="O47" i="13"/>
  <c r="Q47" i="13"/>
  <c r="V47" i="13"/>
  <c r="G49" i="13"/>
  <c r="M49" i="13" s="1"/>
  <c r="I49" i="13"/>
  <c r="K49" i="13"/>
  <c r="O49" i="13"/>
  <c r="Q49" i="13"/>
  <c r="V49" i="13"/>
  <c r="G52" i="13"/>
  <c r="I52" i="13"/>
  <c r="K52" i="13"/>
  <c r="M52" i="13"/>
  <c r="O52" i="13"/>
  <c r="Q52" i="13"/>
  <c r="V52" i="13"/>
  <c r="G54" i="13"/>
  <c r="M54" i="13" s="1"/>
  <c r="I54" i="13"/>
  <c r="K54" i="13"/>
  <c r="O54" i="13"/>
  <c r="Q54" i="13"/>
  <c r="V54" i="13"/>
  <c r="G56" i="13"/>
  <c r="I56" i="13"/>
  <c r="K56" i="13"/>
  <c r="M56" i="13"/>
  <c r="O56" i="13"/>
  <c r="Q56" i="13"/>
  <c r="V56" i="13"/>
  <c r="G58" i="13"/>
  <c r="M58" i="13" s="1"/>
  <c r="I58" i="13"/>
  <c r="K58" i="13"/>
  <c r="O58" i="13"/>
  <c r="Q58" i="13"/>
  <c r="V58" i="13"/>
  <c r="G60" i="13"/>
  <c r="I60" i="13"/>
  <c r="K60" i="13"/>
  <c r="M60" i="13"/>
  <c r="O60" i="13"/>
  <c r="Q60" i="13"/>
  <c r="V60" i="13"/>
  <c r="G62" i="13"/>
  <c r="M62" i="13" s="1"/>
  <c r="I62" i="13"/>
  <c r="K62" i="13"/>
  <c r="O62" i="13"/>
  <c r="Q62" i="13"/>
  <c r="V62" i="13"/>
  <c r="G64" i="13"/>
  <c r="M64" i="13" s="1"/>
  <c r="I64" i="13"/>
  <c r="K64" i="13"/>
  <c r="O64" i="13"/>
  <c r="Q64" i="13"/>
  <c r="V64" i="13"/>
  <c r="G66" i="13"/>
  <c r="M66" i="13" s="1"/>
  <c r="I66" i="13"/>
  <c r="K66" i="13"/>
  <c r="O66" i="13"/>
  <c r="Q66" i="13"/>
  <c r="V66" i="13"/>
  <c r="G68" i="13"/>
  <c r="I68" i="13"/>
  <c r="K68" i="13"/>
  <c r="M68" i="13"/>
  <c r="O68" i="13"/>
  <c r="Q68" i="13"/>
  <c r="V68" i="13"/>
  <c r="G70" i="13"/>
  <c r="M70" i="13" s="1"/>
  <c r="I70" i="13"/>
  <c r="K70" i="13"/>
  <c r="O70" i="13"/>
  <c r="Q70" i="13"/>
  <c r="V70" i="13"/>
  <c r="G72" i="13"/>
  <c r="I72" i="13"/>
  <c r="K72" i="13"/>
  <c r="M72" i="13"/>
  <c r="O72" i="13"/>
  <c r="Q72" i="13"/>
  <c r="V72" i="13"/>
  <c r="G74" i="13"/>
  <c r="M74" i="13" s="1"/>
  <c r="I74" i="13"/>
  <c r="K74" i="13"/>
  <c r="O74" i="13"/>
  <c r="Q74" i="13"/>
  <c r="V74" i="13"/>
  <c r="G76" i="13"/>
  <c r="I76" i="13"/>
  <c r="K76" i="13"/>
  <c r="M76" i="13"/>
  <c r="O76" i="13"/>
  <c r="Q76" i="13"/>
  <c r="V76" i="13"/>
  <c r="G78" i="13"/>
  <c r="M78" i="13" s="1"/>
  <c r="I78" i="13"/>
  <c r="K78" i="13"/>
  <c r="O78" i="13"/>
  <c r="Q78" i="13"/>
  <c r="V78" i="13"/>
  <c r="G80" i="13"/>
  <c r="M80" i="13" s="1"/>
  <c r="I80" i="13"/>
  <c r="K80" i="13"/>
  <c r="O80" i="13"/>
  <c r="Q80" i="13"/>
  <c r="V80" i="13"/>
  <c r="G82" i="13"/>
  <c r="M82" i="13" s="1"/>
  <c r="I82" i="13"/>
  <c r="K82" i="13"/>
  <c r="O82" i="13"/>
  <c r="Q82" i="13"/>
  <c r="V82" i="13"/>
  <c r="G84" i="13"/>
  <c r="M84" i="13" s="1"/>
  <c r="I84" i="13"/>
  <c r="K84" i="13"/>
  <c r="O84" i="13"/>
  <c r="Q84" i="13"/>
  <c r="V84" i="13"/>
  <c r="G86" i="13"/>
  <c r="M86" i="13" s="1"/>
  <c r="I86" i="13"/>
  <c r="K86" i="13"/>
  <c r="O86" i="13"/>
  <c r="Q86" i="13"/>
  <c r="V86" i="13"/>
  <c r="G88" i="13"/>
  <c r="M88" i="13" s="1"/>
  <c r="I88" i="13"/>
  <c r="K88" i="13"/>
  <c r="O88" i="13"/>
  <c r="Q88" i="13"/>
  <c r="V88" i="13"/>
  <c r="G90" i="13"/>
  <c r="M90" i="13" s="1"/>
  <c r="I90" i="13"/>
  <c r="K90" i="13"/>
  <c r="O90" i="13"/>
  <c r="Q90" i="13"/>
  <c r="V90" i="13"/>
  <c r="G92" i="13"/>
  <c r="M92" i="13" s="1"/>
  <c r="I92" i="13"/>
  <c r="K92" i="13"/>
  <c r="O92" i="13"/>
  <c r="Q92" i="13"/>
  <c r="V92" i="13"/>
  <c r="G94" i="13"/>
  <c r="M94" i="13" s="1"/>
  <c r="I94" i="13"/>
  <c r="K94" i="13"/>
  <c r="O94" i="13"/>
  <c r="Q94" i="13"/>
  <c r="V94" i="13"/>
  <c r="G96" i="13"/>
  <c r="M96" i="13" s="1"/>
  <c r="I96" i="13"/>
  <c r="K96" i="13"/>
  <c r="O96" i="13"/>
  <c r="Q96" i="13"/>
  <c r="V96" i="13"/>
  <c r="G98" i="13"/>
  <c r="M98" i="13" s="1"/>
  <c r="I98" i="13"/>
  <c r="K98" i="13"/>
  <c r="O98" i="13"/>
  <c r="Q98" i="13"/>
  <c r="V98" i="13"/>
  <c r="G101" i="13"/>
  <c r="M101" i="13" s="1"/>
  <c r="I101" i="13"/>
  <c r="K101" i="13"/>
  <c r="O101" i="13"/>
  <c r="Q101" i="13"/>
  <c r="V101" i="13"/>
  <c r="G103" i="13"/>
  <c r="I103" i="13"/>
  <c r="K103" i="13"/>
  <c r="M103" i="13"/>
  <c r="O103" i="13"/>
  <c r="Q103" i="13"/>
  <c r="V103" i="13"/>
  <c r="G105" i="13"/>
  <c r="I105" i="13"/>
  <c r="K105" i="13"/>
  <c r="M105" i="13"/>
  <c r="O105" i="13"/>
  <c r="Q105" i="13"/>
  <c r="V105" i="13"/>
  <c r="G107" i="13"/>
  <c r="M107" i="13" s="1"/>
  <c r="I107" i="13"/>
  <c r="K107" i="13"/>
  <c r="O107" i="13"/>
  <c r="Q107" i="13"/>
  <c r="V107" i="13"/>
  <c r="G109" i="13"/>
  <c r="M109" i="13" s="1"/>
  <c r="I109" i="13"/>
  <c r="K109" i="13"/>
  <c r="O109" i="13"/>
  <c r="Q109" i="13"/>
  <c r="V109" i="13"/>
  <c r="G111" i="13"/>
  <c r="M111" i="13" s="1"/>
  <c r="I111" i="13"/>
  <c r="K111" i="13"/>
  <c r="O111" i="13"/>
  <c r="Q111" i="13"/>
  <c r="V111" i="13"/>
  <c r="G113" i="13"/>
  <c r="I113" i="13"/>
  <c r="K113" i="13"/>
  <c r="M113" i="13"/>
  <c r="O113" i="13"/>
  <c r="Q113" i="13"/>
  <c r="V113" i="13"/>
  <c r="G115" i="13"/>
  <c r="M115" i="13" s="1"/>
  <c r="I115" i="13"/>
  <c r="K115" i="13"/>
  <c r="O115" i="13"/>
  <c r="Q115" i="13"/>
  <c r="V115" i="13"/>
  <c r="G117" i="13"/>
  <c r="M117" i="13" s="1"/>
  <c r="I117" i="13"/>
  <c r="K117" i="13"/>
  <c r="O117" i="13"/>
  <c r="Q117" i="13"/>
  <c r="V117" i="13"/>
  <c r="G119" i="13"/>
  <c r="I119" i="13"/>
  <c r="K119" i="13"/>
  <c r="M119" i="13"/>
  <c r="O119" i="13"/>
  <c r="Q119" i="13"/>
  <c r="V119" i="13"/>
  <c r="K121" i="13"/>
  <c r="G122" i="13"/>
  <c r="G121" i="13" s="1"/>
  <c r="I122" i="13"/>
  <c r="I121" i="13" s="1"/>
  <c r="K122" i="13"/>
  <c r="O122" i="13"/>
  <c r="O121" i="13" s="1"/>
  <c r="Q122" i="13"/>
  <c r="Q121" i="13" s="1"/>
  <c r="V122" i="13"/>
  <c r="V121" i="13" s="1"/>
  <c r="G126" i="13"/>
  <c r="I126" i="13"/>
  <c r="I125" i="13" s="1"/>
  <c r="K126" i="13"/>
  <c r="M126" i="13"/>
  <c r="O126" i="13"/>
  <c r="O125" i="13" s="1"/>
  <c r="Q126" i="13"/>
  <c r="Q125" i="13" s="1"/>
  <c r="V126" i="13"/>
  <c r="G128" i="13"/>
  <c r="I128" i="13"/>
  <c r="K128" i="13"/>
  <c r="M128" i="13"/>
  <c r="O128" i="13"/>
  <c r="Q128" i="13"/>
  <c r="V128" i="13"/>
  <c r="G130" i="13"/>
  <c r="M130" i="13" s="1"/>
  <c r="I130" i="13"/>
  <c r="K130" i="13"/>
  <c r="O130" i="13"/>
  <c r="Q130" i="13"/>
  <c r="V130" i="13"/>
  <c r="G132" i="13"/>
  <c r="G133" i="13"/>
  <c r="I133" i="13"/>
  <c r="I132" i="13" s="1"/>
  <c r="K133" i="13"/>
  <c r="K132" i="13" s="1"/>
  <c r="M133" i="13"/>
  <c r="M132" i="13" s="1"/>
  <c r="O133" i="13"/>
  <c r="O132" i="13" s="1"/>
  <c r="Q133" i="13"/>
  <c r="Q132" i="13" s="1"/>
  <c r="V133" i="13"/>
  <c r="V132" i="13" s="1"/>
  <c r="AE136" i="13"/>
  <c r="F43" i="1" s="1"/>
  <c r="BA773" i="12"/>
  <c r="BA330" i="12"/>
  <c r="BA216" i="12"/>
  <c r="BA189" i="12"/>
  <c r="BA117" i="12"/>
  <c r="BA61" i="12"/>
  <c r="G9" i="12"/>
  <c r="M9" i="12" s="1"/>
  <c r="I9" i="12"/>
  <c r="K9" i="12"/>
  <c r="O9" i="12"/>
  <c r="Q9" i="12"/>
  <c r="V9" i="12"/>
  <c r="G12" i="12"/>
  <c r="M12" i="12" s="1"/>
  <c r="I12" i="12"/>
  <c r="K12" i="12"/>
  <c r="O12" i="12"/>
  <c r="Q12" i="12"/>
  <c r="V12" i="12"/>
  <c r="G15" i="12"/>
  <c r="M15" i="12" s="1"/>
  <c r="I15" i="12"/>
  <c r="K15" i="12"/>
  <c r="O15" i="12"/>
  <c r="Q15" i="12"/>
  <c r="V15" i="12"/>
  <c r="G18" i="12"/>
  <c r="M18" i="12" s="1"/>
  <c r="I18" i="12"/>
  <c r="K18" i="12"/>
  <c r="O18" i="12"/>
  <c r="Q18" i="12"/>
  <c r="V18" i="12"/>
  <c r="G21" i="12"/>
  <c r="M21" i="12" s="1"/>
  <c r="I21" i="12"/>
  <c r="K21" i="12"/>
  <c r="O21" i="12"/>
  <c r="Q21" i="12"/>
  <c r="V21" i="12"/>
  <c r="G33" i="12"/>
  <c r="I33" i="12"/>
  <c r="K33" i="12"/>
  <c r="M33" i="12"/>
  <c r="O33" i="12"/>
  <c r="Q33" i="12"/>
  <c r="V33" i="12"/>
  <c r="G37" i="12"/>
  <c r="I37" i="12"/>
  <c r="K37" i="12"/>
  <c r="M37" i="12"/>
  <c r="O37" i="12"/>
  <c r="Q37" i="12"/>
  <c r="V37" i="12"/>
  <c r="G45" i="12"/>
  <c r="M45" i="12" s="1"/>
  <c r="I45" i="12"/>
  <c r="K45" i="12"/>
  <c r="O45" i="12"/>
  <c r="Q45" i="12"/>
  <c r="V45" i="12"/>
  <c r="G48" i="12"/>
  <c r="M48" i="12" s="1"/>
  <c r="I48" i="12"/>
  <c r="K48" i="12"/>
  <c r="O48" i="12"/>
  <c r="Q48" i="12"/>
  <c r="V48" i="12"/>
  <c r="G55" i="12"/>
  <c r="M55" i="12" s="1"/>
  <c r="I55" i="12"/>
  <c r="K55" i="12"/>
  <c r="O55" i="12"/>
  <c r="Q55" i="12"/>
  <c r="V55" i="12"/>
  <c r="G60" i="12"/>
  <c r="I60" i="12"/>
  <c r="K60" i="12"/>
  <c r="M60" i="12"/>
  <c r="O60" i="12"/>
  <c r="Q60" i="12"/>
  <c r="V60" i="12"/>
  <c r="G64" i="12"/>
  <c r="M64" i="12" s="1"/>
  <c r="I64" i="12"/>
  <c r="K64" i="12"/>
  <c r="O64" i="12"/>
  <c r="Q64" i="12"/>
  <c r="V64" i="12"/>
  <c r="G68" i="12"/>
  <c r="M68" i="12" s="1"/>
  <c r="I68" i="12"/>
  <c r="K68" i="12"/>
  <c r="O68" i="12"/>
  <c r="Q68" i="12"/>
  <c r="V68" i="12"/>
  <c r="G70" i="12"/>
  <c r="M70" i="12" s="1"/>
  <c r="I70" i="12"/>
  <c r="K70" i="12"/>
  <c r="O70" i="12"/>
  <c r="Q70" i="12"/>
  <c r="V70" i="12"/>
  <c r="G72" i="12"/>
  <c r="I72" i="12"/>
  <c r="K72" i="12"/>
  <c r="M72" i="12"/>
  <c r="O72" i="12"/>
  <c r="Q72" i="12"/>
  <c r="V72" i="12"/>
  <c r="G74" i="12"/>
  <c r="M74" i="12" s="1"/>
  <c r="I74" i="12"/>
  <c r="K74" i="12"/>
  <c r="O74" i="12"/>
  <c r="Q74" i="12"/>
  <c r="V74" i="12"/>
  <c r="G76" i="12"/>
  <c r="I76" i="12"/>
  <c r="K76" i="12"/>
  <c r="M76" i="12"/>
  <c r="O76" i="12"/>
  <c r="Q76" i="12"/>
  <c r="V76" i="12"/>
  <c r="G79" i="12"/>
  <c r="I79" i="12"/>
  <c r="I78" i="12" s="1"/>
  <c r="K79" i="12"/>
  <c r="M79" i="12"/>
  <c r="O79" i="12"/>
  <c r="Q79" i="12"/>
  <c r="Q78" i="12" s="1"/>
  <c r="V79" i="12"/>
  <c r="V78" i="12" s="1"/>
  <c r="G81" i="12"/>
  <c r="I81" i="12"/>
  <c r="K81" i="12"/>
  <c r="K78" i="12" s="1"/>
  <c r="O81" i="12"/>
  <c r="Q81" i="12"/>
  <c r="V81" i="12"/>
  <c r="G83" i="12"/>
  <c r="M83" i="12" s="1"/>
  <c r="I83" i="12"/>
  <c r="K83" i="12"/>
  <c r="O83" i="12"/>
  <c r="Q83" i="12"/>
  <c r="V83" i="12"/>
  <c r="G89" i="12"/>
  <c r="M89" i="12" s="1"/>
  <c r="I89" i="12"/>
  <c r="K89" i="12"/>
  <c r="O89" i="12"/>
  <c r="Q89" i="12"/>
  <c r="Q88" i="12" s="1"/>
  <c r="V89" i="12"/>
  <c r="G94" i="12"/>
  <c r="I94" i="12"/>
  <c r="K94" i="12"/>
  <c r="K88" i="12" s="1"/>
  <c r="O94" i="12"/>
  <c r="Q94" i="12"/>
  <c r="V94" i="12"/>
  <c r="G96" i="12"/>
  <c r="M96" i="12" s="1"/>
  <c r="I96" i="12"/>
  <c r="K96" i="12"/>
  <c r="O96" i="12"/>
  <c r="Q96" i="12"/>
  <c r="V96" i="12"/>
  <c r="G98" i="12"/>
  <c r="M98" i="12" s="1"/>
  <c r="I98" i="12"/>
  <c r="K98" i="12"/>
  <c r="O98" i="12"/>
  <c r="Q98" i="12"/>
  <c r="V98" i="12"/>
  <c r="G100" i="12"/>
  <c r="I100" i="12"/>
  <c r="K100" i="12"/>
  <c r="M100" i="12"/>
  <c r="O100" i="12"/>
  <c r="Q100" i="12"/>
  <c r="V100" i="12"/>
  <c r="G103" i="12"/>
  <c r="M103" i="12" s="1"/>
  <c r="I103" i="12"/>
  <c r="K103" i="12"/>
  <c r="O103" i="12"/>
  <c r="Q103" i="12"/>
  <c r="V103" i="12"/>
  <c r="G110" i="12"/>
  <c r="I110" i="12"/>
  <c r="K110" i="12"/>
  <c r="K109" i="12" s="1"/>
  <c r="O110" i="12"/>
  <c r="Q110" i="12"/>
  <c r="V110" i="12"/>
  <c r="G113" i="12"/>
  <c r="M113" i="12" s="1"/>
  <c r="I113" i="12"/>
  <c r="K113" i="12"/>
  <c r="O113" i="12"/>
  <c r="Q113" i="12"/>
  <c r="V113" i="12"/>
  <c r="G116" i="12"/>
  <c r="M116" i="12" s="1"/>
  <c r="I116" i="12"/>
  <c r="K116" i="12"/>
  <c r="O116" i="12"/>
  <c r="Q116" i="12"/>
  <c r="V116" i="12"/>
  <c r="G122" i="12"/>
  <c r="M122" i="12" s="1"/>
  <c r="I122" i="12"/>
  <c r="K122" i="12"/>
  <c r="O122" i="12"/>
  <c r="Q122" i="12"/>
  <c r="V122" i="12"/>
  <c r="G126" i="12"/>
  <c r="M126" i="12" s="1"/>
  <c r="I126" i="12"/>
  <c r="K126" i="12"/>
  <c r="O126" i="12"/>
  <c r="Q126" i="12"/>
  <c r="V126" i="12"/>
  <c r="G132" i="12"/>
  <c r="M132" i="12" s="1"/>
  <c r="I132" i="12"/>
  <c r="K132" i="12"/>
  <c r="O132" i="12"/>
  <c r="Q132" i="12"/>
  <c r="V132" i="12"/>
  <c r="G143" i="12"/>
  <c r="M143" i="12" s="1"/>
  <c r="I143" i="12"/>
  <c r="K143" i="12"/>
  <c r="O143" i="12"/>
  <c r="Q143" i="12"/>
  <c r="V143" i="12"/>
  <c r="G145" i="12"/>
  <c r="M145" i="12" s="1"/>
  <c r="I145" i="12"/>
  <c r="K145" i="12"/>
  <c r="O145" i="12"/>
  <c r="Q145" i="12"/>
  <c r="V145" i="12"/>
  <c r="G147" i="12"/>
  <c r="M147" i="12" s="1"/>
  <c r="I147" i="12"/>
  <c r="K147" i="12"/>
  <c r="O147" i="12"/>
  <c r="Q147" i="12"/>
  <c r="V147" i="12"/>
  <c r="G149" i="12"/>
  <c r="M149" i="12" s="1"/>
  <c r="I149" i="12"/>
  <c r="K149" i="12"/>
  <c r="O149" i="12"/>
  <c r="Q149" i="12"/>
  <c r="V149" i="12"/>
  <c r="G152" i="12"/>
  <c r="I152" i="12"/>
  <c r="K152" i="12"/>
  <c r="M152" i="12"/>
  <c r="O152" i="12"/>
  <c r="Q152" i="12"/>
  <c r="Q151" i="12" s="1"/>
  <c r="V152" i="12"/>
  <c r="G160" i="12"/>
  <c r="M160" i="12" s="1"/>
  <c r="I160" i="12"/>
  <c r="K160" i="12"/>
  <c r="K151" i="12" s="1"/>
  <c r="O160" i="12"/>
  <c r="Q160" i="12"/>
  <c r="V160" i="12"/>
  <c r="G163" i="12"/>
  <c r="M163" i="12" s="1"/>
  <c r="I163" i="12"/>
  <c r="K163" i="12"/>
  <c r="O163" i="12"/>
  <c r="Q163" i="12"/>
  <c r="V163" i="12"/>
  <c r="G172" i="12"/>
  <c r="M172" i="12" s="1"/>
  <c r="I172" i="12"/>
  <c r="K172" i="12"/>
  <c r="O172" i="12"/>
  <c r="Q172" i="12"/>
  <c r="V172" i="12"/>
  <c r="G181" i="12"/>
  <c r="I181" i="12"/>
  <c r="K181" i="12"/>
  <c r="O181" i="12"/>
  <c r="Q181" i="12"/>
  <c r="V181" i="12"/>
  <c r="G184" i="12"/>
  <c r="I184" i="12"/>
  <c r="K184" i="12"/>
  <c r="M184" i="12"/>
  <c r="O184" i="12"/>
  <c r="Q184" i="12"/>
  <c r="V184" i="12"/>
  <c r="G186" i="12"/>
  <c r="M186" i="12" s="1"/>
  <c r="I186" i="12"/>
  <c r="K186" i="12"/>
  <c r="O186" i="12"/>
  <c r="Q186" i="12"/>
  <c r="V186" i="12"/>
  <c r="G188" i="12"/>
  <c r="M188" i="12" s="1"/>
  <c r="I188" i="12"/>
  <c r="K188" i="12"/>
  <c r="O188" i="12"/>
  <c r="Q188" i="12"/>
  <c r="V188" i="12"/>
  <c r="G191" i="12"/>
  <c r="M191" i="12" s="1"/>
  <c r="I191" i="12"/>
  <c r="K191" i="12"/>
  <c r="O191" i="12"/>
  <c r="Q191" i="12"/>
  <c r="V191" i="12"/>
  <c r="G194" i="12"/>
  <c r="M194" i="12" s="1"/>
  <c r="M193" i="12" s="1"/>
  <c r="I194" i="12"/>
  <c r="I193" i="12" s="1"/>
  <c r="K194" i="12"/>
  <c r="K193" i="12" s="1"/>
  <c r="O194" i="12"/>
  <c r="O193" i="12" s="1"/>
  <c r="Q194" i="12"/>
  <c r="Q193" i="12" s="1"/>
  <c r="V194" i="12"/>
  <c r="V193" i="12" s="1"/>
  <c r="Q197" i="12"/>
  <c r="G198" i="12"/>
  <c r="G197" i="12" s="1"/>
  <c r="I75" i="1" s="1"/>
  <c r="I198" i="12"/>
  <c r="I197" i="12" s="1"/>
  <c r="K198" i="12"/>
  <c r="K197" i="12" s="1"/>
  <c r="O198" i="12"/>
  <c r="O197" i="12" s="1"/>
  <c r="Q198" i="12"/>
  <c r="V198" i="12"/>
  <c r="V197" i="12" s="1"/>
  <c r="G207" i="12"/>
  <c r="M207" i="12" s="1"/>
  <c r="M206" i="12" s="1"/>
  <c r="I207" i="12"/>
  <c r="K207" i="12"/>
  <c r="K206" i="12" s="1"/>
  <c r="O207" i="12"/>
  <c r="O206" i="12" s="1"/>
  <c r="Q207" i="12"/>
  <c r="V207" i="12"/>
  <c r="G210" i="12"/>
  <c r="I210" i="12"/>
  <c r="I206" i="12" s="1"/>
  <c r="K210" i="12"/>
  <c r="M210" i="12"/>
  <c r="O210" i="12"/>
  <c r="Q210" i="12"/>
  <c r="Q206" i="12" s="1"/>
  <c r="V210" i="12"/>
  <c r="G213" i="12"/>
  <c r="M213" i="12" s="1"/>
  <c r="I213" i="12"/>
  <c r="K213" i="12"/>
  <c r="O213" i="12"/>
  <c r="Q213" i="12"/>
  <c r="V213" i="12"/>
  <c r="G215" i="12"/>
  <c r="I215" i="12"/>
  <c r="K215" i="12"/>
  <c r="O215" i="12"/>
  <c r="Q215" i="12"/>
  <c r="V215" i="12"/>
  <c r="G219" i="12"/>
  <c r="M219" i="12" s="1"/>
  <c r="I219" i="12"/>
  <c r="K219" i="12"/>
  <c r="O219" i="12"/>
  <c r="Q219" i="12"/>
  <c r="V219" i="12"/>
  <c r="G222" i="12"/>
  <c r="M222" i="12" s="1"/>
  <c r="I222" i="12"/>
  <c r="K222" i="12"/>
  <c r="O222" i="12"/>
  <c r="Q222" i="12"/>
  <c r="V222" i="12"/>
  <c r="G231" i="12"/>
  <c r="M231" i="12" s="1"/>
  <c r="I231" i="12"/>
  <c r="K231" i="12"/>
  <c r="O231" i="12"/>
  <c r="Q231" i="12"/>
  <c r="V231" i="12"/>
  <c r="G234" i="12"/>
  <c r="M234" i="12" s="1"/>
  <c r="I234" i="12"/>
  <c r="K234" i="12"/>
  <c r="O234" i="12"/>
  <c r="Q234" i="12"/>
  <c r="V234" i="12"/>
  <c r="G237" i="12"/>
  <c r="I237" i="12"/>
  <c r="K237" i="12"/>
  <c r="M237" i="12"/>
  <c r="O237" i="12"/>
  <c r="Q237" i="12"/>
  <c r="V237" i="12"/>
  <c r="G241" i="12"/>
  <c r="M241" i="12" s="1"/>
  <c r="I241" i="12"/>
  <c r="K241" i="12"/>
  <c r="O241" i="12"/>
  <c r="Q241" i="12"/>
  <c r="V241" i="12"/>
  <c r="G244" i="12"/>
  <c r="I244" i="12"/>
  <c r="K244" i="12"/>
  <c r="M244" i="12"/>
  <c r="O244" i="12"/>
  <c r="Q244" i="12"/>
  <c r="V244" i="12"/>
  <c r="G247" i="12"/>
  <c r="M247" i="12" s="1"/>
  <c r="I247" i="12"/>
  <c r="K247" i="12"/>
  <c r="O247" i="12"/>
  <c r="Q247" i="12"/>
  <c r="V247" i="12"/>
  <c r="G250" i="12"/>
  <c r="I250" i="12"/>
  <c r="K250" i="12"/>
  <c r="M250" i="12"/>
  <c r="O250" i="12"/>
  <c r="Q250" i="12"/>
  <c r="V250" i="12"/>
  <c r="G252" i="12"/>
  <c r="M252" i="12" s="1"/>
  <c r="I252" i="12"/>
  <c r="K252" i="12"/>
  <c r="O252" i="12"/>
  <c r="Q252" i="12"/>
  <c r="V252" i="12"/>
  <c r="G255" i="12"/>
  <c r="M255" i="12" s="1"/>
  <c r="I255" i="12"/>
  <c r="K255" i="12"/>
  <c r="O255" i="12"/>
  <c r="Q255" i="12"/>
  <c r="V255" i="12"/>
  <c r="G257" i="12"/>
  <c r="M257" i="12" s="1"/>
  <c r="I257" i="12"/>
  <c r="K257" i="12"/>
  <c r="O257" i="12"/>
  <c r="Q257" i="12"/>
  <c r="V257" i="12"/>
  <c r="G262" i="12"/>
  <c r="I262" i="12"/>
  <c r="K262" i="12"/>
  <c r="M262" i="12"/>
  <c r="O262" i="12"/>
  <c r="Q262" i="12"/>
  <c r="V262" i="12"/>
  <c r="G266" i="12"/>
  <c r="M266" i="12" s="1"/>
  <c r="I266" i="12"/>
  <c r="K266" i="12"/>
  <c r="O266" i="12"/>
  <c r="Q266" i="12"/>
  <c r="V266" i="12"/>
  <c r="G272" i="12"/>
  <c r="M272" i="12" s="1"/>
  <c r="M271" i="12" s="1"/>
  <c r="I272" i="12"/>
  <c r="I271" i="12" s="1"/>
  <c r="K272" i="12"/>
  <c r="K271" i="12" s="1"/>
  <c r="O272" i="12"/>
  <c r="O271" i="12" s="1"/>
  <c r="Q272" i="12"/>
  <c r="Q271" i="12" s="1"/>
  <c r="V272" i="12"/>
  <c r="V271" i="12" s="1"/>
  <c r="G275" i="12"/>
  <c r="G274" i="12" s="1"/>
  <c r="I79" i="1" s="1"/>
  <c r="I275" i="12"/>
  <c r="I274" i="12" s="1"/>
  <c r="K275" i="12"/>
  <c r="K274" i="12" s="1"/>
  <c r="O275" i="12"/>
  <c r="O274" i="12" s="1"/>
  <c r="Q275" i="12"/>
  <c r="Q274" i="12" s="1"/>
  <c r="V275" i="12"/>
  <c r="V274" i="12" s="1"/>
  <c r="G278" i="12"/>
  <c r="M278" i="12" s="1"/>
  <c r="I278" i="12"/>
  <c r="K278" i="12"/>
  <c r="O278" i="12"/>
  <c r="Q278" i="12"/>
  <c r="V278" i="12"/>
  <c r="G280" i="12"/>
  <c r="M280" i="12" s="1"/>
  <c r="I280" i="12"/>
  <c r="K280" i="12"/>
  <c r="O280" i="12"/>
  <c r="Q280" i="12"/>
  <c r="V280" i="12"/>
  <c r="G288" i="12"/>
  <c r="M288" i="12" s="1"/>
  <c r="I288" i="12"/>
  <c r="K288" i="12"/>
  <c r="O288" i="12"/>
  <c r="Q288" i="12"/>
  <c r="V288" i="12"/>
  <c r="G296" i="12"/>
  <c r="I296" i="12"/>
  <c r="K296" i="12"/>
  <c r="M296" i="12"/>
  <c r="O296" i="12"/>
  <c r="Q296" i="12"/>
  <c r="V296" i="12"/>
  <c r="G302" i="12"/>
  <c r="M302" i="12" s="1"/>
  <c r="I302" i="12"/>
  <c r="K302" i="12"/>
  <c r="O302" i="12"/>
  <c r="Q302" i="12"/>
  <c r="V302" i="12"/>
  <c r="G304" i="12"/>
  <c r="I304" i="12"/>
  <c r="K304" i="12"/>
  <c r="M304" i="12"/>
  <c r="O304" i="12"/>
  <c r="Q304" i="12"/>
  <c r="V304" i="12"/>
  <c r="G307" i="12"/>
  <c r="M307" i="12" s="1"/>
  <c r="I307" i="12"/>
  <c r="K307" i="12"/>
  <c r="O307" i="12"/>
  <c r="Q307" i="12"/>
  <c r="V307" i="12"/>
  <c r="G309" i="12"/>
  <c r="I309" i="12"/>
  <c r="K309" i="12"/>
  <c r="M309" i="12"/>
  <c r="O309" i="12"/>
  <c r="Q309" i="12"/>
  <c r="V309" i="12"/>
  <c r="G311" i="12"/>
  <c r="M311" i="12" s="1"/>
  <c r="I311" i="12"/>
  <c r="K311" i="12"/>
  <c r="O311" i="12"/>
  <c r="Q311" i="12"/>
  <c r="V311" i="12"/>
  <c r="G314" i="12"/>
  <c r="I314" i="12"/>
  <c r="K314" i="12"/>
  <c r="O314" i="12"/>
  <c r="Q314" i="12"/>
  <c r="V314" i="12"/>
  <c r="G317" i="12"/>
  <c r="I317" i="12"/>
  <c r="K317" i="12"/>
  <c r="M317" i="12"/>
  <c r="O317" i="12"/>
  <c r="Q317" i="12"/>
  <c r="V317" i="12"/>
  <c r="G320" i="12"/>
  <c r="M320" i="12" s="1"/>
  <c r="I320" i="12"/>
  <c r="K320" i="12"/>
  <c r="O320" i="12"/>
  <c r="Q320" i="12"/>
  <c r="V320" i="12"/>
  <c r="G323" i="12"/>
  <c r="I323" i="12"/>
  <c r="I313" i="12" s="1"/>
  <c r="K323" i="12"/>
  <c r="M323" i="12"/>
  <c r="O323" i="12"/>
  <c r="Q323" i="12"/>
  <c r="V323" i="12"/>
  <c r="G326" i="12"/>
  <c r="M326" i="12" s="1"/>
  <c r="I326" i="12"/>
  <c r="K326" i="12"/>
  <c r="O326" i="12"/>
  <c r="Q326" i="12"/>
  <c r="V326" i="12"/>
  <c r="G329" i="12"/>
  <c r="M329" i="12" s="1"/>
  <c r="I329" i="12"/>
  <c r="K329" i="12"/>
  <c r="O329" i="12"/>
  <c r="Q329" i="12"/>
  <c r="V329" i="12"/>
  <c r="G333" i="12"/>
  <c r="M333" i="12" s="1"/>
  <c r="I333" i="12"/>
  <c r="K333" i="12"/>
  <c r="O333" i="12"/>
  <c r="Q333" i="12"/>
  <c r="V333" i="12"/>
  <c r="G336" i="12"/>
  <c r="I336" i="12"/>
  <c r="K336" i="12"/>
  <c r="M336" i="12"/>
  <c r="O336" i="12"/>
  <c r="Q336" i="12"/>
  <c r="V336" i="12"/>
  <c r="G340" i="12"/>
  <c r="M340" i="12" s="1"/>
  <c r="I340" i="12"/>
  <c r="K340" i="12"/>
  <c r="O340" i="12"/>
  <c r="Q340" i="12"/>
  <c r="V340" i="12"/>
  <c r="G342" i="12"/>
  <c r="I342" i="12"/>
  <c r="K342" i="12"/>
  <c r="M342" i="12"/>
  <c r="O342" i="12"/>
  <c r="Q342" i="12"/>
  <c r="V342" i="12"/>
  <c r="G345" i="12"/>
  <c r="I345" i="12"/>
  <c r="I344" i="12" s="1"/>
  <c r="K345" i="12"/>
  <c r="M345" i="12"/>
  <c r="O345" i="12"/>
  <c r="Q345" i="12"/>
  <c r="Q344" i="12" s="1"/>
  <c r="V345" i="12"/>
  <c r="G347" i="12"/>
  <c r="M347" i="12" s="1"/>
  <c r="I347" i="12"/>
  <c r="K347" i="12"/>
  <c r="K344" i="12" s="1"/>
  <c r="O347" i="12"/>
  <c r="O344" i="12" s="1"/>
  <c r="Q347" i="12"/>
  <c r="V347" i="12"/>
  <c r="G349" i="12"/>
  <c r="M349" i="12" s="1"/>
  <c r="I349" i="12"/>
  <c r="K349" i="12"/>
  <c r="O349" i="12"/>
  <c r="Q349" i="12"/>
  <c r="V349" i="12"/>
  <c r="G352" i="12"/>
  <c r="M352" i="12" s="1"/>
  <c r="I352" i="12"/>
  <c r="K352" i="12"/>
  <c r="O352" i="12"/>
  <c r="Q352" i="12"/>
  <c r="Q351" i="12" s="1"/>
  <c r="V352" i="12"/>
  <c r="G354" i="12"/>
  <c r="M354" i="12" s="1"/>
  <c r="I354" i="12"/>
  <c r="K354" i="12"/>
  <c r="O354" i="12"/>
  <c r="Q354" i="12"/>
  <c r="V354" i="12"/>
  <c r="G357" i="12"/>
  <c r="M357" i="12" s="1"/>
  <c r="I357" i="12"/>
  <c r="K357" i="12"/>
  <c r="O357" i="12"/>
  <c r="Q357" i="12"/>
  <c r="V357" i="12"/>
  <c r="G360" i="12"/>
  <c r="M360" i="12" s="1"/>
  <c r="I360" i="12"/>
  <c r="K360" i="12"/>
  <c r="O360" i="12"/>
  <c r="Q360" i="12"/>
  <c r="V360" i="12"/>
  <c r="G362" i="12"/>
  <c r="I362" i="12"/>
  <c r="K362" i="12"/>
  <c r="M362" i="12"/>
  <c r="O362" i="12"/>
  <c r="Q362" i="12"/>
  <c r="V362" i="12"/>
  <c r="G364" i="12"/>
  <c r="M364" i="12" s="1"/>
  <c r="I364" i="12"/>
  <c r="K364" i="12"/>
  <c r="O364" i="12"/>
  <c r="Q364" i="12"/>
  <c r="V364" i="12"/>
  <c r="G366" i="12"/>
  <c r="I366" i="12"/>
  <c r="K366" i="12"/>
  <c r="M366" i="12"/>
  <c r="O366" i="12"/>
  <c r="Q366" i="12"/>
  <c r="V366" i="12"/>
  <c r="G368" i="12"/>
  <c r="M368" i="12" s="1"/>
  <c r="I368" i="12"/>
  <c r="K368" i="12"/>
  <c r="O368" i="12"/>
  <c r="Q368" i="12"/>
  <c r="V368" i="12"/>
  <c r="G370" i="12"/>
  <c r="M370" i="12" s="1"/>
  <c r="I370" i="12"/>
  <c r="K370" i="12"/>
  <c r="O370" i="12"/>
  <c r="Q370" i="12"/>
  <c r="V370" i="12"/>
  <c r="G373" i="12"/>
  <c r="M373" i="12" s="1"/>
  <c r="I373" i="12"/>
  <c r="K373" i="12"/>
  <c r="O373" i="12"/>
  <c r="Q373" i="12"/>
  <c r="V373" i="12"/>
  <c r="G376" i="12"/>
  <c r="M376" i="12" s="1"/>
  <c r="I376" i="12"/>
  <c r="K376" i="12"/>
  <c r="O376" i="12"/>
  <c r="Q376" i="12"/>
  <c r="V376" i="12"/>
  <c r="G379" i="12"/>
  <c r="M379" i="12" s="1"/>
  <c r="I379" i="12"/>
  <c r="K379" i="12"/>
  <c r="O379" i="12"/>
  <c r="Q379" i="12"/>
  <c r="V379" i="12"/>
  <c r="G381" i="12"/>
  <c r="I381" i="12"/>
  <c r="K381" i="12"/>
  <c r="M381" i="12"/>
  <c r="O381" i="12"/>
  <c r="Q381" i="12"/>
  <c r="V381" i="12"/>
  <c r="G384" i="12"/>
  <c r="M384" i="12" s="1"/>
  <c r="I384" i="12"/>
  <c r="K384" i="12"/>
  <c r="O384" i="12"/>
  <c r="Q384" i="12"/>
  <c r="V384" i="12"/>
  <c r="G391" i="12"/>
  <c r="I391" i="12"/>
  <c r="K391" i="12"/>
  <c r="O391" i="12"/>
  <c r="Q391" i="12"/>
  <c r="V391" i="12"/>
  <c r="G394" i="12"/>
  <c r="I394" i="12"/>
  <c r="K394" i="12"/>
  <c r="M394" i="12"/>
  <c r="O394" i="12"/>
  <c r="Q394" i="12"/>
  <c r="V394" i="12"/>
  <c r="G402" i="12"/>
  <c r="M402" i="12" s="1"/>
  <c r="I402" i="12"/>
  <c r="K402" i="12"/>
  <c r="O402" i="12"/>
  <c r="Q402" i="12"/>
  <c r="V402" i="12"/>
  <c r="G405" i="12"/>
  <c r="I405" i="12"/>
  <c r="K405" i="12"/>
  <c r="M405" i="12"/>
  <c r="O405" i="12"/>
  <c r="Q405" i="12"/>
  <c r="V405" i="12"/>
  <c r="G410" i="12"/>
  <c r="M410" i="12" s="1"/>
  <c r="I410" i="12"/>
  <c r="K410" i="12"/>
  <c r="O410" i="12"/>
  <c r="Q410" i="12"/>
  <c r="V410" i="12"/>
  <c r="Q415" i="12"/>
  <c r="G416" i="12"/>
  <c r="G415" i="12" s="1"/>
  <c r="I92" i="1" s="1"/>
  <c r="I416" i="12"/>
  <c r="I415" i="12" s="1"/>
  <c r="K416" i="12"/>
  <c r="K415" i="12" s="1"/>
  <c r="O416" i="12"/>
  <c r="O415" i="12" s="1"/>
  <c r="Q416" i="12"/>
  <c r="V416" i="12"/>
  <c r="V415" i="12" s="1"/>
  <c r="G421" i="12"/>
  <c r="M421" i="12" s="1"/>
  <c r="I421" i="12"/>
  <c r="K421" i="12"/>
  <c r="O421" i="12"/>
  <c r="Q421" i="12"/>
  <c r="V421" i="12"/>
  <c r="V420" i="12" s="1"/>
  <c r="G425" i="12"/>
  <c r="I425" i="12"/>
  <c r="K425" i="12"/>
  <c r="M425" i="12"/>
  <c r="O425" i="12"/>
  <c r="Q425" i="12"/>
  <c r="V425" i="12"/>
  <c r="G428" i="12"/>
  <c r="M428" i="12" s="1"/>
  <c r="I428" i="12"/>
  <c r="K428" i="12"/>
  <c r="O428" i="12"/>
  <c r="Q428" i="12"/>
  <c r="V428" i="12"/>
  <c r="G431" i="12"/>
  <c r="M431" i="12" s="1"/>
  <c r="I431" i="12"/>
  <c r="K431" i="12"/>
  <c r="O431" i="12"/>
  <c r="Q431" i="12"/>
  <c r="V431" i="12"/>
  <c r="G434" i="12"/>
  <c r="M434" i="12" s="1"/>
  <c r="I434" i="12"/>
  <c r="K434" i="12"/>
  <c r="O434" i="12"/>
  <c r="Q434" i="12"/>
  <c r="V434" i="12"/>
  <c r="G438" i="12"/>
  <c r="M438" i="12" s="1"/>
  <c r="I438" i="12"/>
  <c r="K438" i="12"/>
  <c r="O438" i="12"/>
  <c r="Q438" i="12"/>
  <c r="V438" i="12"/>
  <c r="G442" i="12"/>
  <c r="I442" i="12"/>
  <c r="K442" i="12"/>
  <c r="M442" i="12"/>
  <c r="O442" i="12"/>
  <c r="Q442" i="12"/>
  <c r="V442" i="12"/>
  <c r="G446" i="12"/>
  <c r="M446" i="12" s="1"/>
  <c r="I446" i="12"/>
  <c r="K446" i="12"/>
  <c r="O446" i="12"/>
  <c r="Q446" i="12"/>
  <c r="V446" i="12"/>
  <c r="G449" i="12"/>
  <c r="I449" i="12"/>
  <c r="K449" i="12"/>
  <c r="M449" i="12"/>
  <c r="O449" i="12"/>
  <c r="Q449" i="12"/>
  <c r="V449" i="12"/>
  <c r="G452" i="12"/>
  <c r="M452" i="12" s="1"/>
  <c r="I452" i="12"/>
  <c r="K452" i="12"/>
  <c r="O452" i="12"/>
  <c r="Q452" i="12"/>
  <c r="V452" i="12"/>
  <c r="G458" i="12"/>
  <c r="M458" i="12" s="1"/>
  <c r="I458" i="12"/>
  <c r="K458" i="12"/>
  <c r="O458" i="12"/>
  <c r="Q458" i="12"/>
  <c r="V458" i="12"/>
  <c r="G460" i="12"/>
  <c r="M460" i="12" s="1"/>
  <c r="I460" i="12"/>
  <c r="K460" i="12"/>
  <c r="O460" i="12"/>
  <c r="Q460" i="12"/>
  <c r="V460" i="12"/>
  <c r="G462" i="12"/>
  <c r="M462" i="12" s="1"/>
  <c r="I462" i="12"/>
  <c r="K462" i="12"/>
  <c r="O462" i="12"/>
  <c r="Q462" i="12"/>
  <c r="V462" i="12"/>
  <c r="G468" i="12"/>
  <c r="M468" i="12" s="1"/>
  <c r="I468" i="12"/>
  <c r="K468" i="12"/>
  <c r="O468" i="12"/>
  <c r="Q468" i="12"/>
  <c r="V468" i="12"/>
  <c r="G472" i="12"/>
  <c r="I472" i="12"/>
  <c r="K472" i="12"/>
  <c r="M472" i="12"/>
  <c r="O472" i="12"/>
  <c r="Q472" i="12"/>
  <c r="V472" i="12"/>
  <c r="G476" i="12"/>
  <c r="M476" i="12" s="1"/>
  <c r="I476" i="12"/>
  <c r="K476" i="12"/>
  <c r="O476" i="12"/>
  <c r="Q476" i="12"/>
  <c r="V476" i="12"/>
  <c r="G479" i="12"/>
  <c r="I479" i="12"/>
  <c r="K479" i="12"/>
  <c r="M479" i="12"/>
  <c r="O479" i="12"/>
  <c r="Q479" i="12"/>
  <c r="V479" i="12"/>
  <c r="G483" i="12"/>
  <c r="M483" i="12" s="1"/>
  <c r="I483" i="12"/>
  <c r="K483" i="12"/>
  <c r="O483" i="12"/>
  <c r="Q483" i="12"/>
  <c r="V483" i="12"/>
  <c r="G487" i="12"/>
  <c r="M487" i="12" s="1"/>
  <c r="I487" i="12"/>
  <c r="K487" i="12"/>
  <c r="O487" i="12"/>
  <c r="Q487" i="12"/>
  <c r="V487" i="12"/>
  <c r="G494" i="12"/>
  <c r="M494" i="12" s="1"/>
  <c r="I494" i="12"/>
  <c r="K494" i="12"/>
  <c r="O494" i="12"/>
  <c r="Q494" i="12"/>
  <c r="V494" i="12"/>
  <c r="G496" i="12"/>
  <c r="M496" i="12" s="1"/>
  <c r="I496" i="12"/>
  <c r="K496" i="12"/>
  <c r="O496" i="12"/>
  <c r="Q496" i="12"/>
  <c r="V496" i="12"/>
  <c r="G498" i="12"/>
  <c r="M498" i="12" s="1"/>
  <c r="I498" i="12"/>
  <c r="K498" i="12"/>
  <c r="O498" i="12"/>
  <c r="Q498" i="12"/>
  <c r="V498" i="12"/>
  <c r="G500" i="12"/>
  <c r="I500" i="12"/>
  <c r="K500" i="12"/>
  <c r="M500" i="12"/>
  <c r="O500" i="12"/>
  <c r="Q500" i="12"/>
  <c r="V500" i="12"/>
  <c r="G502" i="12"/>
  <c r="M502" i="12" s="1"/>
  <c r="I502" i="12"/>
  <c r="K502" i="12"/>
  <c r="O502" i="12"/>
  <c r="Q502" i="12"/>
  <c r="V502" i="12"/>
  <c r="G505" i="12"/>
  <c r="M505" i="12" s="1"/>
  <c r="I505" i="12"/>
  <c r="K505" i="12"/>
  <c r="O505" i="12"/>
  <c r="Q505" i="12"/>
  <c r="V505" i="12"/>
  <c r="G511" i="12"/>
  <c r="M511" i="12" s="1"/>
  <c r="I511" i="12"/>
  <c r="K511" i="12"/>
  <c r="O511" i="12"/>
  <c r="Q511" i="12"/>
  <c r="V511" i="12"/>
  <c r="G514" i="12"/>
  <c r="M514" i="12" s="1"/>
  <c r="I514" i="12"/>
  <c r="K514" i="12"/>
  <c r="O514" i="12"/>
  <c r="Q514" i="12"/>
  <c r="V514" i="12"/>
  <c r="G517" i="12"/>
  <c r="M517" i="12" s="1"/>
  <c r="I517" i="12"/>
  <c r="K517" i="12"/>
  <c r="O517" i="12"/>
  <c r="Q517" i="12"/>
  <c r="V517" i="12"/>
  <c r="G521" i="12"/>
  <c r="M521" i="12" s="1"/>
  <c r="I521" i="12"/>
  <c r="K521" i="12"/>
  <c r="O521" i="12"/>
  <c r="Q521" i="12"/>
  <c r="V521" i="12"/>
  <c r="G523" i="12"/>
  <c r="M523" i="12" s="1"/>
  <c r="I523" i="12"/>
  <c r="K523" i="12"/>
  <c r="O523" i="12"/>
  <c r="Q523" i="12"/>
  <c r="V523" i="12"/>
  <c r="G527" i="12"/>
  <c r="I527" i="12"/>
  <c r="K527" i="12"/>
  <c r="M527" i="12"/>
  <c r="O527" i="12"/>
  <c r="Q527" i="12"/>
  <c r="V527" i="12"/>
  <c r="G530" i="12"/>
  <c r="M530" i="12" s="1"/>
  <c r="I530" i="12"/>
  <c r="K530" i="12"/>
  <c r="O530" i="12"/>
  <c r="Q530" i="12"/>
  <c r="V530" i="12"/>
  <c r="G532" i="12"/>
  <c r="M532" i="12" s="1"/>
  <c r="I532" i="12"/>
  <c r="K532" i="12"/>
  <c r="O532" i="12"/>
  <c r="Q532" i="12"/>
  <c r="V532" i="12"/>
  <c r="G535" i="12"/>
  <c r="M535" i="12" s="1"/>
  <c r="I535" i="12"/>
  <c r="K535" i="12"/>
  <c r="O535" i="12"/>
  <c r="Q535" i="12"/>
  <c r="V535" i="12"/>
  <c r="G538" i="12"/>
  <c r="I538" i="12"/>
  <c r="K538" i="12"/>
  <c r="M538" i="12"/>
  <c r="O538" i="12"/>
  <c r="Q538" i="12"/>
  <c r="V538" i="12"/>
  <c r="G541" i="12"/>
  <c r="M541" i="12" s="1"/>
  <c r="I541" i="12"/>
  <c r="K541" i="12"/>
  <c r="O541" i="12"/>
  <c r="Q541" i="12"/>
  <c r="V541" i="12"/>
  <c r="G544" i="12"/>
  <c r="I544" i="12"/>
  <c r="K544" i="12"/>
  <c r="O544" i="12"/>
  <c r="Q544" i="12"/>
  <c r="V544" i="12"/>
  <c r="G546" i="12"/>
  <c r="M546" i="12" s="1"/>
  <c r="I546" i="12"/>
  <c r="K546" i="12"/>
  <c r="O546" i="12"/>
  <c r="Q546" i="12"/>
  <c r="V546" i="12"/>
  <c r="G550" i="12"/>
  <c r="M550" i="12" s="1"/>
  <c r="I550" i="12"/>
  <c r="K550" i="12"/>
  <c r="O550" i="12"/>
  <c r="Q550" i="12"/>
  <c r="V550" i="12"/>
  <c r="G554" i="12"/>
  <c r="M554" i="12" s="1"/>
  <c r="I554" i="12"/>
  <c r="K554" i="12"/>
  <c r="O554" i="12"/>
  <c r="Q554" i="12"/>
  <c r="V554" i="12"/>
  <c r="G557" i="12"/>
  <c r="M557" i="12" s="1"/>
  <c r="I557" i="12"/>
  <c r="K557" i="12"/>
  <c r="O557" i="12"/>
  <c r="Q557" i="12"/>
  <c r="V557" i="12"/>
  <c r="G560" i="12"/>
  <c r="M560" i="12" s="1"/>
  <c r="I560" i="12"/>
  <c r="K560" i="12"/>
  <c r="O560" i="12"/>
  <c r="Q560" i="12"/>
  <c r="V560" i="12"/>
  <c r="G570" i="12"/>
  <c r="M570" i="12" s="1"/>
  <c r="I570" i="12"/>
  <c r="K570" i="12"/>
  <c r="O570" i="12"/>
  <c r="Q570" i="12"/>
  <c r="V570" i="12"/>
  <c r="G573" i="12"/>
  <c r="I573" i="12"/>
  <c r="K573" i="12"/>
  <c r="M573" i="12"/>
  <c r="O573" i="12"/>
  <c r="Q573" i="12"/>
  <c r="V573" i="12"/>
  <c r="G576" i="12"/>
  <c r="M576" i="12" s="1"/>
  <c r="I576" i="12"/>
  <c r="K576" i="12"/>
  <c r="O576" i="12"/>
  <c r="Q576" i="12"/>
  <c r="V576" i="12"/>
  <c r="G579" i="12"/>
  <c r="I579" i="12"/>
  <c r="K579" i="12"/>
  <c r="M579" i="12"/>
  <c r="O579" i="12"/>
  <c r="Q579" i="12"/>
  <c r="V579" i="12"/>
  <c r="G581" i="12"/>
  <c r="M581" i="12" s="1"/>
  <c r="I581" i="12"/>
  <c r="K581" i="12"/>
  <c r="O581" i="12"/>
  <c r="Q581" i="12"/>
  <c r="V581" i="12"/>
  <c r="G583" i="12"/>
  <c r="M583" i="12" s="1"/>
  <c r="I583" i="12"/>
  <c r="K583" i="12"/>
  <c r="O583" i="12"/>
  <c r="Q583" i="12"/>
  <c r="V583" i="12"/>
  <c r="G586" i="12"/>
  <c r="M586" i="12" s="1"/>
  <c r="I586" i="12"/>
  <c r="K586" i="12"/>
  <c r="O586" i="12"/>
  <c r="Q586" i="12"/>
  <c r="V586" i="12"/>
  <c r="G590" i="12"/>
  <c r="M590" i="12" s="1"/>
  <c r="I590" i="12"/>
  <c r="K590" i="12"/>
  <c r="O590" i="12"/>
  <c r="Q590" i="12"/>
  <c r="V590" i="12"/>
  <c r="G593" i="12"/>
  <c r="M593" i="12" s="1"/>
  <c r="I593" i="12"/>
  <c r="K593" i="12"/>
  <c r="O593" i="12"/>
  <c r="Q593" i="12"/>
  <c r="V593" i="12"/>
  <c r="G599" i="12"/>
  <c r="I599" i="12"/>
  <c r="K599" i="12"/>
  <c r="M599" i="12"/>
  <c r="O599" i="12"/>
  <c r="Q599" i="12"/>
  <c r="V599" i="12"/>
  <c r="G604" i="12"/>
  <c r="M604" i="12" s="1"/>
  <c r="I604" i="12"/>
  <c r="K604" i="12"/>
  <c r="O604" i="12"/>
  <c r="Q604" i="12"/>
  <c r="V604" i="12"/>
  <c r="G609" i="12"/>
  <c r="I609" i="12"/>
  <c r="K609" i="12"/>
  <c r="M609" i="12"/>
  <c r="O609" i="12"/>
  <c r="Q609" i="12"/>
  <c r="V609" i="12"/>
  <c r="G612" i="12"/>
  <c r="I612" i="12"/>
  <c r="K612" i="12"/>
  <c r="M612" i="12"/>
  <c r="O612" i="12"/>
  <c r="Q612" i="12"/>
  <c r="V612" i="12"/>
  <c r="G617" i="12"/>
  <c r="M617" i="12" s="1"/>
  <c r="I617" i="12"/>
  <c r="K617" i="12"/>
  <c r="O617" i="12"/>
  <c r="Q617" i="12"/>
  <c r="V617" i="12"/>
  <c r="G619" i="12"/>
  <c r="M619" i="12" s="1"/>
  <c r="I619" i="12"/>
  <c r="K619" i="12"/>
  <c r="O619" i="12"/>
  <c r="Q619" i="12"/>
  <c r="V619" i="12"/>
  <c r="G621" i="12"/>
  <c r="M621" i="12" s="1"/>
  <c r="I621" i="12"/>
  <c r="K621" i="12"/>
  <c r="O621" i="12"/>
  <c r="Q621" i="12"/>
  <c r="V621" i="12"/>
  <c r="G626" i="12"/>
  <c r="M626" i="12" s="1"/>
  <c r="I626" i="12"/>
  <c r="K626" i="12"/>
  <c r="O626" i="12"/>
  <c r="Q626" i="12"/>
  <c r="V626" i="12"/>
  <c r="G631" i="12"/>
  <c r="M631" i="12" s="1"/>
  <c r="I631" i="12"/>
  <c r="K631" i="12"/>
  <c r="O631" i="12"/>
  <c r="Q631" i="12"/>
  <c r="V631" i="12"/>
  <c r="G637" i="12"/>
  <c r="M637" i="12" s="1"/>
  <c r="I637" i="12"/>
  <c r="K637" i="12"/>
  <c r="O637" i="12"/>
  <c r="Q637" i="12"/>
  <c r="V637" i="12"/>
  <c r="G640" i="12"/>
  <c r="M640" i="12" s="1"/>
  <c r="I640" i="12"/>
  <c r="K640" i="12"/>
  <c r="O640" i="12"/>
  <c r="Q640" i="12"/>
  <c r="V640" i="12"/>
  <c r="G643" i="12"/>
  <c r="I643" i="12"/>
  <c r="K643" i="12"/>
  <c r="O643" i="12"/>
  <c r="Q643" i="12"/>
  <c r="V643" i="12"/>
  <c r="G650" i="12"/>
  <c r="M650" i="12" s="1"/>
  <c r="I650" i="12"/>
  <c r="K650" i="12"/>
  <c r="O650" i="12"/>
  <c r="Q650" i="12"/>
  <c r="V650" i="12"/>
  <c r="G657" i="12"/>
  <c r="M657" i="12" s="1"/>
  <c r="I657" i="12"/>
  <c r="K657" i="12"/>
  <c r="O657" i="12"/>
  <c r="Q657" i="12"/>
  <c r="V657" i="12"/>
  <c r="G665" i="12"/>
  <c r="M665" i="12" s="1"/>
  <c r="I665" i="12"/>
  <c r="K665" i="12"/>
  <c r="O665" i="12"/>
  <c r="Q665" i="12"/>
  <c r="V665" i="12"/>
  <c r="G667" i="12"/>
  <c r="I667" i="12"/>
  <c r="K667" i="12"/>
  <c r="M667" i="12"/>
  <c r="O667" i="12"/>
  <c r="Q667" i="12"/>
  <c r="V667" i="12"/>
  <c r="G671" i="12"/>
  <c r="I671" i="12"/>
  <c r="K671" i="12"/>
  <c r="M671" i="12"/>
  <c r="O671" i="12"/>
  <c r="Q671" i="12"/>
  <c r="V671" i="12"/>
  <c r="G674" i="12"/>
  <c r="M674" i="12" s="1"/>
  <c r="I674" i="12"/>
  <c r="K674" i="12"/>
  <c r="O674" i="12"/>
  <c r="Q674" i="12"/>
  <c r="V674" i="12"/>
  <c r="G676" i="12"/>
  <c r="M676" i="12" s="1"/>
  <c r="I676" i="12"/>
  <c r="K676" i="12"/>
  <c r="O676" i="12"/>
  <c r="Q676" i="12"/>
  <c r="V676" i="12"/>
  <c r="G681" i="12"/>
  <c r="I681" i="12"/>
  <c r="K681" i="12"/>
  <c r="M681" i="12"/>
  <c r="O681" i="12"/>
  <c r="Q681" i="12"/>
  <c r="V681" i="12"/>
  <c r="G689" i="12"/>
  <c r="M689" i="12" s="1"/>
  <c r="I689" i="12"/>
  <c r="K689" i="12"/>
  <c r="O689" i="12"/>
  <c r="Q689" i="12"/>
  <c r="V689" i="12"/>
  <c r="G691" i="12"/>
  <c r="M691" i="12" s="1"/>
  <c r="I691" i="12"/>
  <c r="K691" i="12"/>
  <c r="O691" i="12"/>
  <c r="Q691" i="12"/>
  <c r="V691" i="12"/>
  <c r="G695" i="12"/>
  <c r="M695" i="12" s="1"/>
  <c r="I695" i="12"/>
  <c r="K695" i="12"/>
  <c r="O695" i="12"/>
  <c r="Q695" i="12"/>
  <c r="V695" i="12"/>
  <c r="G699" i="12"/>
  <c r="M699" i="12" s="1"/>
  <c r="I699" i="12"/>
  <c r="K699" i="12"/>
  <c r="O699" i="12"/>
  <c r="Q699" i="12"/>
  <c r="V699" i="12"/>
  <c r="G703" i="12"/>
  <c r="M703" i="12" s="1"/>
  <c r="I703" i="12"/>
  <c r="K703" i="12"/>
  <c r="O703" i="12"/>
  <c r="Q703" i="12"/>
  <c r="V703" i="12"/>
  <c r="G705" i="12"/>
  <c r="M705" i="12" s="1"/>
  <c r="I705" i="12"/>
  <c r="K705" i="12"/>
  <c r="O705" i="12"/>
  <c r="Q705" i="12"/>
  <c r="V705" i="12"/>
  <c r="G707" i="12"/>
  <c r="M707" i="12" s="1"/>
  <c r="I707" i="12"/>
  <c r="K707" i="12"/>
  <c r="O707" i="12"/>
  <c r="Q707" i="12"/>
  <c r="V707" i="12"/>
  <c r="G709" i="12"/>
  <c r="I709" i="12"/>
  <c r="K709" i="12"/>
  <c r="O709" i="12"/>
  <c r="Q709" i="12"/>
  <c r="V709" i="12"/>
  <c r="G723" i="12"/>
  <c r="M723" i="12" s="1"/>
  <c r="I723" i="12"/>
  <c r="K723" i="12"/>
  <c r="O723" i="12"/>
  <c r="Q723" i="12"/>
  <c r="Q704" i="12" s="1"/>
  <c r="V723" i="12"/>
  <c r="G734" i="12"/>
  <c r="M734" i="12" s="1"/>
  <c r="I734" i="12"/>
  <c r="K734" i="12"/>
  <c r="O734" i="12"/>
  <c r="Q734" i="12"/>
  <c r="V734" i="12"/>
  <c r="G737" i="12"/>
  <c r="M737" i="12" s="1"/>
  <c r="I737" i="12"/>
  <c r="K737" i="12"/>
  <c r="O737" i="12"/>
  <c r="Q737" i="12"/>
  <c r="V737" i="12"/>
  <c r="G739" i="12"/>
  <c r="M739" i="12" s="1"/>
  <c r="I739" i="12"/>
  <c r="I733" i="12" s="1"/>
  <c r="K739" i="12"/>
  <c r="O739" i="12"/>
  <c r="Q739" i="12"/>
  <c r="V739" i="12"/>
  <c r="G760" i="12"/>
  <c r="I760" i="12"/>
  <c r="K760" i="12"/>
  <c r="M760" i="12"/>
  <c r="O760" i="12"/>
  <c r="Q760" i="12"/>
  <c r="V760" i="12"/>
  <c r="G765" i="12"/>
  <c r="M765" i="12" s="1"/>
  <c r="I765" i="12"/>
  <c r="K765" i="12"/>
  <c r="O765" i="12"/>
  <c r="Q765" i="12"/>
  <c r="V765" i="12"/>
  <c r="G767" i="12"/>
  <c r="G768" i="12"/>
  <c r="M768" i="12" s="1"/>
  <c r="M767" i="12" s="1"/>
  <c r="I768" i="12"/>
  <c r="I767" i="12" s="1"/>
  <c r="K768" i="12"/>
  <c r="K767" i="12" s="1"/>
  <c r="O768" i="12"/>
  <c r="O767" i="12" s="1"/>
  <c r="Q768" i="12"/>
  <c r="Q767" i="12" s="1"/>
  <c r="V768" i="12"/>
  <c r="V767" i="12" s="1"/>
  <c r="G772" i="12"/>
  <c r="M772" i="12" s="1"/>
  <c r="I772" i="12"/>
  <c r="K772" i="12"/>
  <c r="O772" i="12"/>
  <c r="Q772" i="12"/>
  <c r="V772" i="12"/>
  <c r="G774" i="12"/>
  <c r="M774" i="12" s="1"/>
  <c r="I774" i="12"/>
  <c r="K774" i="12"/>
  <c r="O774" i="12"/>
  <c r="Q774" i="12"/>
  <c r="V774" i="12"/>
  <c r="G775" i="12"/>
  <c r="M775" i="12" s="1"/>
  <c r="I775" i="12"/>
  <c r="K775" i="12"/>
  <c r="O775" i="12"/>
  <c r="Q775" i="12"/>
  <c r="Q771" i="12" s="1"/>
  <c r="V775" i="12"/>
  <c r="G776" i="12"/>
  <c r="M776" i="12" s="1"/>
  <c r="I776" i="12"/>
  <c r="K776" i="12"/>
  <c r="O776" i="12"/>
  <c r="Q776" i="12"/>
  <c r="V776" i="12"/>
  <c r="G777" i="12"/>
  <c r="M777" i="12" s="1"/>
  <c r="I777" i="12"/>
  <c r="K777" i="12"/>
  <c r="O777" i="12"/>
  <c r="Q777" i="12"/>
  <c r="V777" i="12"/>
  <c r="G778" i="12"/>
  <c r="M778" i="12" s="1"/>
  <c r="I778" i="12"/>
  <c r="K778" i="12"/>
  <c r="O778" i="12"/>
  <c r="Q778" i="12"/>
  <c r="V778" i="12"/>
  <c r="AE780" i="12"/>
  <c r="F42" i="1" s="1"/>
  <c r="AF780" i="12"/>
  <c r="G42" i="1" s="1"/>
  <c r="I19" i="1"/>
  <c r="AZ60" i="1"/>
  <c r="AZ58" i="1"/>
  <c r="AZ56" i="1"/>
  <c r="AZ54" i="1"/>
  <c r="H40" i="1"/>
  <c r="J28" i="1"/>
  <c r="J26" i="1"/>
  <c r="G38" i="1"/>
  <c r="F38" i="1"/>
  <c r="J23" i="1"/>
  <c r="J24" i="1"/>
  <c r="J25" i="1"/>
  <c r="J27" i="1"/>
  <c r="E24" i="1"/>
  <c r="E26" i="1"/>
  <c r="H42" i="1" l="1"/>
  <c r="I42" i="1" s="1"/>
  <c r="I105" i="1"/>
  <c r="I20" i="1" s="1"/>
  <c r="O771" i="12"/>
  <c r="K733" i="12"/>
  <c r="O611" i="12"/>
  <c r="V430" i="12"/>
  <c r="V351" i="12"/>
  <c r="O313" i="12"/>
  <c r="V212" i="12"/>
  <c r="I212" i="12"/>
  <c r="K180" i="12"/>
  <c r="V88" i="12"/>
  <c r="I8" i="12"/>
  <c r="K51" i="13"/>
  <c r="O51" i="13"/>
  <c r="K8" i="13"/>
  <c r="K41" i="16"/>
  <c r="K673" i="12"/>
  <c r="K611" i="12"/>
  <c r="Q420" i="12"/>
  <c r="K383" i="12"/>
  <c r="O383" i="12"/>
  <c r="O351" i="12"/>
  <c r="K313" i="12"/>
  <c r="G78" i="12"/>
  <c r="I69" i="1" s="1"/>
  <c r="M125" i="13"/>
  <c r="I8" i="13"/>
  <c r="V28" i="14"/>
  <c r="K8" i="15"/>
  <c r="V106" i="16"/>
  <c r="I106" i="16"/>
  <c r="G41" i="16"/>
  <c r="I103" i="1" s="1"/>
  <c r="I18" i="1" s="1"/>
  <c r="K8" i="17"/>
  <c r="I771" i="12"/>
  <c r="I704" i="12"/>
  <c r="I673" i="12"/>
  <c r="Q642" i="12"/>
  <c r="O430" i="12"/>
  <c r="Q277" i="12"/>
  <c r="Q180" i="12"/>
  <c r="G180" i="12"/>
  <c r="I73" i="1" s="1"/>
  <c r="I109" i="12"/>
  <c r="O88" i="12"/>
  <c r="O8" i="12"/>
  <c r="K125" i="13"/>
  <c r="Q28" i="14"/>
  <c r="K8" i="14"/>
  <c r="G8" i="16"/>
  <c r="I8" i="17"/>
  <c r="Q313" i="12"/>
  <c r="O8" i="13"/>
  <c r="O28" i="14"/>
  <c r="I8" i="14"/>
  <c r="Q41" i="16"/>
  <c r="G383" i="12"/>
  <c r="I91" i="1" s="1"/>
  <c r="V151" i="12"/>
  <c r="V109" i="12"/>
  <c r="K28" i="14"/>
  <c r="O8" i="15"/>
  <c r="G26" i="15"/>
  <c r="K106" i="16"/>
  <c r="O106" i="16"/>
  <c r="O8" i="17"/>
  <c r="G22" i="17"/>
  <c r="G313" i="12"/>
  <c r="I83" i="1" s="1"/>
  <c r="O733" i="12"/>
  <c r="V704" i="12"/>
  <c r="I642" i="12"/>
  <c r="I420" i="12"/>
  <c r="O151" i="12"/>
  <c r="G88" i="12"/>
  <c r="I70" i="1" s="1"/>
  <c r="V100" i="13"/>
  <c r="Q51" i="13"/>
  <c r="I28" i="14"/>
  <c r="O8" i="14"/>
  <c r="V20" i="15"/>
  <c r="AF139" i="16"/>
  <c r="G46" i="1" s="1"/>
  <c r="H46" i="1" s="1"/>
  <c r="I46" i="1" s="1"/>
  <c r="V8" i="16"/>
  <c r="F39" i="1"/>
  <c r="F48" i="1" s="1"/>
  <c r="Q673" i="12"/>
  <c r="K430" i="12"/>
  <c r="K351" i="12"/>
  <c r="K212" i="12"/>
  <c r="O212" i="12"/>
  <c r="I151" i="12"/>
  <c r="V771" i="12"/>
  <c r="G771" i="12"/>
  <c r="I104" i="1" s="1"/>
  <c r="Q733" i="12"/>
  <c r="O673" i="12"/>
  <c r="O704" i="12"/>
  <c r="Q430" i="12"/>
  <c r="Q383" i="12"/>
  <c r="I277" i="12"/>
  <c r="G212" i="12"/>
  <c r="I77" i="1" s="1"/>
  <c r="I180" i="12"/>
  <c r="O109" i="12"/>
  <c r="G125" i="13"/>
  <c r="I102" i="1" s="1"/>
  <c r="Q100" i="13"/>
  <c r="Q20" i="15"/>
  <c r="I41" i="16"/>
  <c r="Q8" i="16"/>
  <c r="AF26" i="15"/>
  <c r="G45" i="1" s="1"/>
  <c r="H45" i="1" s="1"/>
  <c r="I45" i="1" s="1"/>
  <c r="G106" i="16"/>
  <c r="F41" i="1"/>
  <c r="O100" i="13"/>
  <c r="V733" i="12"/>
  <c r="V344" i="12"/>
  <c r="V277" i="12"/>
  <c r="Q212" i="12"/>
  <c r="V8" i="12"/>
  <c r="K100" i="13"/>
  <c r="Q49" i="14"/>
  <c r="K20" i="15"/>
  <c r="K8" i="16"/>
  <c r="K771" i="12"/>
  <c r="G733" i="12"/>
  <c r="I100" i="1" s="1"/>
  <c r="G704" i="12"/>
  <c r="I99" i="1" s="1"/>
  <c r="K704" i="12"/>
  <c r="O420" i="12"/>
  <c r="V206" i="12"/>
  <c r="V180" i="12"/>
  <c r="G109" i="12"/>
  <c r="I71" i="1" s="1"/>
  <c r="Q8" i="12"/>
  <c r="AF136" i="13"/>
  <c r="G43" i="1" s="1"/>
  <c r="H43" i="1" s="1"/>
  <c r="I43" i="1" s="1"/>
  <c r="I100" i="13"/>
  <c r="V51" i="13"/>
  <c r="I51" i="13"/>
  <c r="V8" i="13"/>
  <c r="I20" i="15"/>
  <c r="Q106" i="16"/>
  <c r="V41" i="16"/>
  <c r="I8" i="16"/>
  <c r="V673" i="12"/>
  <c r="V611" i="12"/>
  <c r="I430" i="12"/>
  <c r="K420" i="12"/>
  <c r="V383" i="12"/>
  <c r="I383" i="12"/>
  <c r="G344" i="12"/>
  <c r="I85" i="1" s="1"/>
  <c r="V313" i="12"/>
  <c r="O277" i="12"/>
  <c r="Q109" i="12"/>
  <c r="O78" i="12"/>
  <c r="V125" i="13"/>
  <c r="M122" i="13"/>
  <c r="M121" i="13" s="1"/>
  <c r="M100" i="13"/>
  <c r="G51" i="13"/>
  <c r="I86" i="1" s="1"/>
  <c r="Q8" i="13"/>
  <c r="O19" i="14"/>
  <c r="G20" i="15"/>
  <c r="V8" i="15"/>
  <c r="O41" i="16"/>
  <c r="V8" i="17"/>
  <c r="I351" i="12"/>
  <c r="K277" i="12"/>
  <c r="O180" i="12"/>
  <c r="I88" i="12"/>
  <c r="K8" i="12"/>
  <c r="V8" i="14"/>
  <c r="Q8" i="15"/>
  <c r="O8" i="16"/>
  <c r="Q8" i="17"/>
  <c r="G23" i="1"/>
  <c r="M19" i="17"/>
  <c r="M8" i="17" s="1"/>
  <c r="M8" i="16"/>
  <c r="M109" i="16"/>
  <c r="M106" i="16" s="1"/>
  <c r="M46" i="16"/>
  <c r="M41" i="16" s="1"/>
  <c r="M15" i="16"/>
  <c r="M21" i="15"/>
  <c r="M20" i="15" s="1"/>
  <c r="M13" i="15"/>
  <c r="M8" i="15" s="1"/>
  <c r="M49" i="14"/>
  <c r="M28" i="14"/>
  <c r="M8" i="14"/>
  <c r="M19" i="14"/>
  <c r="G49" i="14"/>
  <c r="I101" i="1" s="1"/>
  <c r="G19" i="14"/>
  <c r="I89" i="1" s="1"/>
  <c r="G28" i="14"/>
  <c r="I90" i="1" s="1"/>
  <c r="G8" i="14"/>
  <c r="AF57" i="14"/>
  <c r="G44" i="1" s="1"/>
  <c r="H44" i="1" s="1"/>
  <c r="I44" i="1" s="1"/>
  <c r="M8" i="13"/>
  <c r="M51" i="13"/>
  <c r="G100" i="13"/>
  <c r="G8" i="13"/>
  <c r="M771" i="12"/>
  <c r="M733" i="12"/>
  <c r="M673" i="12"/>
  <c r="O642" i="12"/>
  <c r="O543" i="12"/>
  <c r="M420" i="12"/>
  <c r="M709" i="12"/>
  <c r="M704" i="12" s="1"/>
  <c r="K642" i="12"/>
  <c r="Q611" i="12"/>
  <c r="I611" i="12"/>
  <c r="K543" i="12"/>
  <c r="M430" i="12"/>
  <c r="M351" i="12"/>
  <c r="M344" i="12"/>
  <c r="M277" i="12"/>
  <c r="M151" i="12"/>
  <c r="M8" i="12"/>
  <c r="G673" i="12"/>
  <c r="I98" i="1" s="1"/>
  <c r="V642" i="12"/>
  <c r="G611" i="12"/>
  <c r="I96" i="1" s="1"/>
  <c r="V543" i="12"/>
  <c r="G642" i="12"/>
  <c r="I97" i="1" s="1"/>
  <c r="M643" i="12"/>
  <c r="M642" i="12" s="1"/>
  <c r="M611" i="12"/>
  <c r="Q543" i="12"/>
  <c r="I543" i="12"/>
  <c r="G543" i="12"/>
  <c r="I95" i="1" s="1"/>
  <c r="M544" i="12"/>
  <c r="M543" i="12" s="1"/>
  <c r="G430" i="12"/>
  <c r="I94" i="1" s="1"/>
  <c r="G420" i="12"/>
  <c r="I93" i="1" s="1"/>
  <c r="M416" i="12"/>
  <c r="M415" i="12" s="1"/>
  <c r="M314" i="12"/>
  <c r="M313" i="12" s="1"/>
  <c r="G277" i="12"/>
  <c r="I82" i="1" s="1"/>
  <c r="M275" i="12"/>
  <c r="M274" i="12" s="1"/>
  <c r="G271" i="12"/>
  <c r="I78" i="1" s="1"/>
  <c r="G206" i="12"/>
  <c r="I76" i="1" s="1"/>
  <c r="M198" i="12"/>
  <c r="M197" i="12" s="1"/>
  <c r="G193" i="12"/>
  <c r="I74" i="1" s="1"/>
  <c r="M181" i="12"/>
  <c r="M180" i="12" s="1"/>
  <c r="M110" i="12"/>
  <c r="M109" i="12" s="1"/>
  <c r="G351" i="12"/>
  <c r="I87" i="1" s="1"/>
  <c r="G151" i="12"/>
  <c r="I72" i="1" s="1"/>
  <c r="G8" i="12"/>
  <c r="M391" i="12"/>
  <c r="M383" i="12" s="1"/>
  <c r="M215" i="12"/>
  <c r="M212" i="12" s="1"/>
  <c r="M94" i="12"/>
  <c r="M88" i="12" s="1"/>
  <c r="M81" i="12"/>
  <c r="M78" i="12" s="1"/>
  <c r="G39" i="1" l="1"/>
  <c r="I68" i="1"/>
  <c r="G780" i="12"/>
  <c r="I88" i="1"/>
  <c r="G57" i="14"/>
  <c r="G139" i="16"/>
  <c r="I80" i="1"/>
  <c r="G136" i="13"/>
  <c r="I84" i="1"/>
  <c r="G41" i="1"/>
  <c r="H41" i="1" s="1"/>
  <c r="I41" i="1" s="1"/>
  <c r="I17" i="1"/>
  <c r="A23" i="1"/>
  <c r="I16" i="1" l="1"/>
  <c r="I21" i="1" s="1"/>
  <c r="I106" i="1"/>
  <c r="H39" i="1"/>
  <c r="H48" i="1" s="1"/>
  <c r="G48" i="1"/>
  <c r="I39" i="1"/>
  <c r="I48" i="1" s="1"/>
  <c r="A24" i="1"/>
  <c r="G24" i="1"/>
  <c r="J47" i="1" l="1"/>
  <c r="J44" i="1"/>
  <c r="J39" i="1"/>
  <c r="J48" i="1" s="1"/>
  <c r="J46" i="1"/>
  <c r="J42" i="1"/>
  <c r="J43" i="1"/>
  <c r="J45" i="1"/>
  <c r="J41" i="1"/>
  <c r="G25" i="1"/>
  <c r="A25" i="1" s="1"/>
  <c r="G28" i="1"/>
  <c r="J105" i="1"/>
  <c r="J83" i="1"/>
  <c r="J84" i="1"/>
  <c r="J94" i="1"/>
  <c r="J101" i="1"/>
  <c r="J99" i="1"/>
  <c r="J91" i="1"/>
  <c r="J89" i="1"/>
  <c r="J88" i="1"/>
  <c r="J98" i="1"/>
  <c r="J68" i="1"/>
  <c r="J77" i="1"/>
  <c r="J78" i="1"/>
  <c r="J82" i="1"/>
  <c r="J86" i="1"/>
  <c r="J69" i="1"/>
  <c r="J95" i="1"/>
  <c r="J92" i="1"/>
  <c r="J100" i="1"/>
  <c r="J87" i="1"/>
  <c r="J72" i="1"/>
  <c r="J85" i="1"/>
  <c r="J80" i="1"/>
  <c r="J90" i="1"/>
  <c r="J79" i="1"/>
  <c r="J75" i="1"/>
  <c r="J96" i="1"/>
  <c r="J104" i="1"/>
  <c r="J76" i="1"/>
  <c r="J67" i="1"/>
  <c r="J71" i="1"/>
  <c r="J81" i="1"/>
  <c r="J102" i="1"/>
  <c r="J97" i="1"/>
  <c r="J93" i="1"/>
  <c r="J70" i="1"/>
  <c r="J74" i="1"/>
  <c r="J103" i="1"/>
  <c r="J73" i="1"/>
  <c r="G26" i="1" l="1"/>
  <c r="A26" i="1"/>
  <c r="J106" i="1"/>
  <c r="A27"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0F7CB8EB-1A49-4FB5-B852-AEE680DEE15A}">
      <text>
        <r>
          <rPr>
            <sz val="9"/>
            <color indexed="81"/>
            <rFont val="Tahoma"/>
            <family val="2"/>
            <charset val="238"/>
          </rPr>
          <t>Jedná se o informaci, zda se jedná o položku, která je do rozpočtu zadána z cenové soustavy RTS, nebo vlastní.</t>
        </r>
      </text>
    </comment>
    <comment ref="T6" authorId="0" shapeId="0" xr:uid="{3F36B2AE-8167-4DF7-ACF1-FB0EB797013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7B0756E5-BC92-48EB-9737-18EBB054FCD1}">
      <text>
        <r>
          <rPr>
            <sz val="9"/>
            <color indexed="81"/>
            <rFont val="Tahoma"/>
            <family val="2"/>
            <charset val="238"/>
          </rPr>
          <t>Jedná se o informaci, zda se jedná o položku, která je do rozpočtu zadána z cenové soustavy RTS, nebo vlastní.</t>
        </r>
      </text>
    </comment>
    <comment ref="T6" authorId="0" shapeId="0" xr:uid="{8937EEF6-23AC-47D8-8B9C-47FD0DC19DE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00480596-F8FA-4BB4-912E-FBB85F71238A}">
      <text>
        <r>
          <rPr>
            <sz val="9"/>
            <color indexed="81"/>
            <rFont val="Tahoma"/>
            <family val="2"/>
            <charset val="238"/>
          </rPr>
          <t>Jedná se o informaci, zda se jedná o položku, která je do rozpočtu zadána z cenové soustavy RTS, nebo vlastní.</t>
        </r>
      </text>
    </comment>
    <comment ref="T6" authorId="0" shapeId="0" xr:uid="{57319CDE-E41B-4A3E-B180-DD675A12478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B250AAAC-AD02-4CEA-A203-4154EB8FC34C}">
      <text>
        <r>
          <rPr>
            <sz val="9"/>
            <color indexed="81"/>
            <rFont val="Tahoma"/>
            <family val="2"/>
            <charset val="238"/>
          </rPr>
          <t>Jedná se o informaci, zda se jedná o položku, která je do rozpočtu zadána z cenové soustavy RTS, nebo vlastní.</t>
        </r>
      </text>
    </comment>
    <comment ref="T6" authorId="0" shapeId="0" xr:uid="{7179CD1A-2EB5-4649-9E43-9773344BE0B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ED937BC7-CA13-4FF6-8F72-A07B76B76920}">
      <text>
        <r>
          <rPr>
            <sz val="9"/>
            <color indexed="81"/>
            <rFont val="Tahoma"/>
            <family val="2"/>
            <charset val="238"/>
          </rPr>
          <t>Jedná se o informaci, zda se jedná o položku, která je do rozpočtu zadána z cenové soustavy RTS, nebo vlastní.</t>
        </r>
      </text>
    </comment>
    <comment ref="T6" authorId="0" shapeId="0" xr:uid="{6FEA8B9E-C9B7-4707-8E13-727C1CA9D88C}">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0FAEA9A7-1BB9-4747-B44A-59B1DCD548F6}">
      <text>
        <r>
          <rPr>
            <sz val="9"/>
            <color indexed="81"/>
            <rFont val="Tahoma"/>
            <family val="2"/>
            <charset val="238"/>
          </rPr>
          <t>Jedná se o informaci, zda se jedná o položku, která je do rozpočtu zadána z cenové soustavy RTS, nebo vlastní.</t>
        </r>
      </text>
    </comment>
    <comment ref="T6" authorId="0" shapeId="0" xr:uid="{A8945C1A-2889-4E99-8031-965F12019E8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<sst xmlns="http://schemas.openxmlformats.org/spreadsheetml/2006/main" count="5107" uniqueCount="1360">
  <si>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</si>
  <si>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</si>
  <si>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</si>
  <si>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</si>
  <si>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</si>
  <si>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</si>
  <si>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</si>
  <si>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</si>
  <si>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</si>
  <si>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</si>
  <si>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</si>
  <si>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</si>
  <si>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</si>
  <si>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</si>
  <si>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</si>
  <si>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</si>
  <si>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</si>
  <si>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</si>
  <si>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</si>
  <si>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</si>
  <si>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</si>
  <si>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</si>
  <si>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</si>
  <si>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</si>
  <si>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</si>
  <si>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</si>
  <si>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</si>
  <si>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</si>
  <si>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</si>
  <si>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</si>
  <si>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</si>
  <si>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</si>
  <si>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</si>
  <si>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</si>
  <si>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</si>
  <si>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</si>
  <si>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</si>
  <si>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</si>
  <si>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</si>
  <si>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</si>
  <si>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</si>
  <si>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</si>
  <si>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</si>
  <si>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21011 (2025) EIII</t>
  </si>
  <si>
    <t>Rekonstrukce šaten Studénka - Etapa III (2025)</t>
  </si>
  <si>
    <t>Stavba</t>
  </si>
  <si>
    <t>Stavební objekt</t>
  </si>
  <si>
    <t>_E3</t>
  </si>
  <si>
    <t>Etapa 3</t>
  </si>
  <si>
    <t>D.1.1. e.3</t>
  </si>
  <si>
    <t>Stavební práce - etapa 3</t>
  </si>
  <si>
    <t>D.1.4.1 e.3</t>
  </si>
  <si>
    <t>Zdravotechnické instalace - etapa 3</t>
  </si>
  <si>
    <t>D.1.4.2 e.3</t>
  </si>
  <si>
    <t>Ústřední vytápění - etapa 3</t>
  </si>
  <si>
    <t>D.1.4.3 e.3</t>
  </si>
  <si>
    <t>Zařízení vzduchotechniky - etapa 3</t>
  </si>
  <si>
    <t>D.1.4.4 e.3</t>
  </si>
  <si>
    <t>Silnoproudé elektroinstalace - etapa 3</t>
  </si>
  <si>
    <t>VN+ON e.3</t>
  </si>
  <si>
    <t>Vedlejší a ostatní náklady - etapa 3</t>
  </si>
  <si>
    <t>Celkem za stavbu</t>
  </si>
  <si>
    <t>CZK</t>
  </si>
  <si>
    <t>#POPS</t>
  </si>
  <si>
    <t>Popis stavby: 21011 (2025) EIII - Rekonstrukce šaten Studénka - Etapa III (2025)</t>
  </si>
  <si>
    <t>#POPO</t>
  </si>
  <si>
    <t>Popis objektu: _E3 - Etapa 3</t>
  </si>
  <si>
    <t>#POPR</t>
  </si>
  <si>
    <t>Popis rozpoetu: D.1.1. e.3 - Stavební práce - etapa 3</t>
  </si>
  <si>
    <t>Popis rozpoetu: D.1.4.1 e.3 - Zdravotechnické instalace - etapa 3</t>
  </si>
  <si>
    <t>Materiál v položkovém rozpočtu je rozpočtován jako dodávka včetně montáže, pokud není výslovně uvedeno jinak</t>
  </si>
  <si>
    <t>Popis rozpoetu: D.1.4.2 e.3 - Ústřední vytápění - etapa 3</t>
  </si>
  <si>
    <t>Popis rozpoetu: D.1.4.3 e.3 - Zařízení vzduchotechniky - etapa 3</t>
  </si>
  <si>
    <t>Popis rozpoetu: D.1.4.4 e.3 - Silnoproudé elektroinstalace - etapa 3</t>
  </si>
  <si>
    <t>Popis rozpoetu: VN+ON e.3 - Vedlejší a ostatní náklady - etapa 3</t>
  </si>
  <si>
    <t>Rekapitulace dílů</t>
  </si>
  <si>
    <t>Typ dílu</t>
  </si>
  <si>
    <t>0.</t>
  </si>
  <si>
    <t>Vedlejší a ostatní náklady</t>
  </si>
  <si>
    <t>3</t>
  </si>
  <si>
    <t>Svislé a kompletní konstrukce</t>
  </si>
  <si>
    <t>4</t>
  </si>
  <si>
    <t>Vodorovné konstrukce</t>
  </si>
  <si>
    <t>6</t>
  </si>
  <si>
    <t>Úpravy povrchu, podlahy</t>
  </si>
  <si>
    <t>61</t>
  </si>
  <si>
    <t>Úpravy povrchů vnitřní</t>
  </si>
  <si>
    <t>63</t>
  </si>
  <si>
    <t>Podlahy a podlahové konstrukce</t>
  </si>
  <si>
    <t>64</t>
  </si>
  <si>
    <t>Výplně otvorů</t>
  </si>
  <si>
    <t>9</t>
  </si>
  <si>
    <t>Ostatní konstrukce, bourání</t>
  </si>
  <si>
    <t>94</t>
  </si>
  <si>
    <t>Lešení a stavební výtahy</t>
  </si>
  <si>
    <t>95</t>
  </si>
  <si>
    <t>Dokončovací konstrukce na pozemních stavbách</t>
  </si>
  <si>
    <t>96</t>
  </si>
  <si>
    <t>Bourání konstrukcí</t>
  </si>
  <si>
    <t>97</t>
  </si>
  <si>
    <t>Přesuny suti a vybouraných hmot</t>
  </si>
  <si>
    <t>99</t>
  </si>
  <si>
    <t>Staveništní přesun hmot</t>
  </si>
  <si>
    <t>RM01</t>
  </si>
  <si>
    <t>Rozváděč RM1</t>
  </si>
  <si>
    <t>Zař.č.1</t>
  </si>
  <si>
    <t>Odtah z hygienického zázemí m.č. 109</t>
  </si>
  <si>
    <t>711</t>
  </si>
  <si>
    <t>Izolace proti vodě</t>
  </si>
  <si>
    <t>713</t>
  </si>
  <si>
    <t>Izolace tepelné</t>
  </si>
  <si>
    <t>721</t>
  </si>
  <si>
    <t>KANALIZACE</t>
  </si>
  <si>
    <t>Vnitřní kanalizace</t>
  </si>
  <si>
    <t>722</t>
  </si>
  <si>
    <t>VODOVOD</t>
  </si>
  <si>
    <t>725</t>
  </si>
  <si>
    <t>ZAŘIZOVACÍ PŘEDMĚTY</t>
  </si>
  <si>
    <t>733</t>
  </si>
  <si>
    <t>POTRUBÍ</t>
  </si>
  <si>
    <t>734</t>
  </si>
  <si>
    <t>ARMATURY</t>
  </si>
  <si>
    <t>735</t>
  </si>
  <si>
    <t>Otopná tělesa</t>
  </si>
  <si>
    <t>762</t>
  </si>
  <si>
    <t>Konstrukce tesařské</t>
  </si>
  <si>
    <t>763</t>
  </si>
  <si>
    <t>Dřevostavby</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</si>
  <si>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</si>
  <si>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</si>
  <si>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</si>
  <si>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</si>
  <si>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</si>
  <si>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</si>
  <si>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</si>
  <si>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</si>
  <si>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</si>
  <si>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</si>
  <si>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</si>
  <si>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</si>
  <si>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</si>
  <si>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</si>
  <si>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</si>
  <si>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</si>
  <si>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HZS</t>
  </si>
  <si>
    <t>Hlavní zůčtovací stavba</t>
  </si>
  <si>
    <t>Hodinová zúčtovací sazba</t>
  </si>
  <si>
    <t>M21</t>
  </si>
  <si>
    <t>Elektromontáže</t>
  </si>
  <si>
    <t>D96</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</si>
  <si>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</si>
  <si>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</si>
  <si>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</si>
  <si>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</si>
  <si>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</si>
  <si>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</si>
  <si>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</si>
  <si>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</si>
  <si>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</si>
  <si>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</si>
  <si>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</si>
  <si>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</si>
  <si>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</si>
  <si>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</si>
  <si>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</si>
  <si>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</si>
  <si>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</si>
  <si>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</si>
  <si>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</si>
  <si>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</si>
  <si>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</si>
  <si>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</si>
  <si>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</si>
  <si>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</si>
  <si>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</si>
  <si>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</si>
  <si>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</si>
  <si>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</si>
  <si>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</si>
  <si>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</si>
  <si>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</si>
  <si>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</si>
  <si>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310236241RT1</t>
  </si>
  <si>
    <t>Zazdívka otvorů o ploše přes 0,0225 m2 do 0,09 m2 ve zdivu nadzákladovém cihlami pálenými o tloušťce zdi do 300 mm, Prvek zdicí pálený funkce: cihla plná; dl = 290 mm; š = 140 mm; v = 65 mm; fb = 20,0 N/mm2</t>
  </si>
  <si>
    <t>kus</t>
  </si>
  <si>
    <t>801-4</t>
  </si>
  <si>
    <t>RTS 24/ II</t>
  </si>
  <si>
    <t>Práce</t>
  </si>
  <si>
    <t>Běžná</t>
  </si>
  <si>
    <t>POL1_</t>
  </si>
  <si>
    <t>včetně pomocného pracovního lešení</t>
  </si>
  <si>
    <t>SPI</t>
  </si>
  <si>
    <t>139C/140 - po vedení WC : 1</t>
  </si>
  <si>
    <t>VV</t>
  </si>
  <si>
    <t>310239211R00</t>
  </si>
  <si>
    <t>Zazdívka otvorů o ploše přes 1 m2 do 4 m2 ve zdivu nadzákladovém cihlami pálenými pro jakoukoliv maltu vápenocementovou, Prvek zdicí pálený funkce: cihla plná; dl = 290 mm; š = 140 mm; v = 65 mm; fb = 20,0 N/mm2</t>
  </si>
  <si>
    <t>m3</t>
  </si>
  <si>
    <t>141/139 - zazdívka dveřního otvoru : 0,7*0,15*2,0</t>
  </si>
  <si>
    <t>317121151R00</t>
  </si>
  <si>
    <t>Montáž ŽB překladů dodatečně do připravených rýh o světlosti otvoru do 1050 mm</t>
  </si>
  <si>
    <t>dveře D2L - 1.39/1.41 : 1</t>
  </si>
  <si>
    <t>317147300R00</t>
  </si>
  <si>
    <t>Překlady pórobetonové nenosné délky 1000 mm, šířky 100 mm, výšky 250 mm</t>
  </si>
  <si>
    <t>801-1</t>
  </si>
  <si>
    <t>1.39a-PŘEDSÍŇ UMÝVÁRNY - B2 : 1</t>
  </si>
  <si>
    <t>1.39b-WC - B2 : 1</t>
  </si>
  <si>
    <t>319201311R00</t>
  </si>
  <si>
    <t>Vyrovnání nerovného povrchu jakoukoliv maltou  do 30 mm</t>
  </si>
  <si>
    <t>m2</t>
  </si>
  <si>
    <t>vnitřního i vnějšího zdiva, bez odsekání vadných cihel, bez pomocného lešení,</t>
  </si>
  <si>
    <t>1.36-ŠATNA MLADŠÍ ŽÁCI 1 : 26,1*2,8</t>
  </si>
  <si>
    <t>odpočet otvorů : -(0,8*2,0)</t>
  </si>
  <si>
    <t>1.37-WC : (7,29-0,75-1,0)*(2,6)</t>
  </si>
  <si>
    <t>1.38-ŠATNA MLADŠÍ ŽÁCI 2 : 24,6*2,6</t>
  </si>
  <si>
    <t>1.39a-PŘEDSÍŇ UMÝVÁRNY : (5,85-1,4)*(2,6)</t>
  </si>
  <si>
    <t>1.39b-WC : (5,6-1,9)*(2,6)</t>
  </si>
  <si>
    <t>1.39c-SPRCHY : (8,76-3,1)*(2,6)</t>
  </si>
  <si>
    <t>1.41-CHODBA ETAPA III : 44,9*3,4</t>
  </si>
  <si>
    <t>odpočet otvorů : -(0,7*2,0+0,6*2,0+0,8*4*2,0)-1,2*1,8</t>
  </si>
  <si>
    <t>342211112R00</t>
  </si>
  <si>
    <t>Stěny a příčky Příčky cementotřískové s ocelovou jednoduchou konstrukcí 1xCW, tl.75 mm, 1x opláštěné, deskami tl. 12 mm, tloušťka příčky 99 mm, s minerální izolací tl. 60 mm, o objemové hmotnosti 75 kg/m3</t>
  </si>
  <si>
    <t>- včetně provedení prostupů přes příčku pro vedení vnitřních rozvodů</t>
  </si>
  <si>
    <t>POP</t>
  </si>
  <si>
    <t>Příčka prvku Z7 : 1,4*2,3</t>
  </si>
  <si>
    <t>- odpočet dveří : -0,8*2,0</t>
  </si>
  <si>
    <t>342255024R00</t>
  </si>
  <si>
    <t>Stěny a příčky Příčky z cihel a tvárnic nepálených příčky z příčkovek pórobetonových tloušťky 100 mm</t>
  </si>
  <si>
    <t>včetně pomocného lešení</t>
  </si>
  <si>
    <t>139a/139b : 1,19*2,8</t>
  </si>
  <si>
    <t>odpočet dveří : -(0,7*2,0)</t>
  </si>
  <si>
    <t>139a/139c : 1,4*2,8</t>
  </si>
  <si>
    <t>139a/138 : 1,4*2,8</t>
  </si>
  <si>
    <t>137 - dělící příčka : 0,45*2,8</t>
  </si>
  <si>
    <t>342255028R00</t>
  </si>
  <si>
    <t>Stěny a příčky Příčky z cihel a tvárnic nepálených příčky z příčkovek pórobetonových tloušťky 150 mm</t>
  </si>
  <si>
    <t>nadezdívka stěny 141/138,139a,139b : 0,5*(1,55+5,8+2,6+0,46)</t>
  </si>
  <si>
    <t>342948111R00</t>
  </si>
  <si>
    <t>Stěny a příčky Kotvení příček ke konstrukci kotvami na hmoždinky</t>
  </si>
  <si>
    <t>m</t>
  </si>
  <si>
    <t>Včetně dodávky kotev a spojovacího materiálu.</t>
  </si>
  <si>
    <t xml:space="preserve">Provedení nových příček : </t>
  </si>
  <si>
    <t>139a/139b : 2*2,8</t>
  </si>
  <si>
    <t>139a/139c : 2*2,8</t>
  </si>
  <si>
    <t>139a/138 : 2*2,8</t>
  </si>
  <si>
    <t>137 - dělící příčka : 1*2,8</t>
  </si>
  <si>
    <t>347016133R00</t>
  </si>
  <si>
    <t>Předstěny opláštěné sádrokartonovými deskami volně stojící, bez izolace 1x nosná ocelová konstrukce CW 100, jednoduše opláštěná, desky impregnované, tloušťky 12,5 mm, tloušťka stěny 115 mm, požární odolnost EI 15, Deska sádrokartonová voděodolná; H2; tl = 12,5 mm</t>
  </si>
  <si>
    <t>1.37-WC : (1,0+0,75)*2,8</t>
  </si>
  <si>
    <t>1.39a-PŘEDSÍŇ UMÝVÁRNY : 1,4*2,8</t>
  </si>
  <si>
    <t>1.39b-WC : 1,19*2,8</t>
  </si>
  <si>
    <t>1.39c-SPRCHY : 3,1*2,8</t>
  </si>
  <si>
    <t>349231821RT2</t>
  </si>
  <si>
    <t>Přizdívka ostění s ozubem  přes 150 do 300 mm, Prvek zdicí pálený funkce: cihla plná; dl = 290 mm; š = 140 mm; v = 65 mm; fb = 20,0 N/mm2</t>
  </si>
  <si>
    <t>ve vybouraných otvorech, s vysekáním kapes pro zavázání, z jakýchkoliv cihel, z pomocného pracovního lešení o výšce podlahy do 1900 mm a pro zatížení do 1,5 kPa,</t>
  </si>
  <si>
    <t>1.36-ŠATNA MLADŠÍ ŽÁCI 1 : 0,3*1,8</t>
  </si>
  <si>
    <t xml:space="preserve">- pro osazení prvku Z7 : </t>
  </si>
  <si>
    <t>342264514Rx</t>
  </si>
  <si>
    <t>Revizní dvířka do SDK podhledu, 400x400 mm, dodávka + montáž</t>
  </si>
  <si>
    <t>Vlastní</t>
  </si>
  <si>
    <t>Indiv</t>
  </si>
  <si>
    <t>1.37-WC : 1</t>
  </si>
  <si>
    <t>1.39a-PŘEDSÍŇ UMÝVÁRNY : 2</t>
  </si>
  <si>
    <t>1.39c-SPRCHY : 2</t>
  </si>
  <si>
    <t>59321100R</t>
  </si>
  <si>
    <t>překlad nosný železobetonový; RZP; l = 119,0 cm; š = 14,0 cm; h = 14,0 cm; qd = 4,488 kN/m</t>
  </si>
  <si>
    <t>SPCM</t>
  </si>
  <si>
    <t>RTS 20/ II</t>
  </si>
  <si>
    <t>Specifikace</t>
  </si>
  <si>
    <t>POL3_</t>
  </si>
  <si>
    <t>Odkaz na mn. položky pořadí 3 : 1,00000</t>
  </si>
  <si>
    <t>4PROS01V01</t>
  </si>
  <si>
    <t>Kompletní provedení prostupů pro vedení instalací - vzduchotechnika, včetně zapravení</t>
  </si>
  <si>
    <t>kpl</t>
  </si>
  <si>
    <t>R-položka</t>
  </si>
  <si>
    <t>POL12_1</t>
  </si>
  <si>
    <t>1</t>
  </si>
  <si>
    <t>4PROS01V02</t>
  </si>
  <si>
    <t>Kompletní provedení prostupů pro vedení instalací - vodoinstalace, včetně zapravení</t>
  </si>
  <si>
    <t>4PROS01V03</t>
  </si>
  <si>
    <t>Kompletní provedení prostupů pro vedení instalací - silnoproud, včetně zapravení</t>
  </si>
  <si>
    <t>4PROS01V04</t>
  </si>
  <si>
    <t>Kompletní provedení prostupů pro vedení instalací - vytápění, včetně zapravení</t>
  </si>
  <si>
    <t>416021123R00</t>
  </si>
  <si>
    <t>Podhledy na kovové konstrukci opláštěné deskami sádrokartonovými nosná konstrukce z profilů CD s přímým uchycením 1x deska, tloušťky 12,5 mm, impregnovaná, bez izolace, Deska sádrokartonová voděodolná; H2; tl = 12,5 mm</t>
  </si>
  <si>
    <t>1.38-ŠATNA MLADŠÍ ŽÁCI 2 : 2,7*7,35</t>
  </si>
  <si>
    <t>451315111R00</t>
  </si>
  <si>
    <t>Podklad. nebo vyrovnáv. vrstva z betonu prostého beton C 25/30, tloušťka do 100 mm</t>
  </si>
  <si>
    <t>821-1</t>
  </si>
  <si>
    <t>podkladní beton - napojení kanalizace : 6,6+2,7</t>
  </si>
  <si>
    <t>416041130RX</t>
  </si>
  <si>
    <t>Samonosný SDK podhled, kov.kce. CD, deska 1x RBI 12.5 mm</t>
  </si>
  <si>
    <t>1.37-WC : 1,35*1,85</t>
  </si>
  <si>
    <t>1.39a-PŘEDSÍŇ UMÝVÁRNY : 1,4*1,65</t>
  </si>
  <si>
    <t>1.39b-WC : 1,6*1,2</t>
  </si>
  <si>
    <t>1.39c-SPRCHY : 3,1*1,3</t>
  </si>
  <si>
    <t>602011188RT5</t>
  </si>
  <si>
    <t>Omítka stěn z hotových směsí vrchní tenkovrstvá, silikonová, zatřená, tloušťka vrstvy 1 mm, probarvená</t>
  </si>
  <si>
    <t>po jednotlivých vrstvách</t>
  </si>
  <si>
    <t>- barva šedá RAL 9006</t>
  </si>
  <si>
    <t xml:space="preserve">- ochranná stěrka otěruvzdorná podél stěn : </t>
  </si>
  <si>
    <t>1.41-CHODBA ETAPA III : 1,8*(44,9-(0,7+0,6+0,8*4))-1,2*0,25</t>
  </si>
  <si>
    <t>602011191R00</t>
  </si>
  <si>
    <t>Jádrová omítka podkladní nátěr pod tenkovrstvé omítky</t>
  </si>
  <si>
    <t>Odkaz na mn. položky pořadí 21 : 72,42000</t>
  </si>
  <si>
    <t>601011199R00</t>
  </si>
  <si>
    <t>Penetrace velmi savých minerálních podkladů zpevňující (lehké betony a staré omítky), stropů</t>
  </si>
  <si>
    <t>Odkaz na mn. položky pořadí 27 : 8,63850</t>
  </si>
  <si>
    <t>602011199R00</t>
  </si>
  <si>
    <t>Penetrace velmi savých minerálních podkladů zpevňující (lehké betony a staré omítky), stěn</t>
  </si>
  <si>
    <t>Odkaz na mn. položky pořadí 28 : 286,95000</t>
  </si>
  <si>
    <t>622401937R00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</si>
  <si>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tenkovrstvé (měří se délka přechodu barev)</t>
  </si>
  <si>
    <t>1.41-CHODBA ETAPA III : 44,9-(0,7+0,6+0,8*4)</t>
  </si>
  <si>
    <t>629451112R00</t>
  </si>
  <si>
    <t>Vyrovnávací vrstva z cementové malty šířky přes 150 do 300 mm</t>
  </si>
  <si>
    <t>pod klempířskými prvky,</t>
  </si>
  <si>
    <t xml:space="preserve">1.37-WC : </t>
  </si>
  <si>
    <t>- okno 1,2x1,2 : 1,2*2</t>
  </si>
  <si>
    <t xml:space="preserve">1.41-CHODBA ETAPA III : </t>
  </si>
  <si>
    <t>- okno 1,2x1,8 : 1,2*2</t>
  </si>
  <si>
    <t>601011141RT1</t>
  </si>
  <si>
    <t xml:space="preserve">Omítka stropů a podhledů z hotových směsí vrstva štuková, vápenná,  , tloušťka vrstvy 2 mm,  </t>
  </si>
  <si>
    <t>602011141RT1</t>
  </si>
  <si>
    <t xml:space="preserve">Omítka stěn z hotových směsí vrstva štuková, vápenná,  , tloušťka vrstvy 2 mm,  </t>
  </si>
  <si>
    <t>Odkaz na mn. položky pořadí 29 : 286,95000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</si>
  <si>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</si>
  <si>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</si>
  <si>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</si>
  <si>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(okno 1,2x1,2) : </t>
  </si>
  <si>
    <t>1.37-WC : 1*2*(1,2*1,2)</t>
  </si>
  <si>
    <t xml:space="preserve">(okno 1,2x1,8) : </t>
  </si>
  <si>
    <t>1.41-CHODBA ETAPA III : 1*2*(1,2*1,8)</t>
  </si>
  <si>
    <t>611481211RT2</t>
  </si>
  <si>
    <t>Vyztužení vnitřních omítek stropů sklotextilní síťovinou s dodávkou síťoviny a stěrkového tmelu</t>
  </si>
  <si>
    <t>s pomocným lešením o výšce podlahy do 1900 mm a pro zatížení do 1,5 kPa,</t>
  </si>
  <si>
    <t>1.36-ŠATNA MLADŠÍ ŽÁCI 1 - kce tribuny : 7,6*0,62+(1,15*0,62)/2</t>
  </si>
  <si>
    <t>1.38-ŠATNA MLADŠÍ ŽÁCI 2 - ŽB průvlak : 5,1*(0,3+0,2*2)</t>
  </si>
  <si>
    <t>612409991RT2</t>
  </si>
  <si>
    <t>Začištění omítek kolem oken, dveří a obkladů apod. s použitím suché maltové směsi</t>
  </si>
  <si>
    <t>- okno 1,2x1,2 : 2*(2*1,2+1,2)</t>
  </si>
  <si>
    <t>- okno 1,2*1,8 : 2*(2*1,8+1,2)</t>
  </si>
  <si>
    <t>- dveře 70 : 1*(2*2,0+0,7)</t>
  </si>
  <si>
    <t>612481211RT2</t>
  </si>
  <si>
    <t>Vyztužení povrchu vnitřních stěn sklotextilní síťovinou s dodávkou síťoviny a stěrkového tmelu</t>
  </si>
  <si>
    <t>1.37-WC : (7,29-0,75-1,0)*(2,6-2,0)</t>
  </si>
  <si>
    <t>1.39a-PŘEDSÍŇ UMÝVÁRNY : (5,85-1,4)*(2,6-2,0)</t>
  </si>
  <si>
    <t>1.39b-WC : (5,6-1,9)*(2,6-2,0)</t>
  </si>
  <si>
    <t>1.39c-SPRCHY : (8,76-3,1)*(2,6-2,0)</t>
  </si>
  <si>
    <t>622421121RT2</t>
  </si>
  <si>
    <t xml:space="preserve">Omítky vnější stěn vápenocementové hrubé zatřené, ze suché maltové směsi,  </t>
  </si>
  <si>
    <t>141/139 - zazdívka dveřního otvoru : 0,7*2,0*2</t>
  </si>
  <si>
    <t>61ZDV01</t>
  </si>
  <si>
    <t>Zapravení drážek po vedení elektro, včetně dodámí materiálu, s použitím suché maltové směsi</t>
  </si>
  <si>
    <t>hod</t>
  </si>
  <si>
    <t>Etapa 3 : 20</t>
  </si>
  <si>
    <t>61ZDV02</t>
  </si>
  <si>
    <t>Zapravení drážek po vedení ZTI+kanalizace, včetně dodámí materiálu, s použitím suché maltové směsi</t>
  </si>
  <si>
    <t>Etapa 3 : 30</t>
  </si>
  <si>
    <t>61ZDV03</t>
  </si>
  <si>
    <t>Zapravení drážek po vedení UT, včetně dodámí materiálu, s použitím suché maltové směsi</t>
  </si>
  <si>
    <t>Etapa 3 : 5</t>
  </si>
  <si>
    <t>631313621R00</t>
  </si>
  <si>
    <t xml:space="preserve">Mazanina z betonu prostého tl. přes 80 do 120 mm třídy C 20/25,  </t>
  </si>
  <si>
    <t>(z kameniva) hlazená dřevěným hladítkem</t>
  </si>
  <si>
    <t xml:space="preserve">Doplnění podhlahy ve skladbě SP01 : </t>
  </si>
  <si>
    <t>1.37-WC : (1,35*1,85)*0,1</t>
  </si>
  <si>
    <t>1.39a-PŘEDSÍŇ UMÝVÁRNY : (1,7*1,4)*0,1</t>
  </si>
  <si>
    <t>1.39b-WC : (1,8*1,19)*0,1</t>
  </si>
  <si>
    <t>1.39c-SPRCHY : (3,1*1,28)*0,1</t>
  </si>
  <si>
    <t>1.41-CHODBA ETAPA III : (0,8*0,7+0,8*1,5+1,4*0,8)*0,1</t>
  </si>
  <si>
    <t>631319173R00</t>
  </si>
  <si>
    <t>Příplatek za stržení povrchu tloušťka mazaniny od 80 mm do 120 mm</t>
  </si>
  <si>
    <t>spodní vrstvy mazaniny latí před vložením výztuže nebo pletiva pro tloušťku obou vrstev mazaniny</t>
  </si>
  <si>
    <t>Odkaz na mn. položky pořadí 34 : 1,38675</t>
  </si>
  <si>
    <t>631361921RT3</t>
  </si>
  <si>
    <t>Výztuž mazanin z betonů a z lehkých betonů ze svařovaných sítí průměr drátu 5 mm, velikost oka 150/150 mm</t>
  </si>
  <si>
    <t>t</t>
  </si>
  <si>
    <t>včetně distančních prvků</t>
  </si>
  <si>
    <t xml:space="preserve">2,1KG/m2 : </t>
  </si>
  <si>
    <t>1.37-WC : 1,35*1,85*0,0021</t>
  </si>
  <si>
    <t>1.39a-PŘEDSÍŇ UMÝVÁRNY : 1,7*1,4*0,0021</t>
  </si>
  <si>
    <t>1.39b-WC : 1,8*1,19*0,0021</t>
  </si>
  <si>
    <t>1.39c-SPRCHY : 3,1*1,28*0,0021</t>
  </si>
  <si>
    <t>1.41-CHODBA ETAPA III : (0,8*0,7+0,8*1,5+1,4*0,8)*0,0021</t>
  </si>
  <si>
    <t>460650015RT1</t>
  </si>
  <si>
    <t>Podkladová vrstva ze štěrkopísku, rozprostření a zhutnění</t>
  </si>
  <si>
    <t>Doplnění podhlahy ve skladbě SP01 : (6,6+2,7)*0,1</t>
  </si>
  <si>
    <t xml:space="preserve">1.39a-PŘEDSÍŇ UMÝVÁRNY : </t>
  </si>
  <si>
    <t xml:space="preserve">1.39b-WC : </t>
  </si>
  <si>
    <t xml:space="preserve">1.39c-SPRCHY : </t>
  </si>
  <si>
    <t xml:space="preserve">- frakce 16/63 : </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</si>
  <si>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</si>
  <si>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 Zárubeň kovová pro zdění; průchozí š. = 700 mm; průchozí v. = 1970 mm; tl. stěny = 100 mm; povrchová úprava: základní nátěr</t>
  </si>
  <si>
    <t>1.39a-PŘEDSÍŇ UMÝVÁRNY - D2P : 1</t>
  </si>
  <si>
    <t>1.39b-WC - D2L : 1</t>
  </si>
  <si>
    <t>642942111RU3</t>
  </si>
  <si>
    <t>Osazení zárubní dveřních ocelových bez dveřních křídel, do zdiva včetně kotvení, na jakoukoliv cementovou maltu, s vybetonováním prahu v zárubni a s osazením špalíků nebo latí pro dřevěný práh  včetně dodávky zárubní  700 x 1970 x 150 mm, Zárubeň kovová pro zdění; průchozí š. = 700 mm; průchozí v. = 1970 mm; tl. stěny = 150 mm; povrchová úprava: základní nátěr</t>
  </si>
  <si>
    <t>1.41-CHODBA ETAPA III - D5L : 1</t>
  </si>
  <si>
    <t>642942212R00</t>
  </si>
  <si>
    <t>Osazení zárubní dveřních ocelových do sádrokartonové příčky  tloušťky 100 mm  šířky 700 mm, bez dodávky zárubně</t>
  </si>
  <si>
    <t>zárubeň do příčky prvku Z7 - D4L : 1</t>
  </si>
  <si>
    <t>648991111RT3</t>
  </si>
  <si>
    <t>Osazení parapetních desek z plastických hmot Dodávka a osazení parapetních desek z plastických hmot šířky 150 mm</t>
  </si>
  <si>
    <t>a poloplastických hmot na montážní pěnu, zapravení omítky pod parapetem, těsnění spáry mezi parapetem a rámem okna, dodávka silikonu.</t>
  </si>
  <si>
    <t>parapet P1 - 1200 : 1,2*(1)</t>
  </si>
  <si>
    <t>55330449R</t>
  </si>
  <si>
    <t>Zárubeň kovová pro sádrokarton; průchozí š. = 800 mm; průchozí v. = 1970 mm; tl. stěny = 100 mm</t>
  </si>
  <si>
    <t>zárubeň do příčky prvku Z7 : 1</t>
  </si>
  <si>
    <t>9VDP01</t>
  </si>
  <si>
    <t>Vyklizení dotčených prostor, demontáž vnitřního vybavení, včetně nákladů na likvidaci</t>
  </si>
  <si>
    <t xml:space="preserve">hod </t>
  </si>
  <si>
    <t>Jedná se o demontáž stávajících šatních boxů, lavic, věšáků, koupelnových držáků apod.</t>
  </si>
  <si>
    <t>Etapa 3 : 17</t>
  </si>
  <si>
    <t>941955002R00</t>
  </si>
  <si>
    <t>Lešení lehké pracovní pomocné pomocné, o výšce lešeňové podlahy přes 1,2 do 1,9 m</t>
  </si>
  <si>
    <t>800-3</t>
  </si>
  <si>
    <t>1.36-ŠATNA MLADŠÍ ŽÁCI 1 : 32,5</t>
  </si>
  <si>
    <t>1.37-WC : 2,5</t>
  </si>
  <si>
    <t>1.38-ŠATNA MLADŠÍ ŽÁCI 2 : 31,6</t>
  </si>
  <si>
    <t>1.39a-PŘEDSÍŇ UMÝVÁRNY : 2,3</t>
  </si>
  <si>
    <t>1.39b-WC : 1,9</t>
  </si>
  <si>
    <t>1.39c-SPRCHY : 3,8</t>
  </si>
  <si>
    <t>1.41-CHODBA ETAPA III : 28,5</t>
  </si>
  <si>
    <t>953981304R00</t>
  </si>
  <si>
    <t>Chemické kotvy do betonu, do cihelného zdiva do cihel plných, hloubky 125 mm, M 16, malta pro chemické kotvy dvousložková do dutých materiálů</t>
  </si>
  <si>
    <t>1.36-ŠATNA MLADŠÍ ŽÁCI 1 : 22</t>
  </si>
  <si>
    <t>1.38-ŠATNA MLADŠÍ ŽÁCI 2 : 7</t>
  </si>
  <si>
    <t>952901111V00</t>
  </si>
  <si>
    <t>Vyčištění budov o výšce podlaží do 4 m, po provedení stavebních prací, očištění dlažby, obkladů, oken, podlah</t>
  </si>
  <si>
    <t>soubor</t>
  </si>
  <si>
    <t>etapa 3 : 1</t>
  </si>
  <si>
    <t>952901411R00</t>
  </si>
  <si>
    <t>Vyčištění budov a ostatních objektů ostatních objektů (např. kanálů, zásobníků, kůlen apod.) - vynesení zbytků stavebního rumu, kropení a 2 x zametení podlah, oprášení stěn a výplní otvorů jakékoliv výšky podlaží</t>
  </si>
  <si>
    <t>1.40-VÝMĚNÍKOVÁ STANICE : 1</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</si>
  <si>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</si>
  <si>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</si>
  <si>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</si>
  <si>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</si>
  <si>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1.37-UMÝVÁRNA + SPRCHY : 1,35*2,2</t>
  </si>
  <si>
    <t>- odpočet otvoru : -0,6*2,0</t>
  </si>
  <si>
    <t>963016211R00</t>
  </si>
  <si>
    <t>Demontáž sádrokartonových a sádrovláknitých podhledů z kazet 600 x 600 mm bez minerální izolace, na kovovém roštu, tl. 12,5 mm</t>
  </si>
  <si>
    <t>1.36-ŠATNA MLADŠÍ ŽÁCI 1 : 20,2</t>
  </si>
  <si>
    <t>1.38-ŠATNA MLADŠÍ ŽÁCI 2 : 13,5</t>
  </si>
  <si>
    <t>965042141RT2</t>
  </si>
  <si>
    <t>Bourání podkladů pod dlažby nebo litých celistvých dlažeb a mazanin  betonových nebo z litého asfaltu, tloušťky do 100 mm, plochy přes 4 m2</t>
  </si>
  <si>
    <t xml:space="preserve">Bourání původní podhlahy ve skladbě SP01 : </t>
  </si>
  <si>
    <t/>
  </si>
  <si>
    <t>podkladní beton : (6,6+2,7)*0,1</t>
  </si>
  <si>
    <t>965081713RT2</t>
  </si>
  <si>
    <t>Bourání podlah z keramických dlaždic, tloušťky do 10 mm, plochy přes 1 m2</t>
  </si>
  <si>
    <t>bez podkladního lože, s jakoukoliv výplní spár</t>
  </si>
  <si>
    <t>1.37-UMÝVÁRNA + SPRCHY : 1,42+1,12</t>
  </si>
  <si>
    <t>965081702R00</t>
  </si>
  <si>
    <t>Bourání podlah Soklíků z dlažeb keramických tloušťky do 10 mm, výšky do 100 mm</t>
  </si>
  <si>
    <t>1.41-CHODBA ETAPA III - při schodišti : 3,0+0,1*2+3,65+1,8+(0,185*14)</t>
  </si>
  <si>
    <t>968061125R00</t>
  </si>
  <si>
    <t>Vyvěšení nebo zavěšení dřevěných křídel dveří, plochy do 2 m2</t>
  </si>
  <si>
    <t>oken, dveří a vrat, s uložením a opětovným zavěšením po provedení stavebních změn,</t>
  </si>
  <si>
    <t>1.39-WC : 1</t>
  </si>
  <si>
    <t>1.41-CHODBA ETAPA III : 2</t>
  </si>
  <si>
    <t>968071112R00</t>
  </si>
  <si>
    <t>Vyvěšení nebo zavěšení kovových křídel oken, plochy do 1,5 m2</t>
  </si>
  <si>
    <t>s případným uložením a opětovným zavěšením po provedení stavebních změn,</t>
  </si>
  <si>
    <t>1.37-UMÝVÁRNA + SPRCHY : 1</t>
  </si>
  <si>
    <t>968071113R00</t>
  </si>
  <si>
    <t>Vyvěšení nebo zavěšení kovových křídel oken, plochy přes 1,5 m2</t>
  </si>
  <si>
    <t>1.41-CHODBA ETAPA III : 1</t>
  </si>
  <si>
    <t>968072246R00</t>
  </si>
  <si>
    <t>Vybourání a vyjmutí kovových rámů a rolet rámů, včetně pomocného lešení o výšce podlahy do 1900 mm a pro zatížení do 1,5 kPa  (150 kg/m2) okenních jednoduchých, plochy do 4 m2</t>
  </si>
  <si>
    <t>1.37-UMÝVÁRNA + SPRCHY : 1*1,2*1,2</t>
  </si>
  <si>
    <t>1.41-CHODBA ETAPA III : 1*1,2*1,8</t>
  </si>
  <si>
    <t>968072455R00</t>
  </si>
  <si>
    <t>Vybourání a vyjmutí kovových rámů a rolet rámů, včetně pomocného lešení o výšce podlahy do 1900 mm a pro zatížení do 1,5 kPa  (150 kg/m2) dveřních zárubní, plochy do 2 m2</t>
  </si>
  <si>
    <t>1.39-WC : 1*2,0</t>
  </si>
  <si>
    <t>968092001R00</t>
  </si>
  <si>
    <t>Vybourání vnitřních parapetů kamenných, šířky do 30 cm, tloušťky 3 cm</t>
  </si>
  <si>
    <t>1.37-UMÝVÁRNA + SPRCHY : 1*1,2</t>
  </si>
  <si>
    <t>1.41-CHODBA ETAPA III : 1*1,2</t>
  </si>
  <si>
    <t>976085411R00</t>
  </si>
  <si>
    <t>Vybourání madel, objímek, rámů, mříží apod. kanalizačních rámů litinových, z rýhovaného plechu nebo betonových včetně poklopů nebo mříží  plochy přes 0,6 m2</t>
  </si>
  <si>
    <t>978059531R00</t>
  </si>
  <si>
    <t>Odsekání a odebrání obkladů stěn z obkládaček vnitřních z jakýchkoliv materiálů, plochy přes 2 m2</t>
  </si>
  <si>
    <t>včetně otlučení podkladní omítky až na zdivo,</t>
  </si>
  <si>
    <t>1.37-UMÝVÁRNA + SPRCHY : 1,5*(1,39+0,44+0,2+1,39)</t>
  </si>
  <si>
    <t>1.39-WC : 2,2*(1,35*4+1,85*2)</t>
  </si>
  <si>
    <t>- odpočet otvorů : -(0,6*2,0+(0,66*2,0*2))</t>
  </si>
  <si>
    <t>965048150V00</t>
  </si>
  <si>
    <t>Dočištění povrchu po vybourání obkladů, tmel do 50%</t>
  </si>
  <si>
    <t>1.37-UMÝVÁRNA + SPRCHY : 1,5*(0,44+0,2+1,39)</t>
  </si>
  <si>
    <t>1.39-WC : 2,2*(1,35*2+1,85*2)</t>
  </si>
  <si>
    <t>- odpočet otvorů : -(0,6*2,0)</t>
  </si>
  <si>
    <t>96GPV01</t>
  </si>
  <si>
    <t>Demontáž stávající gumové podlahy z dílců, pro zpětné použití, očištění kartáčem + omytí tlakovou vodou</t>
  </si>
  <si>
    <t>1.36-ŠATNA MLADŠÍ ŽÁCI 1 : 28,8</t>
  </si>
  <si>
    <t>1.38-ŠATNA MLADŠÍ ŽÁCI 2 : 31,9</t>
  </si>
  <si>
    <t>1.39-WC : 4,0</t>
  </si>
  <si>
    <t>1.41-CHODBA ETAPA III : 27,4</t>
  </si>
  <si>
    <t>974031264R00</t>
  </si>
  <si>
    <t>Vysekání rýh v jakémkoliv zdivu cihelném v prostoru přilehlém ke stropní konstrukci  do hloubky 150 mm, šířky do 150 mm</t>
  </si>
  <si>
    <t>osazení překladu B1 139/141 : 1,2</t>
  </si>
  <si>
    <t>999281105R00</t>
  </si>
  <si>
    <t xml:space="preserve">Přesun hmot pro opravy a údržbu objektů pro opravy a údržbu dosavadních objektů včetně vnějších plášťů  výšky do 6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</si>
  <si>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</si>
  <si>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</si>
  <si>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</si>
  <si>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</si>
  <si>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</si>
  <si>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</si>
  <si>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Odkaz na mn. položky pořadí 66 : 13,86750</t>
  </si>
  <si>
    <t>711141559RT2</t>
  </si>
  <si>
    <t xml:space="preserve">Provedení izolace proti zemní vlhkosti pásy přitavením vodorovná, 2 vrstvy, bez dodávky izolačních pásů,  </t>
  </si>
  <si>
    <t xml:space="preserve">napojení na stávající vodorovnou izolaci : </t>
  </si>
  <si>
    <t>1.37-WC : (1,35*1,85)</t>
  </si>
  <si>
    <t>1.39a-PŘEDSÍŇ UMÝVÁRNY : (1,7*1,4)</t>
  </si>
  <si>
    <t>1.39b-WC : (1,8*1,19)</t>
  </si>
  <si>
    <t>1.39c-SPRCHY : (3,1*1,28)</t>
  </si>
  <si>
    <t>1.41-CHODBA ETAPA III : (0,8*0,7+0,8*1,5+1,4*0,8)</t>
  </si>
  <si>
    <t>711140102R00</t>
  </si>
  <si>
    <t>Odstranění izolace proti vodě - pásy přitavením vodorovné, 2 vrstvy</t>
  </si>
  <si>
    <t xml:space="preserve">- ponechání části izolace po obvodu vybourání mazaniny pro zpětné napojení : </t>
  </si>
  <si>
    <t>711212000R00</t>
  </si>
  <si>
    <t>Izolace proti vodě nátěr podkladní pod hydroizolační stěrky</t>
  </si>
  <si>
    <t xml:space="preserve">podlaha : </t>
  </si>
  <si>
    <t>stěny : 2,0*(3,1+1,3)</t>
  </si>
  <si>
    <t>- odpočet otvoru : -0,7*2,0</t>
  </si>
  <si>
    <t>711212002RT3</t>
  </si>
  <si>
    <t>Izolace proti vodě stěrka hydroizolační  proti zemní vlhkosti</t>
  </si>
  <si>
    <t>Odkaz na mn. položky pořadí 68 : 11,43000</t>
  </si>
  <si>
    <t>711212601RT2</t>
  </si>
  <si>
    <t>Izolace proti vodě doplňky  těsnicí pás š.100 mm do spoje podlaha-stěna</t>
  </si>
  <si>
    <t>1.39c-SPRCHY : 2*(3,1+1,3)</t>
  </si>
  <si>
    <t>711212611RT2</t>
  </si>
  <si>
    <t>Izolace proti vodě doplňky  těsnicí pás šířky 100 mm do svislých koutů</t>
  </si>
  <si>
    <t>1.39 stěny : 2,0*(6)</t>
  </si>
  <si>
    <t>62836108R</t>
  </si>
  <si>
    <t>Parozábrana asfaltová tl = 3,50 mm; funkce: hydroizolační, protiradonová, parotěsná; asfalt: oxidovaný; nosná vložka: Al fólie se skelnou rohoží</t>
  </si>
  <si>
    <t>RTS 24/ I</t>
  </si>
  <si>
    <t>Odkaz na mn. položky pořadí 66 : 13,86750*2,3</t>
  </si>
  <si>
    <t>998711201R00</t>
  </si>
  <si>
    <t>Přesun hmot pro izolace proti vodě svisle do 6 m</t>
  </si>
  <si>
    <t>50 m vodorovně měřeno od těžiště půdorysné plochy skládky do těžiště půdorysné plochy objektu</t>
  </si>
  <si>
    <t>713111111RT2</t>
  </si>
  <si>
    <t>Montáž tepelné izolace stropů kladené vrchem, volně, dvouvrstvá</t>
  </si>
  <si>
    <t>800-713</t>
  </si>
  <si>
    <t>1.36-ŠATNA MLADŠÍ ŽÁCI 1 - strop : 27,5</t>
  </si>
  <si>
    <t>1.38-ŠATNA MLADŠÍ ŽÁCI 2 - strop : 13,2</t>
  </si>
  <si>
    <t>713101112R00</t>
  </si>
  <si>
    <t>Odstranění tepelné izolace z desek, lamel, rohoží, pásů a foukané izolace stropů a podhledů, volně uložené, z desek z expandovaného polystyrenu, tloušťky od 100 mm do 200 mm</t>
  </si>
  <si>
    <t>1.36-ŠATNA MLADŠÍ ŽÁCI 1 - strop (1 vrstva) : 27,5</t>
  </si>
  <si>
    <t>1.38-ŠATNA MLADŠÍ ŽÁCI 2 - strop (1 vrstva) : 13,2</t>
  </si>
  <si>
    <t>713400811R00</t>
  </si>
  <si>
    <t>Odstranění tepelné izolace potrubí oplechování  potrubí</t>
  </si>
  <si>
    <t>- potrbí z výměníkové stanice : 0,8*(1,35+0,5+1,0)</t>
  </si>
  <si>
    <t>713141200V</t>
  </si>
  <si>
    <t>Montáž parozábrany, stropní konstrukce, přelep. spojů, včetně řešení prostupů, včetně materiálu</t>
  </si>
  <si>
    <t>713191100V01</t>
  </si>
  <si>
    <t>Položení separační geotextílie</t>
  </si>
  <si>
    <t>1.36-ŠATNA MLADŠÍ ŽÁCI 1 - strop : 27,5*2</t>
  </si>
  <si>
    <t>1.38-ŠATNA MLADŠÍ ŽÁCI 2 - strop : 13,2*2</t>
  </si>
  <si>
    <t>713400801RX</t>
  </si>
  <si>
    <t>Odstranění izolace potrubí s AL vrstvou - do tl. izolace 40mm, pro půměru potrubí 168mm</t>
  </si>
  <si>
    <t>- stávající izolace topného potrubí kompletně odstraněna do suti + očištění potrubí před provedením nové izolace</t>
  </si>
  <si>
    <t>1.36-ŠATNA MLADŠÍ ŽÁCI 1 : 2*(8,8+1,25+2,0)</t>
  </si>
  <si>
    <t>1.41-CHODBA ETAPA III : 2*(9,2+6,5+3,5)</t>
  </si>
  <si>
    <t>713461101RX</t>
  </si>
  <si>
    <t>Izolace potrubí-izolační pouzdro s AL polepem, 1vrstvá, 40mm, včetně dodání izolačního pouzdra průměru do 168mm</t>
  </si>
  <si>
    <t>63151406R</t>
  </si>
  <si>
    <t>Výrobek izolační pro budovy z minerální vlny (MW) tvar: deska; tloušťka d = 100,0 mm; OH = 40 kg/m3; lambda = 0,035 W/(m.K)</t>
  </si>
  <si>
    <t xml:space="preserve">1.36-ŠATNA MLADŠÍ ŽÁCI 1 - strop (2 vrstvy) : </t>
  </si>
  <si>
    <t xml:space="preserve">1.38-ŠATNA MLADŠÍ ŽÁCI 2 - strop (2 vrstvy) : </t>
  </si>
  <si>
    <t>Odkaz na mn. položky pořadí 74 : 40,70000*2,3</t>
  </si>
  <si>
    <t>69366197R</t>
  </si>
  <si>
    <t>Geosyntetika typ: geotextilie; netkaná; materiál: PP; tl (2 kPa) = 2,0 mm; plošná hmotnost = 200 g/m2; Pevnost v tahu podélně = 12,0 kN/m; Pevnost v tahu příčně = 7,5 kN/m</t>
  </si>
  <si>
    <t>Odkaz na mn. položky pořadí 78 : 81,40000*1,15</t>
  </si>
  <si>
    <t>998713201R00</t>
  </si>
  <si>
    <t>Přesun hmot pro izolace tepelné v objektech výšky do 6 m</t>
  </si>
  <si>
    <t>50 m vodorovně</t>
  </si>
  <si>
    <t>721210813RX</t>
  </si>
  <si>
    <t>Demontáž sprchové vpusti do DN 100</t>
  </si>
  <si>
    <t>72121V01</t>
  </si>
  <si>
    <t>Zaslepení kanalizačního potrubí po stávající vpusti, záslepka do DN110, včetně materiálu</t>
  </si>
  <si>
    <t>721KZ-V01</t>
  </si>
  <si>
    <t>Kamerová zkouška o délce do 10m, provedení pro stávající vedení, kontrola napojení na hlavní rozvod, včetně pořízení záznamu</t>
  </si>
  <si>
    <t>1.37-UMÝVÁRNA + SPRCHY : 10</t>
  </si>
  <si>
    <t>Zařizovací předměty</t>
  </si>
  <si>
    <t>725110811R00</t>
  </si>
  <si>
    <t>Demontáž klozetů splachovacích</t>
  </si>
  <si>
    <t>800-721</t>
  </si>
  <si>
    <t>725210821R00</t>
  </si>
  <si>
    <t>Demontáž umyvadel umyvadel bez výtokových armatur</t>
  </si>
  <si>
    <t>725820802R00</t>
  </si>
  <si>
    <t>Demontáž baterií stojánkových do 1otvoru</t>
  </si>
  <si>
    <t>725840850R00</t>
  </si>
  <si>
    <t>Demontáž baterií sprchových diferenciálních G 3/4x1</t>
  </si>
  <si>
    <t>1.37-UMÝVÁRNA + SPRCHY : 2</t>
  </si>
  <si>
    <t>725840860R00</t>
  </si>
  <si>
    <t>Demontáž baterií sprchových sprchových ramen nebo nebo sprch táhlových</t>
  </si>
  <si>
    <t>72501V02</t>
  </si>
  <si>
    <t>Demontáž + zpětná montáž signalizačních a provozních tabulek při chodbě 141</t>
  </si>
  <si>
    <t>725110801RX</t>
  </si>
  <si>
    <t>Demontáž sprchové zástěny</t>
  </si>
  <si>
    <t>725295015RX</t>
  </si>
  <si>
    <t>D+M Odkládací poličky do sprchy, prvek ZP3, chrom, drátěná, rozměru 300x125x45</t>
  </si>
  <si>
    <t>1.39c-SPRCHY : 3</t>
  </si>
  <si>
    <t>725299006RX</t>
  </si>
  <si>
    <t>D+M Dávkovač mýdla, nerez satén, prvek ZP5</t>
  </si>
  <si>
    <t>1.39a-PŘEDSÍŇ UMÝVÁRNY : 1</t>
  </si>
  <si>
    <t>725299007RX</t>
  </si>
  <si>
    <t>D+M Držák toaletního papíru, nerez satén, prvek ZP6</t>
  </si>
  <si>
    <t>1.39b-WC : 1</t>
  </si>
  <si>
    <t>725299013RX</t>
  </si>
  <si>
    <t>D+M Zapuštěné zrcadlo do obkladu  prvek ZP3, 600*1000</t>
  </si>
  <si>
    <t>725HPV01</t>
  </si>
  <si>
    <t>Demontáž + zpětná montáž hasicích přístrojů při chodbě 140</t>
  </si>
  <si>
    <t>998725201R00</t>
  </si>
  <si>
    <t>Přesun hmot pro zařizovací předměty v objektech výšky do 6 m</t>
  </si>
  <si>
    <t>vodorovně do 50 m</t>
  </si>
  <si>
    <t>762311103R00</t>
  </si>
  <si>
    <t>Montáž ocelových spojovacích prostředků kotevních želez  příložek, patek, táhel, s připojením k dřevěné konstrukci</t>
  </si>
  <si>
    <t>800-762</t>
  </si>
  <si>
    <t xml:space="preserve">1.36-ŠATNA MLADŠÍ ŽÁCI 1 : </t>
  </si>
  <si>
    <t>patka š.60 : 86</t>
  </si>
  <si>
    <t>patka š.80 : 12</t>
  </si>
  <si>
    <t xml:space="preserve">1.38-ŠATNA MLADŠÍ ŽÁCI 2 : </t>
  </si>
  <si>
    <t>patka š.60 : 41</t>
  </si>
  <si>
    <t>patka š.80 : 9</t>
  </si>
  <si>
    <t>762333130R00</t>
  </si>
  <si>
    <t>Vázané konstrukce krovů montáž  střech pultových, sedlových, valbových, stanových nepravidelného půdorysu z řeziva, průřezové plochy přes 120 do 288 cm2</t>
  </si>
  <si>
    <t xml:space="preserve">- 10% z celkového provedení nosné kce stropu : </t>
  </si>
  <si>
    <t>Odkaz na mn. položky pořadí 102 : 119,54000*0,1</t>
  </si>
  <si>
    <t>762714130R00</t>
  </si>
  <si>
    <t>Prostorové vázané konstrukce z řeziva montáž hraněného spojovaného ocelovými spojkami, průřezové plochy přes 224 do 288 cm2</t>
  </si>
  <si>
    <t>včetně vyvrtání děr, osazení svorníků a dotažení rektifikačních článků.</t>
  </si>
  <si>
    <t>trámek 60/100 : (0,98+0,78+0,55+0,94+0,95+0,95+1,2*19+1,1*7+0,74*7+0,22+0,59+0,73*4+0,15+0,51+0,85+0,3)</t>
  </si>
  <si>
    <t>trámek 80/200 : (1,87+2,55+3,23+3,83*4+2,41+1,71+4,63+3,69+0,88)</t>
  </si>
  <si>
    <t>trámek 60/100 : (1,1*6+1,17*6+0,15+0,8+1,2+4+0,28+1,1*3)</t>
  </si>
  <si>
    <t>trámek 80/200 : (3,1*3+2,58+0,3+1,35)</t>
  </si>
  <si>
    <t>762711830R00</t>
  </si>
  <si>
    <t>Demontáž prostorových vázaných konstrukcí z řeziva hraněného nebo polohraněného, průřezové plochy přes 224 do 288 cm2</t>
  </si>
  <si>
    <t xml:space="preserve">1.38-ŠATNA MLADŠÍ ŽÁCI 2 - vynášecí konstrukce stropu : </t>
  </si>
  <si>
    <t>trámky : 3,5*6</t>
  </si>
  <si>
    <t>60515812R</t>
  </si>
  <si>
    <t>Dřevo konstrukční rostlé (KVH) dřevina: SM; tl = 60,0 mm; šířka = 100 mm; nepohledové (NSi); tř. pevnosti C24</t>
  </si>
  <si>
    <t>trámek 60/100 : (0,98+0,78+0,55+0,94+0,95+0,95+1,2*19+1,1*7+0,74*7+0,22+0,59+0,73*4+0,15+0,51+0,85+0,3)*0,06*0,1</t>
  </si>
  <si>
    <t>trámek 60/100 : (1,1*6+1,17*6+0,15+0,8+1,2+4+0,28+1,1*3)*0,06*0,1</t>
  </si>
  <si>
    <t>605158637R</t>
  </si>
  <si>
    <t>hranol SM; konstrukční, masivní; tl = 80,0 mm; š = 200 mm; l = 5 000,0 mm; pro konstrukce pohledové; 15 %</t>
  </si>
  <si>
    <t>RTS 21/ I</t>
  </si>
  <si>
    <t>trámek 80/200 : (1,87+2,55+3,23+3,83*4+2,41+1,71+4,63+3,69+0,88)*0,08*0,2</t>
  </si>
  <si>
    <t>trámek 80/200 : (3,1*3+2,58+0,3+1,35)*0,08*0,2</t>
  </si>
  <si>
    <t>763613211RT6</t>
  </si>
  <si>
    <t>Montáž záklop stropů, z desek tl. 22 mm, na sraz, přibitím, včetně dodávky desky dřevoštěpkové</t>
  </si>
  <si>
    <t>800-763</t>
  </si>
  <si>
    <t>RTS 23/ I</t>
  </si>
  <si>
    <t>vč. dodávky a montáže spojovacího materiálu</t>
  </si>
  <si>
    <t>764898302RT1</t>
  </si>
  <si>
    <t>Oplechování parapetů z pozinkovaného plechu s povrchem z polyesteru tl. 0,6 mm, rš 250 mm, dodávka a montáž, včetně rohů, lepené lepidlem</t>
  </si>
  <si>
    <t>800-764</t>
  </si>
  <si>
    <t>včetně rohů</t>
  </si>
  <si>
    <t>parapet K1 - 1200 (O1) : 1,2*(1)</t>
  </si>
  <si>
    <t>parapet K1 - 1200 (O2) : 1,2*(1)</t>
  </si>
  <si>
    <t>764410850R00</t>
  </si>
  <si>
    <t>Demontáž oplechování parapetů rš od 100 do 330 mm</t>
  </si>
  <si>
    <t>okno 1,2*1,8 : 1*1,2</t>
  </si>
  <si>
    <t>okno 1,2*1,2 : 1*1,2</t>
  </si>
  <si>
    <t>998764201R00</t>
  </si>
  <si>
    <t>Přesun hmot pro konstrukce klempířské v objektech výšky do 6 m</t>
  </si>
  <si>
    <t>728415111R00</t>
  </si>
  <si>
    <t xml:space="preserve">Mřížky, regulátory montáž čtyřhranné větrací nebo ventilační mřížky, do průřezu 0,04 m2,  </t>
  </si>
  <si>
    <t>800-728</t>
  </si>
  <si>
    <t xml:space="preserve">Dveřní větrací mřížky : </t>
  </si>
  <si>
    <t>1.39a/1.39b : 1</t>
  </si>
  <si>
    <t>728415112R00</t>
  </si>
  <si>
    <t xml:space="preserve">Mřížky, regulátory montáž čtyřhranné větrací nebo ventilační mřížky, do průřezu 0,10 m2,  </t>
  </si>
  <si>
    <t>1.40/1.39a : 1</t>
  </si>
  <si>
    <t>1.39a/1.39c : 1</t>
  </si>
  <si>
    <t>766111820R00</t>
  </si>
  <si>
    <t>Demontáž dřevěných stěn plných</t>
  </si>
  <si>
    <t>800-766</t>
  </si>
  <si>
    <t>včetně demontáže lišt a vysklení,</t>
  </si>
  <si>
    <t>původní dveřní konstrukce do výměníkové stanice : 2,35*1,4</t>
  </si>
  <si>
    <t>766421811R00</t>
  </si>
  <si>
    <t>Demontáž obložení podhledů panely velikosti do 1,5 m2</t>
  </si>
  <si>
    <t xml:space="preserve">Stávající podhledy s cementotř. deskami : </t>
  </si>
  <si>
    <t>1.37-UMÝVÁRNA + SPRCHY : 1,42+1,1</t>
  </si>
  <si>
    <t>766629301R00</t>
  </si>
  <si>
    <t>Montáž otvorových prvků plastových oken, plochy do 1,50 m2</t>
  </si>
  <si>
    <t>766629302R00</t>
  </si>
  <si>
    <t>Montáž otvorových prvků plastových oken, plochy do 2,70 m2</t>
  </si>
  <si>
    <t>766661112R00</t>
  </si>
  <si>
    <t>Montáž dveřních křídel kompletizovaných otevíravých ,  , do ocelové nebo fošnové zárubně, jednokřídlových, šířky do 800 mm</t>
  </si>
  <si>
    <t>Dveře 80 - D1 : 1</t>
  </si>
  <si>
    <t>Dveře 70 - D2 : 1+1</t>
  </si>
  <si>
    <t>Dveře 70 - D5 : 1+0</t>
  </si>
  <si>
    <t>Dveře 60 - D3 : 0+1</t>
  </si>
  <si>
    <t>766661122R00</t>
  </si>
  <si>
    <t>Montáž dveřních křídel kompletizovaných otevíravých ,  , do ocelové nebo fošnové zárubně, jednokřídlových, šířky přes 800 mm</t>
  </si>
  <si>
    <t>Dveře 90 - D4 : 1+0</t>
  </si>
  <si>
    <t>766662811R00</t>
  </si>
  <si>
    <t>Demontáž dveřních křídel prahů dveří  jednokřídlových</t>
  </si>
  <si>
    <t>1.41-CHODBA ETAPA III : 5</t>
  </si>
  <si>
    <t>766670021R00</t>
  </si>
  <si>
    <t xml:space="preserve">Doplňky ke dveřním křídlům - montáž </t>
  </si>
  <si>
    <t>Dveře 80 - D1 : 1+1</t>
  </si>
  <si>
    <t>Dveře 70 - D2 NZ100 : 1+1</t>
  </si>
  <si>
    <t>Dveře 90 - D4 SDK Z100 : 1+0</t>
  </si>
  <si>
    <t>Dveře 70 - D5 NZ150 : 1+0</t>
  </si>
  <si>
    <t>77601ŠL01</t>
  </si>
  <si>
    <t>Šatní lavice s věšáky, jednostranná, šířky 1,0m, hloubky 0,4m, výšky 1,6m, výška sedáku 0,43m, prvek ŠL01</t>
  </si>
  <si>
    <t>- dodávka + montáž</t>
  </si>
  <si>
    <t>1.36-ŠATNA MLADŠÍ ŽÁCI 1 : 3</t>
  </si>
  <si>
    <t>1.38-ŠATNA MLADŠÍ ŽÁCI 2 : 1</t>
  </si>
  <si>
    <t>77601ŠL02</t>
  </si>
  <si>
    <t>Šatní lavice s věšáky, jednostranná, šířky 1,5m, hloubky 0,4m, výšky 1,6m, výška sedáku 0,43m, prvek ŠL02</t>
  </si>
  <si>
    <t>Zelená</t>
  </si>
  <si>
    <t>1.38-ŠATNA MLADŠÍ ŽÁCI 2 : 2</t>
  </si>
  <si>
    <t>77601ŠL03</t>
  </si>
  <si>
    <t>Šatní lavice s věšáky, oboustranná, šířky 1,5m, hloubky 0,4m, výšky 1,6m, výška sedáku 0,43m, prvek ŠL03</t>
  </si>
  <si>
    <t>1.36-ŠATNA MLADŠÍ ŽÁCI 1 : 1</t>
  </si>
  <si>
    <t>77601ŠL04</t>
  </si>
  <si>
    <t>Šatní lavice s věšáky, jednostranná, šířky 2,0m, hloubky 0,4m, výšky 1,6m, výška sedáku 0,43m, prvek ŠL04</t>
  </si>
  <si>
    <t>1.38-ŠATNA MLADŠÍ ŽÁCI 2 : 6</t>
  </si>
  <si>
    <t>77601ŠL05</t>
  </si>
  <si>
    <t>Šatní lavice s věšáky, oboustranná, šířky 2,0m, hloubky 0,4m, výšky 1,6m, výška sedáku 0,43m, prvek ŠL05</t>
  </si>
  <si>
    <t>77601TR1</t>
  </si>
  <si>
    <t>Dodání + montáž nástěnného věšáku - 4 věšáky, prvek TR1</t>
  </si>
  <si>
    <t>1.39c-SPRCHY : 1</t>
  </si>
  <si>
    <t>77601TR2</t>
  </si>
  <si>
    <t>Dodání + montáž obložení otopného tělesa - výšky 1,35m, délky 2,25+0,3m, prvek TR2</t>
  </si>
  <si>
    <t>77601TR3</t>
  </si>
  <si>
    <t>Dodání + montáž obložení otopného tělesa - výšky 1,35m, délky 3,5+0,46m, prvek TR3</t>
  </si>
  <si>
    <t>77601TR4</t>
  </si>
  <si>
    <t>Dodání + montáž obložení otopného tělesa - výšky 1,35m, délky 0,3+2,5m, prvek TR4</t>
  </si>
  <si>
    <t>77601TR5</t>
  </si>
  <si>
    <t>Dodání + montáž obložení otopného tělesa - výšky 1,35m, délky 2,4m, prvek TR5</t>
  </si>
  <si>
    <t>77601TR6</t>
  </si>
  <si>
    <t>Demontáž a následná zpětná montáž dřevěné žebřiny, prvek TR6</t>
  </si>
  <si>
    <t>- včetně uskladnění a kotevního materiálu</t>
  </si>
  <si>
    <t>54914594R</t>
  </si>
  <si>
    <t>kování stavební - prvek: kliky se štíty pro cylindrickou vložku; provedení Cr; pro dveře</t>
  </si>
  <si>
    <t>Dveře 70 - D2 NZ100 : 0+1</t>
  </si>
  <si>
    <t>Dveře 60 - D3 : 0</t>
  </si>
  <si>
    <t>54914597R</t>
  </si>
  <si>
    <t>kování stavební - prvek: klika a knoflík se štíty pro cylindrickou vložku; provedení Cr; pro vchodové dveře</t>
  </si>
  <si>
    <t>Dveře 70 - D2 NZ100 : 1</t>
  </si>
  <si>
    <t>Dveře 60 - D3 : 1</t>
  </si>
  <si>
    <t>61143056RO2</t>
  </si>
  <si>
    <t>Okno plastové jednodílné 120 x 120 cm O, S, prvek O2</t>
  </si>
  <si>
    <t>61143071RO1</t>
  </si>
  <si>
    <t>Okno plastové jednodílné 120 x 180 cm O, S, prvek O1</t>
  </si>
  <si>
    <t xml:space="preserve">Místnosti - bourací práce : </t>
  </si>
  <si>
    <t>61161870R</t>
  </si>
  <si>
    <t>dveře vnitřní š = 600 mm; h = 1 970,0 mm; dýhované, hladké; otevíravé; počet křídel 1; plné; dub, buk, jasan, mahagon</t>
  </si>
  <si>
    <t>RTS 22/ II</t>
  </si>
  <si>
    <t>Dveře 60 - D3 - pravé : 1</t>
  </si>
  <si>
    <t>61161871R</t>
  </si>
  <si>
    <t>dveře vnitřní š = 700 mm; h = 1 970,0 mm; dýhované, hladké; otevíravé; počet křídel 1; plné; dub, buk, jasan, mahagon</t>
  </si>
  <si>
    <t>Dveře 70 - D2 - levé : 1</t>
  </si>
  <si>
    <t>Dveře 70 - D2 - pravé : 1</t>
  </si>
  <si>
    <t>Dveře 70 - D5 - levé : 1</t>
  </si>
  <si>
    <t>61161872R</t>
  </si>
  <si>
    <t>dveře vnitřní š = 800 mm; h = 1 970,0 mm; dýhované, hladké; otevíravé; počet křídel 1; plné; dub, buk, jasan, mahagon</t>
  </si>
  <si>
    <t>Dveře 80 - D1 - levé : 1</t>
  </si>
  <si>
    <t>Dveře 80 - D1 - pravé : 1</t>
  </si>
  <si>
    <t>61161873R</t>
  </si>
  <si>
    <t>dveře vnitřní š = 900 mm; h = 1 970,0 mm; dýhované, hladké; otevíravé; počet křídel 1; plné; dub, buk, jasan, mahagon</t>
  </si>
  <si>
    <t>Dveře 90 - D4 - levé : 1</t>
  </si>
  <si>
    <t>766VM01</t>
  </si>
  <si>
    <t>Větrací mřížka dveřní průtočné plochy min. 0,1m2, plastová</t>
  </si>
  <si>
    <t>766VM02</t>
  </si>
  <si>
    <t>Větrací mřížka dveřní průtočné plochy min. 0,08m2, plastová</t>
  </si>
  <si>
    <t>766VM03</t>
  </si>
  <si>
    <t>Větrací mřížka dveřní průtočné plochy min. 0,013m2, plastová</t>
  </si>
  <si>
    <t>998766201R00</t>
  </si>
  <si>
    <t>Přesun hmot pro konstrukce truhlářské v objektech výšky do 6 m</t>
  </si>
  <si>
    <t>733191918R00</t>
  </si>
  <si>
    <t>Opravy rozvodu potrubí z ocelových trubek závitových normálních i zesílených  zaslepení zkováním a zavařením, DN 50</t>
  </si>
  <si>
    <t>800-731</t>
  </si>
  <si>
    <t>stávající potrubí - demontované : 12</t>
  </si>
  <si>
    <t>767587001R00</t>
  </si>
  <si>
    <t>Podhledy kazetové minerální včetně roštu 600 mm x 600 mm, hrana kazety v úrovni roštu</t>
  </si>
  <si>
    <t>800-767</t>
  </si>
  <si>
    <t>RTS 20/ I</t>
  </si>
  <si>
    <t>z hlavního profilu, příčného profilu, kazet, obvodové lišty včetně spojovacích prostředků,</t>
  </si>
  <si>
    <t>1.36-ŠATNA MLADŠÍ ŽÁCI 1 : 27,5</t>
  </si>
  <si>
    <t>1.38-ŠATNA MLADŠÍ ŽÁCI 2 : 13,2</t>
  </si>
  <si>
    <t>767582800R00</t>
  </si>
  <si>
    <t>Demontáž podhledů roštů</t>
  </si>
  <si>
    <t>767811100R00</t>
  </si>
  <si>
    <t>Montáž větracích mřížek bez rozlišení</t>
  </si>
  <si>
    <t xml:space="preserve">- k axiálním ventilátorům : </t>
  </si>
  <si>
    <t>Odkaz na mn. položky pořadí 155 : 2,00000</t>
  </si>
  <si>
    <t>Hodnota z bývalého odkazu. : 1</t>
  </si>
  <si>
    <t>767996801R00</t>
  </si>
  <si>
    <t>Demontáž ostatních doplňků staveb atypických konstrukcí  o hmotnosti přes 20 do 50 kg</t>
  </si>
  <si>
    <t>kg</t>
  </si>
  <si>
    <t>- před provedením demontáže ocelového potrubí nutno prověřit jeho nefunkčnost a možnost odstranění</t>
  </si>
  <si>
    <t xml:space="preserve">schodišťové madlo : </t>
  </si>
  <si>
    <t>1.41-CHODBA ETAPA III : 15</t>
  </si>
  <si>
    <t xml:space="preserve">okenní ocelové mříže : </t>
  </si>
  <si>
    <t>1.41-CHODBA ETAPA III : 1,2*1,8*10</t>
  </si>
  <si>
    <t xml:space="preserve">stávající nefunkční ocelové potrubí (vodo/topo) : </t>
  </si>
  <si>
    <t>1.41-CHODBA ETAPA III : 50</t>
  </si>
  <si>
    <t>1.36-ŠATNA MLADŠÍ ŽÁCI 1 : 50</t>
  </si>
  <si>
    <t>1.38-ŠATNA MLADŠÍ ŽÁCI 2 : 50</t>
  </si>
  <si>
    <t>76701Z01</t>
  </si>
  <si>
    <t>Dodání + montáž okenní mříže kotvené do obvodového zdiva, žárovězinková úprava, prvek Z1 rozměru 1,2 x 1,8</t>
  </si>
  <si>
    <t>Z1 : 1</t>
  </si>
  <si>
    <t>76701Z02</t>
  </si>
  <si>
    <t>Dodání + montáž okenní mříže kotvené do obvodového zdiva, žárovězinková úprava, prvek Z2 rozměru 1,2 x 1,2</t>
  </si>
  <si>
    <t>Z2 : 1</t>
  </si>
  <si>
    <t>76701Z03</t>
  </si>
  <si>
    <t>Dodání + montáž pachotěsného poklopu 650x650mm, prvek Z3</t>
  </si>
  <si>
    <t>Z3 : 1</t>
  </si>
  <si>
    <t>76701Z04</t>
  </si>
  <si>
    <t>Dodání + montáž závěsné tyče na oděvy, AL trubka 40mm, délky 1,8m, prvek Z4</t>
  </si>
  <si>
    <t>1.36-ŠATNA MLADŠÍ ŽÁCI 1 : 2*1,8</t>
  </si>
  <si>
    <t>76701Z05</t>
  </si>
  <si>
    <t>Dodání + montáž závěsné tyče na oděvy, AL trubka 40mm, délky 2,85m, prvek Z5</t>
  </si>
  <si>
    <t>1.38-ŠATNA MLADŠÍ ŽÁCI 2 : 2*2,85</t>
  </si>
  <si>
    <t>767103111R0X</t>
  </si>
  <si>
    <t>Osazení poklopu s rámem do 150 kg, včetně dobetonování</t>
  </si>
  <si>
    <t>767810010RX</t>
  </si>
  <si>
    <t>Větrací mřížka 250x250 mm, plastová, barva bílá, se síťkou proti hmyzu</t>
  </si>
  <si>
    <t>767Z06MAD</t>
  </si>
  <si>
    <t>Dodání + montáž nerezového schodišťového madla, prvek Z6</t>
  </si>
  <si>
    <t>- kompletní provedení dle výpisu prvků</t>
  </si>
  <si>
    <t>1.41-CHODBA ETAPA III : 1,8+2*0,15</t>
  </si>
  <si>
    <t>76701RX</t>
  </si>
  <si>
    <t>Dodání + montáž systému generálního klíče, vložka FAB, členění dle požadavků investora, kompletní dodávka</t>
  </si>
  <si>
    <t>ks</t>
  </si>
  <si>
    <t>767122aV02</t>
  </si>
  <si>
    <t>Dodání + montáž patky trámu 60x100mm, pozinkovaná, včetně kotevního materiálu</t>
  </si>
  <si>
    <t>767122aV03</t>
  </si>
  <si>
    <t>Dodání + montáž patky trámu 80x120mm, pozinkovaná, včetně kotevního materiálu</t>
  </si>
  <si>
    <t>998767201R00</t>
  </si>
  <si>
    <t>Přesun hmot pro kovové stavební doplňk. konstrukce v objektech výšky do 6 m</t>
  </si>
  <si>
    <t>771101101R00</t>
  </si>
  <si>
    <t xml:space="preserve">Příprava podkladu pod dlažby vysávání podkladů pod keramickou dlažbu průmyslovým vysavačem </t>
  </si>
  <si>
    <t>800-771</t>
  </si>
  <si>
    <t>1.37-WC : 2,56</t>
  </si>
  <si>
    <t>1.39a-PŘEDSÍŇ UMÝVÁRNY : 2,47</t>
  </si>
  <si>
    <t>1.39b-WC : 1,90</t>
  </si>
  <si>
    <t>1.39c-SPRCHY : 3,89</t>
  </si>
  <si>
    <t>771101210R00</t>
  </si>
  <si>
    <t>Příprava podkladu pod dlažby penetrace podkladu pod dlažby</t>
  </si>
  <si>
    <t>Odkaz na mn. položky pořadí 161 : 10,82000</t>
  </si>
  <si>
    <t>771575109RT4</t>
  </si>
  <si>
    <t>Montáž podlah z dlaždic keramických 300 x 300 mm, režných nebo glazovaných, hladkých, kladených do flexibilního tmele</t>
  </si>
  <si>
    <t>RTS 23/ II</t>
  </si>
  <si>
    <t>771578011R00</t>
  </si>
  <si>
    <t>Zvláštní úpravy spár spára podlaha-stěna silikonem</t>
  </si>
  <si>
    <t>1.37-WC : 2*(1,85+1,35)-0,6</t>
  </si>
  <si>
    <t>1.39a-PŘEDSÍŇ UMÝVÁRNY : 2*(1,4+1,62)-(0,7*3)</t>
  </si>
  <si>
    <t>1.39b-WC : 2*(1,6+1,19)-0,7</t>
  </si>
  <si>
    <t>1.39c-SPRCHY : 2*(1,28+3,1)-0,7</t>
  </si>
  <si>
    <t>7711V01</t>
  </si>
  <si>
    <t>Zbroušení 5-15mm a lokální opravy stávající vrstrvy podlahy</t>
  </si>
  <si>
    <t xml:space="preserve">m2    </t>
  </si>
  <si>
    <t xml:space="preserve">příprava pro kladení gumové podlahy : </t>
  </si>
  <si>
    <t>1.36-ŠATNA MLADŠÍ ŽÁCI 1 : 28,63</t>
  </si>
  <si>
    <t>1.38-ŠATNA MLADŠÍ ŽÁCI 2 : 31,65</t>
  </si>
  <si>
    <t>1.41-CHODBA ETAPA III : 28,60</t>
  </si>
  <si>
    <t>771100010RAB</t>
  </si>
  <si>
    <t>Vyrovnání podkladů pod dlažby stěrkovými hmotami tl. 6 mm, použití v interiéru, s penetrací</t>
  </si>
  <si>
    <t>AP-PSV</t>
  </si>
  <si>
    <t>Agregovaná položka</t>
  </si>
  <si>
    <t>POL2_</t>
  </si>
  <si>
    <t xml:space="preserve">"PRO NOVOU GUMOVOU PODLAHU" : </t>
  </si>
  <si>
    <t xml:space="preserve">"PRO ZPĚTNĚ POLOŽENOU GUMOVOU PODLAHU" : </t>
  </si>
  <si>
    <t>597623142R</t>
  </si>
  <si>
    <t>Dlažba keramická s glazurou (GL); tl. = 7,0 mm; a = 298 mm; b = 298 mm; nasákavost = 3,0 %; povrch: hladký, matný; barva: šedá</t>
  </si>
  <si>
    <t>POL12_0</t>
  </si>
  <si>
    <t>Odkaz na mn. položky pořadí 163 : 10,82000</t>
  </si>
  <si>
    <t>Koeficient ztratné 10%: 0,1</t>
  </si>
  <si>
    <t>998771201R00</t>
  </si>
  <si>
    <t>Přesun hmot pro podlahy z dlaždic v objektech výšky do 6 m</t>
  </si>
  <si>
    <t>776101101R00</t>
  </si>
  <si>
    <t>Přípravné práce vysávání povlakových podlah průmyslovým vysavačem</t>
  </si>
  <si>
    <t>800-775</t>
  </si>
  <si>
    <t>položky neobsahují žádný materiál</t>
  </si>
  <si>
    <t>776411000RT1</t>
  </si>
  <si>
    <t>Lepení podlahových soklíků nebo lišt pryžových pouze lepení - soklík ve specifikaci, Lepidlo montážní</t>
  </si>
  <si>
    <t>1.41-CHODBA ETAPA III : 45,2-(0,8+0,8+0,6+0,8+0,7+0,8)</t>
  </si>
  <si>
    <t>1.41-CHODBA ETAPA III - při schodišti : (0,185*14)</t>
  </si>
  <si>
    <t>1.36-ŠATNA MLADŠÍ ŽÁCI 1 : 23,4-(0,8+1,7)</t>
  </si>
  <si>
    <t>1.38-ŠATNA MLADŠÍ ŽÁCI 2 : 24,9-0,8</t>
  </si>
  <si>
    <t>77601GP1</t>
  </si>
  <si>
    <t>D+M gumové podlahy tl. 12mm typ KARO</t>
  </si>
  <si>
    <t xml:space="preserve">Materiál pro gumové soklíky - z přířezů : </t>
  </si>
  <si>
    <t>Odkaz na mn. položky pořadí 170 : 88,29000*0,15</t>
  </si>
  <si>
    <t>776411010RX</t>
  </si>
  <si>
    <t>Řezání gumových soklíků z dílců podlahoviny KARO</t>
  </si>
  <si>
    <t>Odkaz na mn. položky pořadí 170 : 88,29000</t>
  </si>
  <si>
    <t>7765611GP1</t>
  </si>
  <si>
    <t>Položení volné podlah, gumové dílce, včetně případných přířezů okrajů, (zpětná montáž stávající očištěné podlahy z gum. dílců se zámky)</t>
  </si>
  <si>
    <t>998776201R00</t>
  </si>
  <si>
    <t>Přesun hmot pro podlahy povlakové v objektech výšky do 6 m</t>
  </si>
  <si>
    <t>781101210R00</t>
  </si>
  <si>
    <t>Příprava podkladu pod obklady penetrace podkladu pod obklady</t>
  </si>
  <si>
    <t>Odkaz na mn. položky pořadí 176 : 40,90000</t>
  </si>
  <si>
    <t>781471107R00</t>
  </si>
  <si>
    <t>Montáž obkladů vnitřních z dlaždic keramických 200 x 200 mm, hladkých, kladených do malty</t>
  </si>
  <si>
    <t>1.37-WC : (1,25+0,75+0,35+0,1+0,3+1,0+1,2+1,15)*2,0</t>
  </si>
  <si>
    <t>1.39a-PŘEDSÍŇ UMÝVÁRNY : (0,19+0,5+0,1+0,38+0,36+1,4+0,53)*2,0</t>
  </si>
  <si>
    <t>1.39b-WC : (0,2*1,45+1,19+1,45+0,2)*2,0</t>
  </si>
  <si>
    <t>1.39c-SPRCHY : (0,5+1,16+1,4+1,7+1,1+1,7+0,1+0,1)*2,0</t>
  </si>
  <si>
    <t>781491001R00</t>
  </si>
  <si>
    <t>Lišty k obkladům bez dodávky materiálu</t>
  </si>
  <si>
    <t>1.37-WC : (1,25+0,75+0,35+0,1+0,3+1,0+1,2+1,15)</t>
  </si>
  <si>
    <t>2,0*2</t>
  </si>
  <si>
    <t>- okno O2 : 1,2+2*0,9</t>
  </si>
  <si>
    <t>1.39a-PŘEDSÍŇ UMÝVÁRNY : (0,19+0,5+0,1+0,38+0,36+1,4+0,53)</t>
  </si>
  <si>
    <t>1.39b-WC : (0,2*1,45+1,19+1,45+0,2)</t>
  </si>
  <si>
    <t>1.39c-SPRCHY : (0,5+1,16+1,4+1,7+1,1+1,7+0,1+0,1)</t>
  </si>
  <si>
    <t>2,0*1</t>
  </si>
  <si>
    <t>781675114R00</t>
  </si>
  <si>
    <t>Montáž obkladů parapetů z dlaždic keramických kladených do tmele 200 x 200 mm, kladených do flexibilního tmele</t>
  </si>
  <si>
    <t>1.37-WC - okno O2 : 1,2</t>
  </si>
  <si>
    <t>59760R01</t>
  </si>
  <si>
    <t>Lišta ukončovací oblá PVC bílá, 8 mm</t>
  </si>
  <si>
    <t>Odkaz na mn. položky pořadí 177 : 29,45000</t>
  </si>
  <si>
    <t>Koeficient Ztratné 10%: 0,1</t>
  </si>
  <si>
    <t xml:space="preserve">Koeficient : </t>
  </si>
  <si>
    <t>597813600R</t>
  </si>
  <si>
    <t>Obklad keramický typ: běžný; s glazurou (GL); tl. = 6,5 mm; a = 198 mm; b = 198 mm; povrch: hladký, matný; barva: bílá</t>
  </si>
  <si>
    <t>Odkaz na mn. položky pořadí 176 : 40,90000*0,9</t>
  </si>
  <si>
    <t>keram parapet KP2 (okno O2) : 1,2*0,2</t>
  </si>
  <si>
    <t>Koeficient ZTRATNÉ 10%: 0,10</t>
  </si>
  <si>
    <t>597813606R</t>
  </si>
  <si>
    <t>Obklad keramický typ: běžný; s glazurou (GL); tl. = 6,5 mm; a = 198 mm; b = 198 mm; povrch: hladký, matný; barva: světle žlutá</t>
  </si>
  <si>
    <t>Odkaz na mn. položky pořadí 176 : 40,90000*0,1</t>
  </si>
  <si>
    <t>998781201R00</t>
  </si>
  <si>
    <t>Přesun hmot pro obklady keramické v objektech výšky do 6 m</t>
  </si>
  <si>
    <t>783201811R00</t>
  </si>
  <si>
    <t>Odstranění nátěrů z kovových doplňk.konstrukcí oškrabáním</t>
  </si>
  <si>
    <t>800-783</t>
  </si>
  <si>
    <t>Odkaz na mn. položky pořadí 189 : 6,85000</t>
  </si>
  <si>
    <t>783225600R00</t>
  </si>
  <si>
    <t>Nátěry kov.stavebních doplňk.konstrukcí syntetické 2x email,  , Hmota nátěrová typ: email; funkce: dekorační; barva: šeď světlá</t>
  </si>
  <si>
    <t>Odkaz na mn. položky pořadí 184 : 10,30000</t>
  </si>
  <si>
    <t>783226100R00</t>
  </si>
  <si>
    <t>Nátěry kov.stavebních doplňk.konstrukcí syntetické základní,  , Hmota nátěrová funkce: protikorozní; barva: šedá</t>
  </si>
  <si>
    <t xml:space="preserve">Ocelové sloupy a nosníky při místnostech : </t>
  </si>
  <si>
    <t>1.36-ŠATNA MLADŠÍ ŽÁCI 1 : 1,8*(2*0,4+0,2)*1,25</t>
  </si>
  <si>
    <t xml:space="preserve">Ocelové zárubně stávající : </t>
  </si>
  <si>
    <t xml:space="preserve">Dveře 80 : </t>
  </si>
  <si>
    <t>D1 : 2*1,05</t>
  </si>
  <si>
    <t xml:space="preserve">Dveře 60 : </t>
  </si>
  <si>
    <t>D3 : 1*1,20</t>
  </si>
  <si>
    <t xml:space="preserve">Dveře 90 : </t>
  </si>
  <si>
    <t>D4 : 1*1,30</t>
  </si>
  <si>
    <t xml:space="preserve">Ocelové zárubně nové : </t>
  </si>
  <si>
    <t xml:space="preserve">Dveře 70 : </t>
  </si>
  <si>
    <t>D2 : 2*1,15</t>
  </si>
  <si>
    <t>D5 : 1*1,15</t>
  </si>
  <si>
    <t>783904811R00</t>
  </si>
  <si>
    <t>Ostatní práce odrezivění kovových konstrukcí</t>
  </si>
  <si>
    <t>784402801R00</t>
  </si>
  <si>
    <t>Odstranění maleb oškrabáním, v místnostech do 3,8 m</t>
  </si>
  <si>
    <t>800-784</t>
  </si>
  <si>
    <t>Odkaz na mn. položky pořadí 187 : 331,08100</t>
  </si>
  <si>
    <t>Odkaz na mn. položky pořadí 190 : 88,38000</t>
  </si>
  <si>
    <t>784191101R00</t>
  </si>
  <si>
    <t>Příprava povrchu Penetrace (napouštění) podkladu disperzní, jednonásobná</t>
  </si>
  <si>
    <t>Odkaz na mn. položky pořadí 188 : 331,08100</t>
  </si>
  <si>
    <t>784195212R00</t>
  </si>
  <si>
    <t>Malby z malířských směsí otěruvzdorných,  , bělost 82 %, dvojnásobné, Hmota nátěrová typ: malířská; funkce: dekorační; barva: bílá; lesk: matný (G3)</t>
  </si>
  <si>
    <t xml:space="preserve">stěny : </t>
  </si>
  <si>
    <t>1.37-WC : (7,29)*(2,6-2,0)</t>
  </si>
  <si>
    <t>1.39a-PŘEDSÍŇ UMÝVÁRNY : (5,85)*(2,6-2,0)</t>
  </si>
  <si>
    <t>1.39b-WC : (5,6)*(2,6-2,0)</t>
  </si>
  <si>
    <t>1.39c-SPRCHY : (8,76)*(2,6-2,0)</t>
  </si>
  <si>
    <t xml:space="preserve">stropy : </t>
  </si>
  <si>
    <t>784255112R00</t>
  </si>
  <si>
    <t>Malby z malířských směsí vinylové disperzní,  , bílé, dvojnásobné, Hmota nátěrová vinylová; typ: malířská; funkce: dekorační; barva: bílá; lesk: matný (G3)</t>
  </si>
  <si>
    <t>1.36-ŠATNA MLADŠÍ ŽÁCI 1 : 26,1*1,8</t>
  </si>
  <si>
    <t>odpočet otvorů : -(0,8*1,8)</t>
  </si>
  <si>
    <t>1.38-ŠATNA MLADŠÍ ŽÁCI 2 : 24,6*1,8</t>
  </si>
  <si>
    <t>784251101R00</t>
  </si>
  <si>
    <t>Příprava povrchu Penetrace (napouštění) podkladu vodní emulze, jednonásobná</t>
  </si>
  <si>
    <t>Odkaz na mn. položky pořadí 189 : 88,38000</t>
  </si>
  <si>
    <t>M21110000AX</t>
  </si>
  <si>
    <t>D+M Ventilátor axiální - průměr 125mm, včetně napojení na stávající potrubí, + nové potrubí délky do 0,5m DN125</t>
  </si>
  <si>
    <t>979087112R00</t>
  </si>
  <si>
    <t xml:space="preserve">Vodorovná doprava suti a vybouraných hmot nakládání suti na dopravní prostředky,  </t>
  </si>
  <si>
    <t>Přesun suti</t>
  </si>
  <si>
    <t>POL8_</t>
  </si>
  <si>
    <t>se složením a hrubým urovnáním nebo s přeložením na jiný dopravní prostředek kromě lodi, vč. příplatku za každých dalších i započatých 1000 m přes 1000 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</si>
  <si>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</si>
  <si>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</si>
  <si>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</si>
  <si>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</si>
  <si>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</si>
  <si>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</si>
  <si>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</si>
  <si>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</si>
  <si>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979999999V00</t>
  </si>
  <si>
    <t>- směsný odpad</t>
  </si>
  <si>
    <t>SUM</t>
  </si>
  <si>
    <t>END</t>
  </si>
  <si>
    <t>721 11-0953</t>
  </si>
  <si>
    <t>Vysazení odbočky do kameninového potrubí DN 150</t>
  </si>
  <si>
    <t>Červená</t>
  </si>
  <si>
    <t>2</t>
  </si>
  <si>
    <t>721 17-3401</t>
  </si>
  <si>
    <t>Potrubí svodné-ležaté z plastových trub KG systém, (SN4) včetně odpoček a kolen, DN 100</t>
  </si>
  <si>
    <t>8</t>
  </si>
  <si>
    <t>721 17-3402</t>
  </si>
  <si>
    <t>Potrubí svodné-ležaté z plastových trub KG systém, (SN4) včetně odpoček a kolen, DN 125</t>
  </si>
  <si>
    <t>10</t>
  </si>
  <si>
    <t>721 17-4024</t>
  </si>
  <si>
    <t>Odpadní (svislé) potrubí, systém HT, včetně odboček a kolen, DN 70</t>
  </si>
  <si>
    <t>721 17-4025</t>
  </si>
  <si>
    <t>Odpadní (svislé) potrubí, systém HT, včetně odboček a kolen, DN 100</t>
  </si>
  <si>
    <t>721 17-4042</t>
  </si>
  <si>
    <t>Připojovací potrubí, systém HT, včetně odboček a kolen, DN 40</t>
  </si>
  <si>
    <t>721 17-4043</t>
  </si>
  <si>
    <t>Připojovací potrubí, systém HT, včetně odboček a kolen, DN 50</t>
  </si>
  <si>
    <t>1,5</t>
  </si>
  <si>
    <t>721 17-4045</t>
  </si>
  <si>
    <t>Připojovací potrubí, systém HT, včetně odboček a kolen, DN 100</t>
  </si>
  <si>
    <t>721 19-4104</t>
  </si>
  <si>
    <t>Zřízení přípojek na potrubí-vyvedení odp. výpustek 40</t>
  </si>
  <si>
    <t>721 19-4105</t>
  </si>
  <si>
    <t>Zřízení přípojek na potrubí-vyvedení odp. výpustek 50</t>
  </si>
  <si>
    <t>721 19-4109</t>
  </si>
  <si>
    <t>Zřízení přípojek na potrubí-vyvedení odp. výpustek 100</t>
  </si>
  <si>
    <t>721 21-1421</t>
  </si>
  <si>
    <t>Podlahová vpusť se svislým odtokem DN50, nerez mřížka 115/115, suchá zápachová uzávěrka</t>
  </si>
  <si>
    <t>721 29-0111</t>
  </si>
  <si>
    <t>Zkouška těsnosti kanalizace v objektech podle ČSN 73 6760, vodou do DN 125</t>
  </si>
  <si>
    <t>25,5</t>
  </si>
  <si>
    <t>NC72101</t>
  </si>
  <si>
    <t>Čistící kus HT, DN 100</t>
  </si>
  <si>
    <t>NC72102</t>
  </si>
  <si>
    <t>Obsyp potrubí pískem</t>
  </si>
  <si>
    <t>4,5</t>
  </si>
  <si>
    <t>NC72103</t>
  </si>
  <si>
    <t>Hloubení rýh šířky do 60 cm v hor.3 do 100 m3</t>
  </si>
  <si>
    <t>7</t>
  </si>
  <si>
    <t>NC72104</t>
  </si>
  <si>
    <t>Příplatek za lepivost - hloubení zapaž.jam v hor.3</t>
  </si>
  <si>
    <t>NC72105</t>
  </si>
  <si>
    <t>Vodorovné přemístění výkopku z hor.1-4 do 10000 m</t>
  </si>
  <si>
    <t>NC72106</t>
  </si>
  <si>
    <t>Uložení sypaniny do násypů nezhutněných</t>
  </si>
  <si>
    <t>NC72107</t>
  </si>
  <si>
    <t>Zásyp jam a šachet se zhutněním</t>
  </si>
  <si>
    <t>NC72108</t>
  </si>
  <si>
    <t>Přesun hmot do 12m</t>
  </si>
  <si>
    <t>722 17-193</t>
  </si>
  <si>
    <t>Vysazení odbočky na rozvodech z plastu, D přes 63 do 75mm</t>
  </si>
  <si>
    <t>722 18-1231</t>
  </si>
  <si>
    <t>Ochrana potrubí tepelně izolačními trubicemi z pěnového polyetylenu, přilepených v příčných a, podélných spojích tl. přes 6 do 10 mm, do DN 22 mm</t>
  </si>
  <si>
    <t>22</t>
  </si>
  <si>
    <t>722 18-1232</t>
  </si>
  <si>
    <t>Ochrana potrubí tepelně izolačními trubicemi z pěnového polyetylenu, přilepených v příčných a, podélných spojích tl. přes 6 do 10 mm, přes DN 22 do 45 mm</t>
  </si>
  <si>
    <t>722 18-1251</t>
  </si>
  <si>
    <t>Ochrana potrubí tepelně izolačními trubicemi z pěnového polyetylenu, přilepených v příčných a, podélných spojích tl. přes 20 do 25 mm, do DN 22 mm</t>
  </si>
  <si>
    <t>722 18-1252</t>
  </si>
  <si>
    <t>Ochrana potrubí tepelně izolačními trubicemi z pěnového polyetylenu, přilepených v příčných a, podélných spojích tl. přes 20 do 25 mm, do DN 22 mm, přes DN 22 do 42 mm</t>
  </si>
  <si>
    <t>722 18-2011</t>
  </si>
  <si>
    <t>Podpůrný žlab potrubí, D20</t>
  </si>
  <si>
    <t>722 18-2012</t>
  </si>
  <si>
    <t>Podpůrný žlab potrubí, D25</t>
  </si>
  <si>
    <t>722 18-2013</t>
  </si>
  <si>
    <t>Podpůrný žlab potrubí, D32</t>
  </si>
  <si>
    <t>722 19-0401</t>
  </si>
  <si>
    <t>Zřízení přípojek na potrubí, vyvedení a upevnění výpůstek, do DN 25</t>
  </si>
  <si>
    <t>14</t>
  </si>
  <si>
    <t>722 22 0111</t>
  </si>
  <si>
    <t>Nástěnky pro výtokový ventil, G 1/2"</t>
  </si>
  <si>
    <t>722 22-0231</t>
  </si>
  <si>
    <t>Přechod DG_D20-1/2"</t>
  </si>
  <si>
    <t>722 22-0232</t>
  </si>
  <si>
    <t>Přechod DG_D25-3/4"</t>
  </si>
  <si>
    <t>722 22-4152</t>
  </si>
  <si>
    <t>Ventil kulový zahradní, G 1/2"-3/4"</t>
  </si>
  <si>
    <t>722 23-2043</t>
  </si>
  <si>
    <t>Kulový kohout závitový, G1/2"</t>
  </si>
  <si>
    <t>722 23-2044</t>
  </si>
  <si>
    <t>Kulový kohout závitový, G3/4"</t>
  </si>
  <si>
    <t>722 29-0226</t>
  </si>
  <si>
    <t>Tlakové zkoušky potrubí vodovodního, do DN 50</t>
  </si>
  <si>
    <t>46</t>
  </si>
  <si>
    <t>722 29-0234</t>
  </si>
  <si>
    <t>Proplach a desinfekce vodovodního potrubí do DN 80</t>
  </si>
  <si>
    <t>NC72201</t>
  </si>
  <si>
    <t>Plastové PP-RCT  potrubí, PN 22 spojované polyfůzním svařováním včetně fitinek, PN 20, 20x3,4</t>
  </si>
  <si>
    <t>40</t>
  </si>
  <si>
    <t>NC72202</t>
  </si>
  <si>
    <t>Plastové PP-RCT  potrubí, PN 22 spojované polyfůzním svařováním včetně fitinek, PN 20, 25x2,8</t>
  </si>
  <si>
    <t>NC72203</t>
  </si>
  <si>
    <t>Plastové PP-RCT  potrubí, PN 22 spojované polyfůzním svařováním včetně fitinek, PN 20, 32x3,6</t>
  </si>
  <si>
    <t>NC72204</t>
  </si>
  <si>
    <t>Šroubení pozinkované 1,2"</t>
  </si>
  <si>
    <t>NC72205</t>
  </si>
  <si>
    <t>Šroubení pozinkované 3/4"</t>
  </si>
  <si>
    <t>5</t>
  </si>
  <si>
    <t>NC72206</t>
  </si>
  <si>
    <t>Ventil termostatický směšovací,  35-60°C, DN 20, M=1,2m3/h</t>
  </si>
  <si>
    <t>NC72207</t>
  </si>
  <si>
    <t>Přesun hmot do 12 m</t>
  </si>
  <si>
    <t>725 11-2022</t>
  </si>
  <si>
    <t>Klozetová mísa, závěsná</t>
  </si>
  <si>
    <t>725 21-1622</t>
  </si>
  <si>
    <t>Umyvadlo keramické š. 55 cm, barva bílá, s otvorem pro baterii, konzoly pro uchycení, utěsnění, sanitárním silikonem , včetně zápachové uzávěrky, se sloupem</t>
  </si>
  <si>
    <t>725 81-3111</t>
  </si>
  <si>
    <t>Rohový ventil 1/2" bez připojovací hadičky</t>
  </si>
  <si>
    <t>725 82-2612</t>
  </si>
  <si>
    <t>Baterie stojánková, páková umyvadlová s výpustí</t>
  </si>
  <si>
    <t>725 84-1341</t>
  </si>
  <si>
    <t>Podomítkový tlačný ventil pro sprchu, samouzavírací nástěnný, chrom, sprchvová hlava pevná</t>
  </si>
  <si>
    <t>725 98-0122</t>
  </si>
  <si>
    <t>Revizní plastová dvířka 15/30</t>
  </si>
  <si>
    <t>726 13-1041</t>
  </si>
  <si>
    <t>Nosná konstrukce pro zavěšení klozetu výšky 1120mm, včetně splachovací nádržky, tlumící sada,, utěsnění spár sanitárním silikonem</t>
  </si>
  <si>
    <t>NC72501</t>
  </si>
  <si>
    <t>Sedátko WC Duroplastové</t>
  </si>
  <si>
    <t>NC72502</t>
  </si>
  <si>
    <t>Ovládací tlačítko</t>
  </si>
  <si>
    <t>NC72503</t>
  </si>
  <si>
    <t>Přesun hmot do12m</t>
  </si>
  <si>
    <t>KONSTRUKCE ZÁMEČNICKÉ</t>
  </si>
  <si>
    <t>NC76701</t>
  </si>
  <si>
    <t>Uložení potrubí na nosné profily z montážního systému s povrchovou úpravou pozinkoáním  stávající se, z:nosníkové tyče, závitové tyče-2ks (závěsy), trubkové objímky s protihlukovou ochranou o</t>
  </si>
  <si>
    <t>sada</t>
  </si>
  <si>
    <t>světlosti dle DN potrubí, závitové tyče a fixačního čepu, Potrubí teplé vody, studené vody, kanalizace bude vedeno na společných závěsech,zámečnické konstrukce jsou z výroby vybaveny povrchovou úpravou z výroby</t>
  </si>
  <si>
    <t>NCHZS01</t>
  </si>
  <si>
    <t>Stavební výpomoci, sekání drážek</t>
  </si>
  <si>
    <t>VRN</t>
  </si>
  <si>
    <t>POL99_8</t>
  </si>
  <si>
    <t>NCHZS02</t>
  </si>
  <si>
    <t>Demontáže</t>
  </si>
  <si>
    <t>NCHZS03</t>
  </si>
  <si>
    <t>Vyhotovení předávacích protokolů</t>
  </si>
  <si>
    <t>ON-16</t>
  </si>
  <si>
    <t>Přesun suti, odvoz a uložení na skládku, předpoklad 2,0t</t>
  </si>
  <si>
    <t>Důležitá</t>
  </si>
  <si>
    <t>733 22-2102</t>
  </si>
  <si>
    <t>Potrubí z trubek měděných, polotvrdých, spojovaných měkkým kapilárním pájením - CU 15</t>
  </si>
  <si>
    <t>30</t>
  </si>
  <si>
    <t>733 22-4222</t>
  </si>
  <si>
    <t>Příplatek k potrubí měděnému za zhotovení přípojky z trubek měděných D 15x1</t>
  </si>
  <si>
    <t>733 29-1101</t>
  </si>
  <si>
    <t>Zkoušky těsnosti z trubek měděných do pr. 35</t>
  </si>
  <si>
    <t>NC73301</t>
  </si>
  <si>
    <t>Úprava ocelových přípojek k radiátorům</t>
  </si>
  <si>
    <t>NC73302</t>
  </si>
  <si>
    <t>734 26-1717</t>
  </si>
  <si>
    <t>Radiátorové šroubení  přímé, s uzavíráním a vypouštěním, DN 15</t>
  </si>
  <si>
    <t>NC73401</t>
  </si>
  <si>
    <t>termostatický ventil přímý s automatickým omezením průtokuDN 15, nastavitelný průtok 10- 150 l/h</t>
  </si>
  <si>
    <t>NC73402</t>
  </si>
  <si>
    <t>Hlavice termostatická, pro ovládání ventilů, kapalinové</t>
  </si>
  <si>
    <t>NC73403</t>
  </si>
  <si>
    <t>735 15-9220</t>
  </si>
  <si>
    <t>Montáž otopných těles dvouřadých přes 1140-1500mm</t>
  </si>
  <si>
    <t>735 15-9240</t>
  </si>
  <si>
    <t>Montáž otopných těles dvouřadých přes 1980 do 2820mm</t>
  </si>
  <si>
    <t>735 16-4512</t>
  </si>
  <si>
    <t>Montáž koupelnových těles výšky přes 1500mm</t>
  </si>
  <si>
    <t>NC73502</t>
  </si>
  <si>
    <t>El. topná tyč, 600W</t>
  </si>
  <si>
    <t>NC73503</t>
  </si>
  <si>
    <t>735 15-1480</t>
  </si>
  <si>
    <t>Ocelové panelové těleso s bočním připojením, odvzdušňovacím ventilem a konzol pro uchycení, barva, bílá, 21-060140-50</t>
  </si>
  <si>
    <t>735 15-1483</t>
  </si>
  <si>
    <t>Ocelové panelové těleso s bočním připojením, odvzdušňovacím ventilem a konzol pro uchycení, barva, bílá, 21-060200-50</t>
  </si>
  <si>
    <t>NC73501</t>
  </si>
  <si>
    <t>ocelové těleso trubkové 1800/450 s bočním připojením</t>
  </si>
  <si>
    <t>Uložení potrubí na nosné profily z montážního systému s povrchovou úpravou z výroby zinkováním se, stávající z:nosníkové tyče, závitové tyče-2ks (závěsy), trubkové objímky s protihlukovou ochranou o</t>
  </si>
  <si>
    <t>světlosti dle DN potrubí, závitové tyče a fixačního čepu, upevňovací prvky k vazníku resp.  k trapézovému plechu střešní konstrukce montážními závěsy</t>
  </si>
  <si>
    <t>Demontáž</t>
  </si>
  <si>
    <t>20</t>
  </si>
  <si>
    <t>Vypuštění,napuštění upravenou vodou, odvzdušnění systému, proplach</t>
  </si>
  <si>
    <t>Topná zkouška, 24 hod,</t>
  </si>
  <si>
    <t>1.01</t>
  </si>
  <si>
    <t>Potrubní ventilátor s doběhem, TD 500/160 T IP44, kompletní provedení dodávky a montáže</t>
  </si>
  <si>
    <t>Pracovní bod: 380 m3/h, 150 Pa</t>
  </si>
  <si>
    <t>1.05</t>
  </si>
  <si>
    <t>Tlumič hluku, MAA 160/600, kompletní provedení dodávky a montáže</t>
  </si>
  <si>
    <t>1.10</t>
  </si>
  <si>
    <t>Žaluziová klapka, PER 160, kompletní provedení dodávky a montáže</t>
  </si>
  <si>
    <t>1.15</t>
  </si>
  <si>
    <t>Talířový ventil odvodní, DN 100, kompletní provedení dodávky a montáže</t>
  </si>
  <si>
    <t>1.16</t>
  </si>
  <si>
    <t>Talířový ventil odvodní, DN 160, kompletní provedení dodávky a montáže</t>
  </si>
  <si>
    <t>1.20</t>
  </si>
  <si>
    <t>Regulační klapka DN 100, ruční, kompletní provedení dodávky a montáže</t>
  </si>
  <si>
    <t>1.21</t>
  </si>
  <si>
    <t>Regulační klapka DN 160, ruční, kompletní provedení dodávky a montáže</t>
  </si>
  <si>
    <t>1.25</t>
  </si>
  <si>
    <t>Ohebná, hluklumící hadice DN 100, kompletní provedení dodávky a montáže</t>
  </si>
  <si>
    <t>bal</t>
  </si>
  <si>
    <t>1.26</t>
  </si>
  <si>
    <t>Ohebná, hluklumící hadice DN 160, kompletní provedení dodávky a montáže</t>
  </si>
  <si>
    <t>1.30</t>
  </si>
  <si>
    <t>SPIRO potrubí do DN 160 (včetně odboček, kolen a redukcí), kompletní provedení dodávky a montáže</t>
  </si>
  <si>
    <t>bm</t>
  </si>
  <si>
    <t>ON-01</t>
  </si>
  <si>
    <t>Montážní, těsnící a spojovací materiál (závěsy, konzoly)</t>
  </si>
  <si>
    <t>ON-02</t>
  </si>
  <si>
    <t>Koordinace prací s navazujícími profesemi</t>
  </si>
  <si>
    <t>ON-03</t>
  </si>
  <si>
    <t>Náklady na dopravu</t>
  </si>
  <si>
    <t>ON-04</t>
  </si>
  <si>
    <t>Komplexní vyzkoušení a zaregulování systému, zaškolení obsluhy</t>
  </si>
  <si>
    <t>RM-01</t>
  </si>
  <si>
    <t>Rozvodnice nástěnná, oceloplechová,  650x550x161, přívod, vývody nahoru, IP 44/30, 96modulů, vč., lišt, krytů, podružného materiálu</t>
  </si>
  <si>
    <t>RM-02</t>
  </si>
  <si>
    <t>40-3 Vypínač</t>
  </si>
  <si>
    <t>Ks</t>
  </si>
  <si>
    <t>RM-03</t>
  </si>
  <si>
    <t>Svodič přepětí typ T2, na lištu DIN, koordinace s RH</t>
  </si>
  <si>
    <t>RM-04</t>
  </si>
  <si>
    <t>RCBO-10B-1N-030AC Proudový chránič s nadproudovou ochranou</t>
  </si>
  <si>
    <t>RM-05</t>
  </si>
  <si>
    <t>RCBO-16B-1N-030AC Proudový chránič s nadproudovou ochranou</t>
  </si>
  <si>
    <t>RM-06</t>
  </si>
  <si>
    <t>MCB 6B-1 Jistič</t>
  </si>
  <si>
    <t>RM-07</t>
  </si>
  <si>
    <t>MCB 10B-1 Jistič</t>
  </si>
  <si>
    <t>RM-08</t>
  </si>
  <si>
    <t>MCB 16B-1 Jistič</t>
  </si>
  <si>
    <t>RM-09</t>
  </si>
  <si>
    <t>MCB 20B-3 Jistič</t>
  </si>
  <si>
    <t>RM-10</t>
  </si>
  <si>
    <t>MCB 25B-3 Jistič</t>
  </si>
  <si>
    <t>RM-11</t>
  </si>
  <si>
    <t>MCB 16B-3 Jistič</t>
  </si>
  <si>
    <t>RM-12</t>
  </si>
  <si>
    <t>MCB 32B-3 Jistič</t>
  </si>
  <si>
    <t>RM-13</t>
  </si>
  <si>
    <t>RCB-40-4-030A Proudový chránič</t>
  </si>
  <si>
    <t>RM-14</t>
  </si>
  <si>
    <t>časové relé 16A/230V</t>
  </si>
  <si>
    <t>RM-15</t>
  </si>
  <si>
    <t>ŘADOVÉ SVORNICE RSA 2,5A - RSA 2,5A-16A Řadová svornice</t>
  </si>
  <si>
    <t>RM-16</t>
  </si>
  <si>
    <t>ŘADOVÉ SVORNICE RSA 2,5A - propojovací hřeben 3f</t>
  </si>
  <si>
    <t>M21-001</t>
  </si>
  <si>
    <t>SVÍTIDLA: A - Průmyslové svítidlo LED 40W, 4000K, 1200x80x62,5mm, IP65, stropní/nástěnná montáž</t>
  </si>
  <si>
    <t>M21-002</t>
  </si>
  <si>
    <t>SVÍTIDLA: B - Vestavné LED svítidla do podhledových systémů M600, 40W, 4000K, živ. 35000hod, IP40</t>
  </si>
  <si>
    <t>M21-003</t>
  </si>
  <si>
    <t>SVÍTIDLA: C - Přisazené/nástěnné svítidlo s technologií LED. Barva světla 3000K, 2700lm, IP65, 20W,, Ř220mm</t>
  </si>
  <si>
    <t>M21-004</t>
  </si>
  <si>
    <t>SVÍTIDLA: N - Svítidlo led nouzové 1x12W, IP20/IP43, vyznačení směru úniku, doba nezávislosti, 1hodina</t>
  </si>
  <si>
    <t>M21-005</t>
  </si>
  <si>
    <t>Příspěvek na recyklaci - svítidla</t>
  </si>
  <si>
    <t>27</t>
  </si>
  <si>
    <t>M21-006</t>
  </si>
  <si>
    <t>ZÁSUVKA NN KOMPLETNÍ,  IP 44, Zásuvka jednonásobná IP 44, s ochranným kolíkem, s clonkami, s víčkem;, řazení 2P+PE; b. bílá, zapuštěná</t>
  </si>
  <si>
    <t>12</t>
  </si>
  <si>
    <t>M21-007</t>
  </si>
  <si>
    <t>SPÍNAČ, PŘEPÍNAČ KOMPLETNÍ, IP 44, Přepínač jednopolový IP 44, zapuštěná montáž; řazení 1 b. bílá</t>
  </si>
  <si>
    <t>M21-008</t>
  </si>
  <si>
    <t>SPÍNAČ, PŘEPÍNAČ KOMPLETNÍ, IP 44, Přepínač střídavy IP 44, zapuštěná montáž; řazení 6 b. bílá</t>
  </si>
  <si>
    <t>M21-009</t>
  </si>
  <si>
    <t>SPÍNAČ, PŘEPÍNAČ KOMPLETNÍ, IP 44, Přepínač křížový IP 44, zapuštěná montáž; řazení 7; b. bílá</t>
  </si>
  <si>
    <t>M21-010</t>
  </si>
  <si>
    <t>OVLÁDAČ KOMPLETNÍ,IP 44, Ovládač zapínací IP 44, zapuštěná montáž; řazení 1/0, 1/0So; b. bílá</t>
  </si>
  <si>
    <t>M21-011</t>
  </si>
  <si>
    <t>OVLÁDAČ KOMPLETNÍ,IP 44, HOP - hlavní ochranná přípojnice</t>
  </si>
  <si>
    <t>M21-012</t>
  </si>
  <si>
    <t>OVLÁDAČ KOMPLETNÍ,IP 44, Multifunkční časové relé do krabice ko97, SMR-T</t>
  </si>
  <si>
    <t>M21-013</t>
  </si>
  <si>
    <t>VODIČ JEDNOŽILOVÝ, IZOLACE PVC, H07V-K 6 , pevně</t>
  </si>
  <si>
    <t>90</t>
  </si>
  <si>
    <t>M21-014</t>
  </si>
  <si>
    <t>VODIČ JEDNOŽILOVÝ, IZOLACE PVC, H07V-K 10 , pevně</t>
  </si>
  <si>
    <t>50</t>
  </si>
  <si>
    <t>M21-015</t>
  </si>
  <si>
    <t>KABEL SE ZVÝŠENOU ODOLNOSTÍ PROTI ŠÍŘENÍ PLAMENE, BARVA PLÁŠTĚ ORANŽOVÁ, TŘÍDA REAKCE NA OHEŇ - B2, ca, s1, d0, 1-CXKH-R-O 3x1.5 mm2 , pevně</t>
  </si>
  <si>
    <t>180</t>
  </si>
  <si>
    <t>M21-016</t>
  </si>
  <si>
    <t>KABEL SE ZVÝŠENOU ODOLNOSTÍ PROTI ŠÍŘENÍ PLAMENE, BARVA PLÁŠTĚ ORANŽOVÁ, TŘÍDA REAKCE NA OHEŇ - B2, ca, s1, d0, 1-CXKH-R-J 3x1.5 mm2 , pevně</t>
  </si>
  <si>
    <t>260</t>
  </si>
  <si>
    <t>M21-017</t>
  </si>
  <si>
    <t>KABEL SE ZVÝŠENOU ODOLNOSTÍ PROTI ŠÍŘENÍ PLAMENE, BARVA PLÁŠTĚ ORANŽOVÁ, TŘÍDA REAKCE NA OHEŇ - B2, ca, s1, d0, 1-CXKH-R-J 3x2.5 mm2 , pevně</t>
  </si>
  <si>
    <t>230</t>
  </si>
  <si>
    <t>M21-018</t>
  </si>
  <si>
    <t>8130 KRABICE S KRYTÍM IP 54</t>
  </si>
  <si>
    <t>M21-019</t>
  </si>
  <si>
    <t>KP 64/4L KRABICE PŘÍSTROJOVÁ</t>
  </si>
  <si>
    <t>M21-020</t>
  </si>
  <si>
    <t>KO 97/5 KRABICE ODBOČNÁ</t>
  </si>
  <si>
    <t>15</t>
  </si>
  <si>
    <t>M21-021</t>
  </si>
  <si>
    <t>1416EHFPP MONOFLEX 320 N PP</t>
  </si>
  <si>
    <t>160</t>
  </si>
  <si>
    <t>M21-022</t>
  </si>
  <si>
    <t>SVORKOVNICE KRABICOVÁ, 273-112 2x1-2,5mm2</t>
  </si>
  <si>
    <t>290</t>
  </si>
  <si>
    <t>M21-023</t>
  </si>
  <si>
    <t>SVORKOVNICE KRABICOVÁ, 273-403 3x1,5-4mm2</t>
  </si>
  <si>
    <t>M21-024</t>
  </si>
  <si>
    <t>SVORKOVNICE KRABICOVÁ, 273-105 5x1-2,5mm2</t>
  </si>
  <si>
    <t>150</t>
  </si>
  <si>
    <t>M21-025</t>
  </si>
  <si>
    <t>SVORKOVNICE KRABICOVÁ, 273-103 8x1-2,5mm2</t>
  </si>
  <si>
    <t>80</t>
  </si>
  <si>
    <t>M21-026</t>
  </si>
  <si>
    <t>KABELOVÝ ŽLAB PLECHOVÝ (DRÁTĚNÝ), DÉLKA 3 M VČETNĚ SPOJEK, VÍK A SPOJOVACÍHO MAT., kabelové úchyty -, "uši"</t>
  </si>
  <si>
    <t>130</t>
  </si>
  <si>
    <t>M21-027</t>
  </si>
  <si>
    <t>KABELOVÝ ŽLAB PLECHOVÝ (DRÁTĚNÝ), DÉLKA 3 M VČETNĚ SPOJEK, VÍK A SPOJOVACÍHO MAT., 62/50 žlab</t>
  </si>
  <si>
    <t>60</t>
  </si>
  <si>
    <t>M21-028</t>
  </si>
  <si>
    <t>ZEMNÍCÍ SVORKA - ZSA16 zemnicí svorka na potrubí</t>
  </si>
  <si>
    <t>M21-029</t>
  </si>
  <si>
    <t>ZEMNÍCÍ SVORKA - Cu pás.ZSA16 Pásek uzemňovací Cu, 0.5m</t>
  </si>
  <si>
    <t>M21-030</t>
  </si>
  <si>
    <t>MONTÁŽ ROZVODNIC, do  50 kg</t>
  </si>
  <si>
    <t>M21-031</t>
  </si>
  <si>
    <t>Ukončení vodičů izolovaných s označením a zapojením v rozváděči nebo na přístroji do 2,5 mm2</t>
  </si>
  <si>
    <t>M21-032</t>
  </si>
  <si>
    <t>Ukončení vodičů izolovaných s označením a zapojením na svorkovnici s otevřením a uzavřením krytu do, 2,5 mm2</t>
  </si>
  <si>
    <t>Čištění budov zametáním</t>
  </si>
  <si>
    <t>Vysekání kapes ve zdivu cihelném pro krabice 50x50x50 mm</t>
  </si>
  <si>
    <t>Vysekání kapes ve zdivu cihelném pro krabice 100x100x50 mm</t>
  </si>
  <si>
    <t>Vysekání rýh ve zdivu cihelném - hloubka 50mm, šíře 70 mm</t>
  </si>
  <si>
    <t>ON-05</t>
  </si>
  <si>
    <t>Vysekání rýh ve zdivu cihelném - hloubka 50mm, šíře 100 mm</t>
  </si>
  <si>
    <t>ON-06</t>
  </si>
  <si>
    <t>Omítka rýh ve stěnách maltou šíře do 150 mm</t>
  </si>
  <si>
    <t>ON-07</t>
  </si>
  <si>
    <t>HZS - Demontáž stávajícího zařízení</t>
  </si>
  <si>
    <t>ON-08</t>
  </si>
  <si>
    <t>Koordinace postupu prací s ostatními profesemi</t>
  </si>
  <si>
    <t>ON-09</t>
  </si>
  <si>
    <t>Provedení revizních zkoušek dle ČSN 331500 - Revizní technik</t>
  </si>
  <si>
    <t>ON-10</t>
  </si>
  <si>
    <t>Provedení revizních zkoušek dle ČSN 331500 - Spolupráce s reviz. technikem</t>
  </si>
  <si>
    <t>ON-11</t>
  </si>
  <si>
    <t>HZS - Zapojení zařízení jiných profesí</t>
  </si>
  <si>
    <t>ON-12</t>
  </si>
  <si>
    <t>HZS - Dokumentace skutečného provedení</t>
  </si>
  <si>
    <t>ON-13</t>
  </si>
  <si>
    <t>Podružný materiál</t>
  </si>
  <si>
    <t>ON-14</t>
  </si>
  <si>
    <t>Doprava</t>
  </si>
  <si>
    <t>ON-15</t>
  </si>
  <si>
    <t>Přesun suti, odvoz a uložení na skládku</t>
  </si>
  <si>
    <t>00Rp03</t>
  </si>
  <si>
    <t>Vypracování výrobní dokumentace (zámečnické, truhlářské, tesařské výrobky apod.)</t>
  </si>
  <si>
    <t>00Rp04</t>
  </si>
  <si>
    <t>Zařízení staveniště/ vybudování, provoz a odstranění</t>
  </si>
  <si>
    <t xml:space="preserve">- Zajištění bezpečného příjezdu (přístupu) na staveniště, vč. dopravního značení a potřebných souhlasů a rozhodnutí s vybudováním zařízení staveniště : </t>
  </si>
  <si>
    <t xml:space="preserve">- Náklady spojené s připojením staveniště na energie + zajištění měření odběru energií : </t>
  </si>
  <si>
    <t xml:space="preserve">- Vytýčení staveniště, dle potřeb zhotovitele, dle DPS, zejm, výkres ZOV : </t>
  </si>
  <si>
    <t xml:space="preserve">- Oplocení a zabezpečení prostoru staveniště proti neoprávněnému vstupu : </t>
  </si>
  <si>
    <t>00Rp06</t>
  </si>
  <si>
    <t>Přesun stavebních kapacit</t>
  </si>
  <si>
    <t>Soubor</t>
  </si>
  <si>
    <t>00Rp07</t>
  </si>
  <si>
    <t>Mimostaveništní doprava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</si>
</sst>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14"/>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1" fillId="0" borderId="0" xfId="0" applyFont="1" applyAlignment="1">
      <alignment wrapText="1"/>
    </xf>
    <xf numFmtId="165" fontId="17" fillId="4" borderId="0" xfId="0" applyNumberFormat="1" applyFont="1" applyFill="1" applyAlignment="1" applyProtection="1">
      <alignment vertical="top" shrinkToFit="1"/>
      <protection locked="0"/>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165" fontId="20"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8a9kdYpa+bM+W0oAk2hlaf6zWi1LNrQ6R4QlSd2oSyffgI6ugnNGOkWGYUeXGp4JJJIA0eH5VGSbrODSnxzTw==" saltValue="uPnTQnhEzogQEYeVwRO9h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09"/>
  <sheetViews>
    <sheetView showGridLines="0" tabSelected="1" topLeftCell="B2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4" t="s">
        <v>41</v>
      </c>
      <c r="C1" s="235"/>
      <c r="D1" s="235"/>
      <c r="E1" s="235"/>
      <c r="F1" s="235"/>
      <c r="G1" s="235"/>
      <c r="H1" s="235"/>
      <c r="I1" s="235"/>
      <c r="J1" s="236"/>
    </row>
    <row r="2" spans="1:15" ht="36" customHeight="1" x14ac:dyDescent="0.2">
      <c r="A2" s="2"/>
      <c r="B2" s="76" t="s">
        <v>22</v>
      </c>
      <c r="C2" s="77"/>
      <c r="D2" s="78" t="s">
        <v>43</v>
      </c>
      <c r="E2" s="240" t="s">
        <v>44</v>
      </c>
      <c r="F2" s="241"/>
      <c r="G2" s="241"/>
      <c r="H2" s="241"/>
      <c r="I2" s="241"/>
      <c r="J2" s="242"/>
      <c r="O2" s="1"/>
    </row>
    <row r="3" spans="1:15" ht="27" hidden="1" customHeight="1" x14ac:dyDescent="0.2">
      <c r="A3" s="2"/>
      <c r="B3" s="79"/>
      <c r="C3" s="77"/>
      <c r="D3" s="80"/>
      <c r="E3" s="243"/>
      <c r="F3" s="244"/>
      <c r="G3" s="244"/>
      <c r="H3" s="244"/>
      <c r="I3" s="244"/>
      <c r="J3" s="245"/>
    </row>
    <row r="4" spans="1:15" ht="23.25" customHeight="1" x14ac:dyDescent="0.2">
      <c r="A4" s="2"/>
      <c r="B4" s="81"/>
      <c r="C4" s="82"/>
      <c r="D4" s="83"/>
      <c r="E4" s="224"/>
      <c r="F4" s="224"/>
      <c r="G4" s="224"/>
      <c r="H4" s="224"/>
      <c r="I4" s="224"/>
      <c r="J4" s="225"/>
    </row>
    <row r="5" spans="1:15" ht="24" customHeight="1" x14ac:dyDescent="0.2">
      <c r="A5" s="2"/>
      <c r="B5" s="31" t="s">
        <v>42</v>
      </c>
      <c r="D5" s="228"/>
      <c r="E5" s="229"/>
      <c r="F5" s="229"/>
      <c r="G5" s="229"/>
      <c r="H5" s="18" t="s">
        <v>40</v>
      </c>
      <c r="I5" s="22"/>
      <c r="J5" s="8"/>
    </row>
    <row r="6" spans="1:15" ht="15.75" customHeight="1" x14ac:dyDescent="0.2">
      <c r="A6" s="2"/>
      <c r="B6" s="28"/>
      <c r="C6" s="55"/>
      <c r="D6" s="230"/>
      <c r="E6" s="231"/>
      <c r="F6" s="231"/>
      <c r="G6" s="231"/>
      <c r="H6" s="18" t="s">
        <v>34</v>
      </c>
      <c r="I6" s="22"/>
      <c r="J6" s="8"/>
    </row>
    <row r="7" spans="1:15" ht="15.75" customHeight="1" x14ac:dyDescent="0.2">
      <c r="A7" s="2"/>
      <c r="B7" s="29"/>
      <c r="C7" s="56"/>
      <c r="D7" s="53"/>
      <c r="E7" s="232"/>
      <c r="F7" s="233"/>
      <c r="G7" s="23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7"/>
      <c r="E11" s="247"/>
      <c r="F11" s="247"/>
      <c r="G11" s="247"/>
      <c r="H11" s="18" t="s">
        <v>40</v>
      </c>
      <c r="I11" s="84"/>
      <c r="J11" s="8"/>
    </row>
    <row r="12" spans="1:15" ht="15.75" customHeight="1" x14ac:dyDescent="0.2">
      <c r="A12" s="2"/>
      <c r="B12" s="28"/>
      <c r="C12" s="55"/>
      <c r="D12" s="223"/>
      <c r="E12" s="223"/>
      <c r="F12" s="223"/>
      <c r="G12" s="223"/>
      <c r="H12" s="18" t="s">
        <v>34</v>
      </c>
      <c r="I12" s="84"/>
      <c r="J12" s="8"/>
    </row>
    <row r="13" spans="1:15" ht="15.75" customHeight="1" x14ac:dyDescent="0.2">
      <c r="A13" s="2"/>
      <c r="B13" s="29"/>
      <c r="C13" s="56"/>
      <c r="D13" s="85"/>
      <c r="E13" s="226"/>
      <c r="F13" s="227"/>
      <c r="G13" s="22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6"/>
      <c r="F15" s="246"/>
      <c r="G15" s="248"/>
      <c r="H15" s="248"/>
      <c r="I15" s="248" t="s">
        <v>29</v>
      </c>
      <c r="J15" s="249"/>
    </row>
    <row r="16" spans="1:15" ht="23.25" customHeight="1" x14ac:dyDescent="0.2">
      <c r="A16" s="139" t="s">
        <v>24</v>
      </c>
      <c r="B16" s="38" t="s">
        <v>24</v>
      </c>
      <c r="C16" s="62"/>
      <c r="D16" s="63"/>
      <c r="E16" s="212"/>
      <c r="F16" s="213"/>
      <c r="G16" s="212"/>
      <c r="H16" s="213"/>
      <c r="I16" s="212">
        <f>SUMIF(F67:F105,A16,I67:I105)+SUMIF(F67:F105,"PSU",I67:I105)</f>
        <v>0</v>
      </c>
      <c r="J16" s="214"/>
    </row>
    <row r="17" spans="1:10" ht="23.25" customHeight="1" x14ac:dyDescent="0.2">
      <c r="A17" s="139" t="s">
        <v>25</v>
      </c>
      <c r="B17" s="38" t="s">
        <v>25</v>
      </c>
      <c r="C17" s="62"/>
      <c r="D17" s="63"/>
      <c r="E17" s="212"/>
      <c r="F17" s="213"/>
      <c r="G17" s="212"/>
      <c r="H17" s="213"/>
      <c r="I17" s="212">
        <f>SUMIF(F67:F105,A17,I67:I105)</f>
        <v>0</v>
      </c>
      <c r="J17" s="214"/>
    </row>
    <row r="18" spans="1:10" ht="23.25" customHeight="1" x14ac:dyDescent="0.2">
      <c r="A18" s="139" t="s">
        <v>26</v>
      </c>
      <c r="B18" s="38" t="s">
        <v>26</v>
      </c>
      <c r="C18" s="62"/>
      <c r="D18" s="63"/>
      <c r="E18" s="212"/>
      <c r="F18" s="213"/>
      <c r="G18" s="212"/>
      <c r="H18" s="213"/>
      <c r="I18" s="212">
        <f>SUMIF(F67:F105,A18,I67:I105)</f>
        <v>0</v>
      </c>
      <c r="J18" s="214"/>
    </row>
    <row r="19" spans="1:10" ht="23.25" customHeight="1" x14ac:dyDescent="0.2">
      <c r="A19" s="139" t="s">
        <v>152</v>
      </c>
      <c r="B19" s="38" t="s">
        <v>27</v>
      </c>
      <c r="C19" s="62"/>
      <c r="D19" s="63"/>
      <c r="E19" s="212"/>
      <c r="F19" s="213"/>
      <c r="G19" s="212"/>
      <c r="H19" s="213"/>
      <c r="I19" s="212">
        <f>SUMIF(F67:F105,A19,I67:I105)</f>
        <v>0</v>
      </c>
      <c r="J19" s="214"/>
    </row>
    <row r="20" spans="1:10" ht="23.25" customHeight="1" x14ac:dyDescent="0.2">
      <c r="A20" s="139" t="s">
        <v>151</v>
      </c>
      <c r="B20" s="38" t="s">
        <v>28</v>
      </c>
      <c r="C20" s="62"/>
      <c r="D20" s="63"/>
      <c r="E20" s="212"/>
      <c r="F20" s="213"/>
      <c r="G20" s="212"/>
      <c r="H20" s="213"/>
      <c r="I20" s="212">
        <f>SUMIF(F67:F105,A20,I67:I105)</f>
        <v>0</v>
      </c>
      <c r="J20" s="214"/>
    </row>
    <row r="21" spans="1:10" ht="23.25" customHeight="1" x14ac:dyDescent="0.2">
      <c r="A21" s="2"/>
      <c r="B21" s="48" t="s">
        <v>29</v>
      </c>
      <c r="C21" s="64"/>
      <c r="D21" s="65"/>
      <c r="E21" s="215"/>
      <c r="F21" s="250"/>
      <c r="G21" s="215"/>
      <c r="H21" s="250"/>
      <c r="I21" s="215">
        <f>SUM(I16:J20)</f>
        <v>0</v>
      </c>
      <c r="J21" s="216"/>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0">
        <f>ZakladDPHSniVypocet</f>
        <v>0</v>
      </c>
      <c r="H23" s="211"/>
      <c r="I23" s="211"/>
      <c r="J23" s="40" t="str">
        <f t="shared" ref="J23:J28" si="0">Mena</f>
        <v>CZK</v>
      </c>
    </row>
    <row r="24" spans="1:10" ht="23.25" customHeight="1" x14ac:dyDescent="0.2">
      <c r="A24" s="2">
        <f>(A23-INT(A23))*100</f>
        <v>0</v>
      </c>
      <c r="B24" s="38" t="s">
        <v>13</v>
      </c>
      <c r="C24" s="62"/>
      <c r="D24" s="63"/>
      <c r="E24" s="67">
        <f>SazbaDPH1</f>
        <v>15</v>
      </c>
      <c r="F24" s="39" t="s">
        <v>0</v>
      </c>
      <c r="G24" s="208">
        <f>A23</f>
        <v>0</v>
      </c>
      <c r="H24" s="209"/>
      <c r="I24" s="209"/>
      <c r="J24" s="40" t="str">
        <f t="shared" si="0"/>
        <v>CZK</v>
      </c>
    </row>
    <row r="25" spans="1:10" ht="23.25" customHeight="1" x14ac:dyDescent="0.2">
      <c r="A25" s="2">
        <f>ZakladDPHZakl*SazbaDPH2/100</f>
        <v>0</v>
      </c>
      <c r="B25" s="38" t="s">
        <v>14</v>
      </c>
      <c r="C25" s="62"/>
      <c r="D25" s="63"/>
      <c r="E25" s="67">
        <v>21</v>
      </c>
      <c r="F25" s="39" t="s">
        <v>0</v>
      </c>
      <c r="G25" s="210">
        <f>ZakladDPHZaklVypocet</f>
        <v>0</v>
      </c>
      <c r="H25" s="211"/>
      <c r="I25" s="211"/>
      <c r="J25" s="40" t="str">
        <f t="shared" si="0"/>
        <v>CZK</v>
      </c>
    </row>
    <row r="26" spans="1:10" ht="23.25" customHeight="1" x14ac:dyDescent="0.2">
      <c r="A26" s="2">
        <f>(A25-INT(A25))*100</f>
        <v>0</v>
      </c>
      <c r="B26" s="32" t="s">
        <v>15</v>
      </c>
      <c r="C26" s="68"/>
      <c r="D26" s="54"/>
      <c r="E26" s="69">
        <f>SazbaDPH2</f>
        <v>21</v>
      </c>
      <c r="F26" s="30" t="s">
        <v>0</v>
      </c>
      <c r="G26" s="237">
        <f>A25</f>
        <v>0</v>
      </c>
      <c r="H26" s="238"/>
      <c r="I26" s="238"/>
      <c r="J26" s="37" t="str">
        <f t="shared" si="0"/>
        <v>CZK</v>
      </c>
    </row>
    <row r="27" spans="1:10" ht="23.25" customHeight="1" thickBot="1" x14ac:dyDescent="0.25">
      <c r="A27" s="2">
        <f>ZakladDPHSni+DPHSni+ZakladDPHZakl+DPHZakl</f>
        <v>0</v>
      </c>
      <c r="B27" s="31" t="s">
        <v>4</v>
      </c>
      <c r="C27" s="70"/>
      <c r="D27" s="71"/>
      <c r="E27" s="70"/>
      <c r="F27" s="16"/>
      <c r="G27" s="239">
        <f>CenaCelkem-(ZakladDPHSni+DPHSni+ZakladDPHZakl+DPHZakl)</f>
        <v>0</v>
      </c>
      <c r="H27" s="239"/>
      <c r="I27" s="239"/>
      <c r="J27" s="41" t="str">
        <f t="shared" si="0"/>
        <v>CZK</v>
      </c>
    </row>
    <row r="28" spans="1:10" ht="27.75" hidden="1" customHeight="1" thickBot="1" x14ac:dyDescent="0.25">
      <c r="A28" s="2"/>
      <c r="B28" s="111" t="s">
        <v>23</v>
      </c>
      <c r="C28" s="112"/>
      <c r="D28" s="112"/>
      <c r="E28" s="113"/>
      <c r="F28" s="114"/>
      <c r="G28" s="218">
        <f>ZakladDPHSniVypocet+ZakladDPHZaklVypocet</f>
        <v>0</v>
      </c>
      <c r="H28" s="218"/>
      <c r="I28" s="218"/>
      <c r="J28" s="115" t="str">
        <f t="shared" si="0"/>
        <v>CZK</v>
      </c>
    </row>
    <row r="29" spans="1:10" ht="27.75" customHeight="1" thickBot="1" x14ac:dyDescent="0.25">
      <c r="A29" s="2">
        <f>(A27-INT(A27))*100</f>
        <v>0</v>
      </c>
      <c r="B29" s="111" t="s">
        <v>35</v>
      </c>
      <c r="C29" s="116"/>
      <c r="D29" s="116"/>
      <c r="E29" s="116"/>
      <c r="F29" s="117"/>
      <c r="G29" s="217">
        <f>A27</f>
        <v>0</v>
      </c>
      <c r="H29" s="217"/>
      <c r="I29" s="217"/>
      <c r="J29" s="118"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9"/>
      <c r="E34" s="220"/>
      <c r="G34" s="221"/>
      <c r="H34" s="222"/>
      <c r="I34" s="222"/>
      <c r="J34" s="25"/>
    </row>
    <row r="35" spans="1:10" ht="12.75" customHeight="1" x14ac:dyDescent="0.2">
      <c r="A35" s="2"/>
      <c r="B35" s="2"/>
      <c r="D35" s="207" t="s">
        <v>2</v>
      </c>
      <c r="E35" s="207"/>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45</v>
      </c>
      <c r="C39" s="202"/>
      <c r="D39" s="202"/>
      <c r="E39" s="202"/>
      <c r="F39" s="98">
        <f>'_E3 D.1.1. e.3 Pol'!AE780+'_E3 D.1.4.1 e.3 Pol'!AE136+'_E3 D.1.4.2 e.3 Pol'!AE57+'_E3 D.1.4.3 e.3 Pol'!AE26+'_E3 D.1.4.4 e.3 Pol'!AE139+'_E3 VN+ON e.3 Pol'!AE22</f>
        <v>0</v>
      </c>
      <c r="G39" s="99">
        <f>'_E3 D.1.1. e.3 Pol'!AF780+'_E3 D.1.4.1 e.3 Pol'!AF136+'_E3 D.1.4.2 e.3 Pol'!AF57+'_E3 D.1.4.3 e.3 Pol'!AF26+'_E3 D.1.4.4 e.3 Pol'!AF139+'_E3 VN+ON e.3 Pol'!AF22</f>
        <v>0</v>
      </c>
      <c r="H39" s="100">
        <f t="shared" ref="H39:H47" si="1">(F39*SazbaDPH1/100)+(G39*SazbaDPH2/100)</f>
        <v>0</v>
      </c>
      <c r="I39" s="100">
        <f>F39+G39+H39</f>
        <v>0</v>
      </c>
      <c r="J39" s="101" t="str">
        <f>IF(CenaCelkemVypocet=0,"",I39/CenaCelkemVypocet*100)</f>
        <v/>
      </c>
    </row>
    <row r="40" spans="1:10" ht="25.5" customHeight="1" x14ac:dyDescent="0.2">
      <c r="A40" s="87">
        <v>2</v>
      </c>
      <c r="B40" s="102"/>
      <c r="C40" s="206" t="s">
        <v>46</v>
      </c>
      <c r="D40" s="206"/>
      <c r="E40" s="206"/>
      <c r="F40" s="103"/>
      <c r="G40" s="104"/>
      <c r="H40" s="104">
        <f t="shared" si="1"/>
        <v>0</v>
      </c>
      <c r="I40" s="104"/>
      <c r="J40" s="105"/>
    </row>
    <row r="41" spans="1:10" ht="25.5" customHeight="1" x14ac:dyDescent="0.2">
      <c r="A41" s="87">
        <v>2</v>
      </c>
      <c r="B41" s="102" t="s">
        <v>47</v>
      </c>
      <c r="C41" s="206" t="s">
        <v>48</v>
      </c>
      <c r="D41" s="206"/>
      <c r="E41" s="206"/>
      <c r="F41" s="103">
        <f>'_E3 D.1.1. e.3 Pol'!AE780+'_E3 D.1.4.1 e.3 Pol'!AE136+'_E3 D.1.4.2 e.3 Pol'!AE57+'_E3 D.1.4.3 e.3 Pol'!AE26+'_E3 D.1.4.4 e.3 Pol'!AE139+'_E3 VN+ON e.3 Pol'!AE22</f>
        <v>0</v>
      </c>
      <c r="G41" s="104">
        <f>'_E3 D.1.1. e.3 Pol'!AF780+'_E3 D.1.4.1 e.3 Pol'!AF136+'_E3 D.1.4.2 e.3 Pol'!AF57+'_E3 D.1.4.3 e.3 Pol'!AF26+'_E3 D.1.4.4 e.3 Pol'!AF139+'_E3 VN+ON e.3 Pol'!AF22</f>
        <v>0</v>
      </c>
      <c r="H41" s="104">
        <f t="shared" si="1"/>
        <v>0</v>
      </c>
      <c r="I41" s="104">
        <f t="shared" ref="I41:I47" si="2">F41+G41+H41</f>
        <v>0</v>
      </c>
      <c r="J41" s="105" t="str">
        <f t="shared" ref="J41:J47" si="3">IF(CenaCelkemVypocet=0,"",I41/CenaCelkemVypocet*100)</f>
        <v/>
      </c>
    </row>
    <row r="42" spans="1:10" ht="25.5" customHeight="1" x14ac:dyDescent="0.2">
      <c r="A42" s="87">
        <v>3</v>
      </c>
      <c r="B42" s="106" t="s">
        <v>49</v>
      </c>
      <c r="C42" s="202" t="s">
        <v>50</v>
      </c>
      <c r="D42" s="202"/>
      <c r="E42" s="202"/>
      <c r="F42" s="107">
        <f>'_E3 D.1.1. e.3 Pol'!AE780</f>
        <v>0</v>
      </c>
      <c r="G42" s="100">
        <f>'_E3 D.1.1. e.3 Pol'!AF780</f>
        <v>0</v>
      </c>
      <c r="H42" s="100">
        <f t="shared" si="1"/>
        <v>0</v>
      </c>
      <c r="I42" s="100">
        <f t="shared" si="2"/>
        <v>0</v>
      </c>
      <c r="J42" s="101" t="str">
        <f t="shared" si="3"/>
        <v/>
      </c>
    </row>
    <row r="43" spans="1:10" ht="25.5" customHeight="1" x14ac:dyDescent="0.2">
      <c r="A43" s="87">
        <v>3</v>
      </c>
      <c r="B43" s="106" t="s">
        <v>51</v>
      </c>
      <c r="C43" s="202" t="s">
        <v>52</v>
      </c>
      <c r="D43" s="202"/>
      <c r="E43" s="202"/>
      <c r="F43" s="107">
        <f>'_E3 D.1.4.1 e.3 Pol'!AE136</f>
        <v>0</v>
      </c>
      <c r="G43" s="100">
        <f>'_E3 D.1.4.1 e.3 Pol'!AF136</f>
        <v>0</v>
      </c>
      <c r="H43" s="100">
        <f t="shared" si="1"/>
        <v>0</v>
      </c>
      <c r="I43" s="100">
        <f t="shared" si="2"/>
        <v>0</v>
      </c>
      <c r="J43" s="101" t="str">
        <f t="shared" si="3"/>
        <v/>
      </c>
    </row>
    <row r="44" spans="1:10" ht="25.5" customHeight="1" x14ac:dyDescent="0.2">
      <c r="A44" s="87">
        <v>3</v>
      </c>
      <c r="B44" s="106" t="s">
        <v>53</v>
      </c>
      <c r="C44" s="202" t="s">
        <v>54</v>
      </c>
      <c r="D44" s="202"/>
      <c r="E44" s="202"/>
      <c r="F44" s="107">
        <f>'_E3 D.1.4.2 e.3 Pol'!AE57</f>
        <v>0</v>
      </c>
      <c r="G44" s="100">
        <f>'_E3 D.1.4.2 e.3 Pol'!AF57</f>
        <v>0</v>
      </c>
      <c r="H44" s="100">
        <f t="shared" si="1"/>
        <v>0</v>
      </c>
      <c r="I44" s="100">
        <f t="shared" si="2"/>
        <v>0</v>
      </c>
      <c r="J44" s="101" t="str">
        <f t="shared" si="3"/>
        <v/>
      </c>
    </row>
    <row r="45" spans="1:10" ht="25.5" customHeight="1" x14ac:dyDescent="0.2">
      <c r="A45" s="87">
        <v>3</v>
      </c>
      <c r="B45" s="106" t="s">
        <v>55</v>
      </c>
      <c r="C45" s="202" t="s">
        <v>56</v>
      </c>
      <c r="D45" s="202"/>
      <c r="E45" s="202"/>
      <c r="F45" s="107">
        <f>'_E3 D.1.4.3 e.3 Pol'!AE26</f>
        <v>0</v>
      </c>
      <c r="G45" s="100">
        <f>'_E3 D.1.4.3 e.3 Pol'!AF26</f>
        <v>0</v>
      </c>
      <c r="H45" s="100">
        <f t="shared" si="1"/>
        <v>0</v>
      </c>
      <c r="I45" s="100">
        <f t="shared" si="2"/>
        <v>0</v>
      </c>
      <c r="J45" s="101" t="str">
        <f t="shared" si="3"/>
        <v/>
      </c>
    </row>
    <row r="46" spans="1:10" ht="25.5" customHeight="1" x14ac:dyDescent="0.2">
      <c r="A46" s="87">
        <v>3</v>
      </c>
      <c r="B46" s="106" t="s">
        <v>57</v>
      </c>
      <c r="C46" s="202" t="s">
        <v>58</v>
      </c>
      <c r="D46" s="202"/>
      <c r="E46" s="202"/>
      <c r="F46" s="107">
        <f>'_E3 D.1.4.4 e.3 Pol'!AE139</f>
        <v>0</v>
      </c>
      <c r="G46" s="100">
        <f>'_E3 D.1.4.4 e.3 Pol'!AF139</f>
        <v>0</v>
      </c>
      <c r="H46" s="100">
        <f t="shared" si="1"/>
        <v>0</v>
      </c>
      <c r="I46" s="100">
        <f t="shared" si="2"/>
        <v>0</v>
      </c>
      <c r="J46" s="101" t="str">
        <f t="shared" si="3"/>
        <v/>
      </c>
    </row>
    <row r="47" spans="1:10" ht="25.5" customHeight="1" x14ac:dyDescent="0.2">
      <c r="A47" s="87">
        <v>3</v>
      </c>
      <c r="B47" s="106" t="s">
        <v>59</v>
      </c>
      <c r="C47" s="202" t="s">
        <v>60</v>
      </c>
      <c r="D47" s="202"/>
      <c r="E47" s="202"/>
      <c r="F47" s="107">
        <f>'_E3 VN+ON e.3 Pol'!AE22</f>
        <v>0</v>
      </c>
      <c r="G47" s="100">
        <f>'_E3 VN+ON e.3 Pol'!AF22</f>
        <v>0</v>
      </c>
      <c r="H47" s="100">
        <f t="shared" si="1"/>
        <v>0</v>
      </c>
      <c r="I47" s="100">
        <f t="shared" si="2"/>
        <v>0</v>
      </c>
      <c r="J47" s="101" t="str">
        <f t="shared" si="3"/>
        <v/>
      </c>
    </row>
    <row r="48" spans="1:10" ht="25.5" customHeight="1" x14ac:dyDescent="0.2">
      <c r="A48" s="87"/>
      <c r="B48" s="203" t="s">
        <v>61</v>
      </c>
      <c r="C48" s="204"/>
      <c r="D48" s="204"/>
      <c r="E48" s="205"/>
      <c r="F48" s="108">
        <f>SUMIF(A39:A47,"=1",F39:F47)</f>
        <v>0</v>
      </c>
      <c r="G48" s="109">
        <f>SUMIF(A39:A47,"=1",G39:G47)</f>
        <v>0</v>
      </c>
      <c r="H48" s="109">
        <f>SUMIF(A39:A47,"=1",H39:H47)</f>
        <v>0</v>
      </c>
      <c r="I48" s="109">
        <f>SUMIF(A39:A47,"=1",I39:I47)</f>
        <v>0</v>
      </c>
      <c r="J48" s="110">
        <f>SUMIF(A39:A47,"=1",J39:J47)</f>
        <v>0</v>
      </c>
    </row>
    <row r="50" spans="1:52" x14ac:dyDescent="0.2">
      <c r="A50" t="s">
        <v>63</v>
      </c>
      <c r="B50" t="s">
        <v>64</v>
      </c>
    </row>
    <row r="51" spans="1:52" x14ac:dyDescent="0.2">
      <c r="A51" t="s">
        <v>65</v>
      </c>
      <c r="B51" t="s">
        <v>66</v>
      </c>
    </row>
    <row r="52" spans="1:52" x14ac:dyDescent="0.2">
      <c r="A52" t="s">
        <v>67</v>
      </c>
      <c r="B52" t="s">
        <v>68</v>
      </c>
    </row>
    <row r="53" spans="1:52" x14ac:dyDescent="0.2">
      <c r="A53" t="s">
        <v>67</v>
      </c>
      <c r="B53" t="s">
        <v>69</v>
      </c>
    </row>
    <row r="54" spans="1:52" ht="25.5" x14ac:dyDescent="0.2">
      <c r="B54" s="201" t="s">
        <v>70</v>
      </c>
      <c r="C54" s="201"/>
      <c r="D54" s="201"/>
      <c r="E54" s="201"/>
      <c r="F54" s="201"/>
      <c r="G54" s="201"/>
      <c r="H54" s="201"/>
      <c r="I54" s="201"/>
      <c r="J54" s="201"/>
      <c r="AZ54" s="119" t="str">
        <f>B54</f>
        <v>Materiál v položkovém rozpočtu je rozpočtován jako dodávka včetně montáže, pokud není výslovně uvedeno jinak</v>
      </c>
    </row>
    <row r="55" spans="1:52" x14ac:dyDescent="0.2">
      <c r="A55" t="s">
        <v>67</v>
      </c>
      <c r="B55" t="s">
        <v>71</v>
      </c>
    </row>
    <row r="56" spans="1:52" ht="25.5" x14ac:dyDescent="0.2">
      <c r="B56" s="201" t="s">
        <v>70</v>
      </c>
      <c r="C56" s="201"/>
      <c r="D56" s="201"/>
      <c r="E56" s="201"/>
      <c r="F56" s="201"/>
      <c r="G56" s="201"/>
      <c r="H56" s="201"/>
      <c r="I56" s="201"/>
      <c r="J56" s="201"/>
      <c r="AZ56" s="119" t="str">
        <f>B56</f>
        <v>Materiál v položkovém rozpočtu je rozpočtován jako dodávka včetně montáže, pokud není výslovně uvedeno jinak</v>
      </c>
    </row>
    <row r="57" spans="1:52" x14ac:dyDescent="0.2">
      <c r="A57" t="s">
        <v>67</v>
      </c>
      <c r="B57" t="s">
        <v>72</v>
      </c>
    </row>
    <row r="58" spans="1:52" ht="25.5" x14ac:dyDescent="0.2">
      <c r="B58" s="201" t="s">
        <v>70</v>
      </c>
      <c r="C58" s="201"/>
      <c r="D58" s="201"/>
      <c r="E58" s="201"/>
      <c r="F58" s="201"/>
      <c r="G58" s="201"/>
      <c r="H58" s="201"/>
      <c r="I58" s="201"/>
      <c r="J58" s="201"/>
      <c r="AZ58" s="119" t="str">
        <f>B58</f>
        <v>Materiál v položkovém rozpočtu je rozpočtován jako dodávka včetně montáže, pokud není výslovně uvedeno jinak</v>
      </c>
    </row>
    <row r="59" spans="1:52" x14ac:dyDescent="0.2">
      <c r="A59" t="s">
        <v>67</v>
      </c>
      <c r="B59" t="s">
        <v>73</v>
      </c>
    </row>
    <row r="60" spans="1:52" ht="25.5" x14ac:dyDescent="0.2">
      <c r="B60" s="201" t="s">
        <v>70</v>
      </c>
      <c r="C60" s="201"/>
      <c r="D60" s="201"/>
      <c r="E60" s="201"/>
      <c r="F60" s="201"/>
      <c r="G60" s="201"/>
      <c r="H60" s="201"/>
      <c r="I60" s="201"/>
      <c r="J60" s="201"/>
      <c r="AZ60" s="119" t="str">
        <f>B60</f>
        <v>Materiál v položkovém rozpočtu je rozpočtován jako dodávka včetně montáže, pokud není výslovně uvedeno jinak</v>
      </c>
    </row>
    <row r="61" spans="1:52" x14ac:dyDescent="0.2">
      <c r="A61" t="s">
        <v>67</v>
      </c>
      <c r="B61" t="s">
        <v>74</v>
      </c>
    </row>
    <row r="64" spans="1:52" ht="15.75" x14ac:dyDescent="0.25">
      <c r="B64" s="120" t="s">
        <v>75</v>
      </c>
    </row>
    <row r="66" spans="1:10" ht="25.5" customHeight="1" x14ac:dyDescent="0.2">
      <c r="A66" s="122"/>
      <c r="B66" s="125" t="s">
        <v>17</v>
      </c>
      <c r="C66" s="125" t="s">
        <v>5</v>
      </c>
      <c r="D66" s="126"/>
      <c r="E66" s="126"/>
      <c r="F66" s="127" t="s">
        <v>76</v>
      </c>
      <c r="G66" s="127"/>
      <c r="H66" s="127"/>
      <c r="I66" s="127" t="s">
        <v>29</v>
      </c>
      <c r="J66" s="127" t="s">
        <v>0</v>
      </c>
    </row>
    <row r="67" spans="1:10" ht="36.75" customHeight="1" x14ac:dyDescent="0.2">
      <c r="A67" s="123"/>
      <c r="B67" s="128" t="s">
        <v>77</v>
      </c>
      <c r="C67" s="199" t="s">
        <v>78</v>
      </c>
      <c r="D67" s="200"/>
      <c r="E67" s="200"/>
      <c r="F67" s="135" t="s">
        <v>24</v>
      </c>
      <c r="G67" s="136"/>
      <c r="H67" s="136"/>
      <c r="I67" s="136">
        <f>'_E3 VN+ON e.3 Pol'!G8</f>
        <v>0</v>
      </c>
      <c r="J67" s="132" t="str">
        <f>IF(I106=0,"",I67/I106*100)</f>
        <v/>
      </c>
    </row>
    <row r="68" spans="1:10" ht="36.75" customHeight="1" x14ac:dyDescent="0.2">
      <c r="A68" s="123"/>
      <c r="B68" s="128" t="s">
        <v>79</v>
      </c>
      <c r="C68" s="199" t="s">
        <v>80</v>
      </c>
      <c r="D68" s="200"/>
      <c r="E68" s="200"/>
      <c r="F68" s="135" t="s">
        <v>24</v>
      </c>
      <c r="G68" s="136"/>
      <c r="H68" s="136"/>
      <c r="I68" s="136">
        <f>'_E3 D.1.1. e.3 Pol'!G8</f>
        <v>0</v>
      </c>
      <c r="J68" s="132" t="str">
        <f>IF(I106=0,"",I68/I106*100)</f>
        <v/>
      </c>
    </row>
    <row r="69" spans="1:10" ht="36.75" customHeight="1" x14ac:dyDescent="0.2">
      <c r="A69" s="123"/>
      <c r="B69" s="128" t="s">
        <v>81</v>
      </c>
      <c r="C69" s="199" t="s">
        <v>82</v>
      </c>
      <c r="D69" s="200"/>
      <c r="E69" s="200"/>
      <c r="F69" s="135" t="s">
        <v>24</v>
      </c>
      <c r="G69" s="136"/>
      <c r="H69" s="136"/>
      <c r="I69" s="136">
        <f>'_E3 D.1.1. e.3 Pol'!G78</f>
        <v>0</v>
      </c>
      <c r="J69" s="132" t="str">
        <f>IF(I106=0,"",I69/I106*100)</f>
        <v/>
      </c>
    </row>
    <row r="70" spans="1:10" ht="36.75" customHeight="1" x14ac:dyDescent="0.2">
      <c r="A70" s="123"/>
      <c r="B70" s="128" t="s">
        <v>83</v>
      </c>
      <c r="C70" s="199" t="s">
        <v>84</v>
      </c>
      <c r="D70" s="200"/>
      <c r="E70" s="200"/>
      <c r="F70" s="135" t="s">
        <v>24</v>
      </c>
      <c r="G70" s="136"/>
      <c r="H70" s="136"/>
      <c r="I70" s="136">
        <f>'_E3 D.1.1. e.3 Pol'!G88</f>
        <v>0</v>
      </c>
      <c r="J70" s="132" t="str">
        <f>IF(I106=0,"",I70/I106*100)</f>
        <v/>
      </c>
    </row>
    <row r="71" spans="1:10" ht="36.75" customHeight="1" x14ac:dyDescent="0.2">
      <c r="A71" s="123"/>
      <c r="B71" s="128" t="s">
        <v>85</v>
      </c>
      <c r="C71" s="199" t="s">
        <v>86</v>
      </c>
      <c r="D71" s="200"/>
      <c r="E71" s="200"/>
      <c r="F71" s="135" t="s">
        <v>24</v>
      </c>
      <c r="G71" s="136"/>
      <c r="H71" s="136"/>
      <c r="I71" s="136">
        <f>'_E3 D.1.1. e.3 Pol'!G109</f>
        <v>0</v>
      </c>
      <c r="J71" s="132" t="str">
        <f>IF(I106=0,"",I71/I106*100)</f>
        <v/>
      </c>
    </row>
    <row r="72" spans="1:10" ht="36.75" customHeight="1" x14ac:dyDescent="0.2">
      <c r="A72" s="123"/>
      <c r="B72" s="128" t="s">
        <v>87</v>
      </c>
      <c r="C72" s="199" t="s">
        <v>88</v>
      </c>
      <c r="D72" s="200"/>
      <c r="E72" s="200"/>
      <c r="F72" s="135" t="s">
        <v>24</v>
      </c>
      <c r="G72" s="136"/>
      <c r="H72" s="136"/>
      <c r="I72" s="136">
        <f>'_E3 D.1.1. e.3 Pol'!G151</f>
        <v>0</v>
      </c>
      <c r="J72" s="132" t="str">
        <f>IF(I106=0,"",I72/I106*100)</f>
        <v/>
      </c>
    </row>
    <row r="73" spans="1:10" ht="36.75" customHeight="1" x14ac:dyDescent="0.2">
      <c r="A73" s="123"/>
      <c r="B73" s="128" t="s">
        <v>89</v>
      </c>
      <c r="C73" s="199" t="s">
        <v>90</v>
      </c>
      <c r="D73" s="200"/>
      <c r="E73" s="200"/>
      <c r="F73" s="135" t="s">
        <v>24</v>
      </c>
      <c r="G73" s="136"/>
      <c r="H73" s="136"/>
      <c r="I73" s="136">
        <f>'_E3 D.1.1. e.3 Pol'!G180</f>
        <v>0</v>
      </c>
      <c r="J73" s="132" t="str">
        <f>IF(I106=0,"",I73/I106*100)</f>
        <v/>
      </c>
    </row>
    <row r="74" spans="1:10" ht="36.75" customHeight="1" x14ac:dyDescent="0.2">
      <c r="A74" s="123"/>
      <c r="B74" s="128" t="s">
        <v>91</v>
      </c>
      <c r="C74" s="199" t="s">
        <v>92</v>
      </c>
      <c r="D74" s="200"/>
      <c r="E74" s="200"/>
      <c r="F74" s="135" t="s">
        <v>24</v>
      </c>
      <c r="G74" s="136"/>
      <c r="H74" s="136"/>
      <c r="I74" s="136">
        <f>'_E3 D.1.1. e.3 Pol'!G193</f>
        <v>0</v>
      </c>
      <c r="J74" s="132" t="str">
        <f>IF(I106=0,"",I74/I106*100)</f>
        <v/>
      </c>
    </row>
    <row r="75" spans="1:10" ht="36.75" customHeight="1" x14ac:dyDescent="0.2">
      <c r="A75" s="123"/>
      <c r="B75" s="128" t="s">
        <v>93</v>
      </c>
      <c r="C75" s="199" t="s">
        <v>94</v>
      </c>
      <c r="D75" s="200"/>
      <c r="E75" s="200"/>
      <c r="F75" s="135" t="s">
        <v>24</v>
      </c>
      <c r="G75" s="136"/>
      <c r="H75" s="136"/>
      <c r="I75" s="136">
        <f>'_E3 D.1.1. e.3 Pol'!G197</f>
        <v>0</v>
      </c>
      <c r="J75" s="132" t="str">
        <f>IF(I106=0,"",I75/I106*100)</f>
        <v/>
      </c>
    </row>
    <row r="76" spans="1:10" ht="36.75" customHeight="1" x14ac:dyDescent="0.2">
      <c r="A76" s="123"/>
      <c r="B76" s="128" t="s">
        <v>95</v>
      </c>
      <c r="C76" s="199" t="s">
        <v>96</v>
      </c>
      <c r="D76" s="200"/>
      <c r="E76" s="200"/>
      <c r="F76" s="135" t="s">
        <v>24</v>
      </c>
      <c r="G76" s="136"/>
      <c r="H76" s="136"/>
      <c r="I76" s="136">
        <f>'_E3 D.1.1. e.3 Pol'!G206</f>
        <v>0</v>
      </c>
      <c r="J76" s="132" t="str">
        <f>IF(I106=0,"",I76/I106*100)</f>
        <v/>
      </c>
    </row>
    <row r="77" spans="1:10" ht="36.75" customHeight="1" x14ac:dyDescent="0.2">
      <c r="A77" s="123"/>
      <c r="B77" s="128" t="s">
        <v>97</v>
      </c>
      <c r="C77" s="199" t="s">
        <v>98</v>
      </c>
      <c r="D77" s="200"/>
      <c r="E77" s="200"/>
      <c r="F77" s="135" t="s">
        <v>24</v>
      </c>
      <c r="G77" s="136"/>
      <c r="H77" s="136"/>
      <c r="I77" s="136">
        <f>'_E3 D.1.1. e.3 Pol'!G212</f>
        <v>0</v>
      </c>
      <c r="J77" s="132" t="str">
        <f>IF(I106=0,"",I77/I106*100)</f>
        <v/>
      </c>
    </row>
    <row r="78" spans="1:10" ht="36.75" customHeight="1" x14ac:dyDescent="0.2">
      <c r="A78" s="123"/>
      <c r="B78" s="128" t="s">
        <v>99</v>
      </c>
      <c r="C78" s="199" t="s">
        <v>100</v>
      </c>
      <c r="D78" s="200"/>
      <c r="E78" s="200"/>
      <c r="F78" s="135" t="s">
        <v>24</v>
      </c>
      <c r="G78" s="136"/>
      <c r="H78" s="136"/>
      <c r="I78" s="136">
        <f>'_E3 D.1.1. e.3 Pol'!G271</f>
        <v>0</v>
      </c>
      <c r="J78" s="132" t="str">
        <f>IF(I106=0,"",I78/I106*100)</f>
        <v/>
      </c>
    </row>
    <row r="79" spans="1:10" ht="36.75" customHeight="1" x14ac:dyDescent="0.2">
      <c r="A79" s="123"/>
      <c r="B79" s="128" t="s">
        <v>101</v>
      </c>
      <c r="C79" s="199" t="s">
        <v>102</v>
      </c>
      <c r="D79" s="200"/>
      <c r="E79" s="200"/>
      <c r="F79" s="135" t="s">
        <v>24</v>
      </c>
      <c r="G79" s="136"/>
      <c r="H79" s="136"/>
      <c r="I79" s="136">
        <f>'_E3 D.1.1. e.3 Pol'!G274</f>
        <v>0</v>
      </c>
      <c r="J79" s="132" t="str">
        <f>IF(I106=0,"",I79/I106*100)</f>
        <v/>
      </c>
    </row>
    <row r="80" spans="1:10" ht="36.75" customHeight="1" x14ac:dyDescent="0.2">
      <c r="A80" s="123"/>
      <c r="B80" s="128" t="s">
        <v>103</v>
      </c>
      <c r="C80" s="199" t="s">
        <v>104</v>
      </c>
      <c r="D80" s="200"/>
      <c r="E80" s="200"/>
      <c r="F80" s="135" t="s">
        <v>24</v>
      </c>
      <c r="G80" s="136"/>
      <c r="H80" s="136"/>
      <c r="I80" s="136">
        <f>'_E3 D.1.4.4 e.3 Pol'!G8</f>
        <v>0</v>
      </c>
      <c r="J80" s="132" t="str">
        <f>IF(I106=0,"",I80/I106*100)</f>
        <v/>
      </c>
    </row>
    <row r="81" spans="1:10" ht="36.75" customHeight="1" x14ac:dyDescent="0.2">
      <c r="A81" s="123"/>
      <c r="B81" s="128" t="s">
        <v>105</v>
      </c>
      <c r="C81" s="199" t="s">
        <v>106</v>
      </c>
      <c r="D81" s="200"/>
      <c r="E81" s="200"/>
      <c r="F81" s="135" t="s">
        <v>24</v>
      </c>
      <c r="G81" s="136"/>
      <c r="H81" s="136"/>
      <c r="I81" s="136">
        <f>'_E3 D.1.4.3 e.3 Pol'!G8</f>
        <v>0</v>
      </c>
      <c r="J81" s="132" t="str">
        <f>IF(I106=0,"",I81/I106*100)</f>
        <v/>
      </c>
    </row>
    <row r="82" spans="1:10" ht="36.75" customHeight="1" x14ac:dyDescent="0.2">
      <c r="A82" s="123"/>
      <c r="B82" s="128" t="s">
        <v>107</v>
      </c>
      <c r="C82" s="199" t="s">
        <v>108</v>
      </c>
      <c r="D82" s="200"/>
      <c r="E82" s="200"/>
      <c r="F82" s="135" t="s">
        <v>25</v>
      </c>
      <c r="G82" s="136"/>
      <c r="H82" s="136"/>
      <c r="I82" s="136">
        <f>'_E3 D.1.1. e.3 Pol'!G277</f>
        <v>0</v>
      </c>
      <c r="J82" s="132" t="str">
        <f>IF(I106=0,"",I82/I106*100)</f>
        <v/>
      </c>
    </row>
    <row r="83" spans="1:10" ht="36.75" customHeight="1" x14ac:dyDescent="0.2">
      <c r="A83" s="123"/>
      <c r="B83" s="128" t="s">
        <v>109</v>
      </c>
      <c r="C83" s="199" t="s">
        <v>110</v>
      </c>
      <c r="D83" s="200"/>
      <c r="E83" s="200"/>
      <c r="F83" s="135" t="s">
        <v>25</v>
      </c>
      <c r="G83" s="136"/>
      <c r="H83" s="136"/>
      <c r="I83" s="136">
        <f>'_E3 D.1.1. e.3 Pol'!G313</f>
        <v>0</v>
      </c>
      <c r="J83" s="132" t="str">
        <f>IF(I106=0,"",I83/I106*100)</f>
        <v/>
      </c>
    </row>
    <row r="84" spans="1:10" ht="36.75" customHeight="1" x14ac:dyDescent="0.2">
      <c r="A84" s="123"/>
      <c r="B84" s="128" t="s">
        <v>111</v>
      </c>
      <c r="C84" s="199" t="s">
        <v>112</v>
      </c>
      <c r="D84" s="200"/>
      <c r="E84" s="200"/>
      <c r="F84" s="135" t="s">
        <v>25</v>
      </c>
      <c r="G84" s="136"/>
      <c r="H84" s="136"/>
      <c r="I84" s="136">
        <f>'_E3 D.1.4.1 e.3 Pol'!G8</f>
        <v>0</v>
      </c>
      <c r="J84" s="132" t="str">
        <f>IF(I106=0,"",I84/I106*100)</f>
        <v/>
      </c>
    </row>
    <row r="85" spans="1:10" ht="36.75" customHeight="1" x14ac:dyDescent="0.2">
      <c r="A85" s="123"/>
      <c r="B85" s="128" t="s">
        <v>111</v>
      </c>
      <c r="C85" s="199" t="s">
        <v>113</v>
      </c>
      <c r="D85" s="200"/>
      <c r="E85" s="200"/>
      <c r="F85" s="135" t="s">
        <v>25</v>
      </c>
      <c r="G85" s="136"/>
      <c r="H85" s="136"/>
      <c r="I85" s="136">
        <f>'_E3 D.1.1. e.3 Pol'!G344</f>
        <v>0</v>
      </c>
      <c r="J85" s="132" t="str">
        <f>IF(I106=0,"",I85/I106*100)</f>
        <v/>
      </c>
    </row>
    <row r="86" spans="1:10" ht="36.75" customHeight="1" x14ac:dyDescent="0.2">
      <c r="A86" s="123"/>
      <c r="B86" s="128" t="s">
        <v>114</v>
      </c>
      <c r="C86" s="199" t="s">
        <v>115</v>
      </c>
      <c r="D86" s="200"/>
      <c r="E86" s="200"/>
      <c r="F86" s="135" t="s">
        <v>25</v>
      </c>
      <c r="G86" s="136"/>
      <c r="H86" s="136"/>
      <c r="I86" s="136">
        <f>'_E3 D.1.4.1 e.3 Pol'!G51</f>
        <v>0</v>
      </c>
      <c r="J86" s="132" t="str">
        <f>IF(I106=0,"",I86/I106*100)</f>
        <v/>
      </c>
    </row>
    <row r="87" spans="1:10" ht="36.75" customHeight="1" x14ac:dyDescent="0.2">
      <c r="A87" s="123"/>
      <c r="B87" s="128" t="s">
        <v>116</v>
      </c>
      <c r="C87" s="199" t="s">
        <v>117</v>
      </c>
      <c r="D87" s="200"/>
      <c r="E87" s="200"/>
      <c r="F87" s="135" t="s">
        <v>25</v>
      </c>
      <c r="G87" s="136"/>
      <c r="H87" s="136"/>
      <c r="I87" s="136">
        <f>'_E3 D.1.1. e.3 Pol'!G351+'_E3 D.1.4.1 e.3 Pol'!G100</f>
        <v>0</v>
      </c>
      <c r="J87" s="132" t="str">
        <f>IF(I106=0,"",I87/I106*100)</f>
        <v/>
      </c>
    </row>
    <row r="88" spans="1:10" ht="36.75" customHeight="1" x14ac:dyDescent="0.2">
      <c r="A88" s="123"/>
      <c r="B88" s="128" t="s">
        <v>118</v>
      </c>
      <c r="C88" s="199" t="s">
        <v>119</v>
      </c>
      <c r="D88" s="200"/>
      <c r="E88" s="200"/>
      <c r="F88" s="135" t="s">
        <v>25</v>
      </c>
      <c r="G88" s="136"/>
      <c r="H88" s="136"/>
      <c r="I88" s="136">
        <f>'_E3 D.1.4.2 e.3 Pol'!G8</f>
        <v>0</v>
      </c>
      <c r="J88" s="132" t="str">
        <f>IF(I106=0,"",I88/I106*100)</f>
        <v/>
      </c>
    </row>
    <row r="89" spans="1:10" ht="36.75" customHeight="1" x14ac:dyDescent="0.2">
      <c r="A89" s="123"/>
      <c r="B89" s="128" t="s">
        <v>120</v>
      </c>
      <c r="C89" s="199" t="s">
        <v>121</v>
      </c>
      <c r="D89" s="200"/>
      <c r="E89" s="200"/>
      <c r="F89" s="135" t="s">
        <v>25</v>
      </c>
      <c r="G89" s="136"/>
      <c r="H89" s="136"/>
      <c r="I89" s="136">
        <f>'_E3 D.1.4.2 e.3 Pol'!G19</f>
        <v>0</v>
      </c>
      <c r="J89" s="132" t="str">
        <f>IF(I106=0,"",I89/I106*100)</f>
        <v/>
      </c>
    </row>
    <row r="90" spans="1:10" ht="36.75" customHeight="1" x14ac:dyDescent="0.2">
      <c r="A90" s="123"/>
      <c r="B90" s="128" t="s">
        <v>122</v>
      </c>
      <c r="C90" s="199" t="s">
        <v>123</v>
      </c>
      <c r="D90" s="200"/>
      <c r="E90" s="200"/>
      <c r="F90" s="135" t="s">
        <v>25</v>
      </c>
      <c r="G90" s="136"/>
      <c r="H90" s="136"/>
      <c r="I90" s="136">
        <f>'_E3 D.1.4.2 e.3 Pol'!G28</f>
        <v>0</v>
      </c>
      <c r="J90" s="132" t="str">
        <f>IF(I106=0,"",I90/I106*100)</f>
        <v/>
      </c>
    </row>
    <row r="91" spans="1:10" ht="36.75" customHeight="1" x14ac:dyDescent="0.2">
      <c r="A91" s="123"/>
      <c r="B91" s="128" t="s">
        <v>124</v>
      </c>
      <c r="C91" s="199" t="s">
        <v>125</v>
      </c>
      <c r="D91" s="200"/>
      <c r="E91" s="200"/>
      <c r="F91" s="135" t="s">
        <v>25</v>
      </c>
      <c r="G91" s="136"/>
      <c r="H91" s="136"/>
      <c r="I91" s="136">
        <f>'_E3 D.1.1. e.3 Pol'!G383</f>
        <v>0</v>
      </c>
      <c r="J91" s="132" t="str">
        <f>IF(I106=0,"",I91/I106*100)</f>
        <v/>
      </c>
    </row>
    <row r="92" spans="1:10" ht="36.75" customHeight="1" x14ac:dyDescent="0.2">
      <c r="A92" s="123"/>
      <c r="B92" s="128" t="s">
        <v>126</v>
      </c>
      <c r="C92" s="199" t="s">
        <v>127</v>
      </c>
      <c r="D92" s="200"/>
      <c r="E92" s="200"/>
      <c r="F92" s="135" t="s">
        <v>25</v>
      </c>
      <c r="G92" s="136"/>
      <c r="H92" s="136"/>
      <c r="I92" s="136">
        <f>'_E3 D.1.1. e.3 Pol'!G415</f>
        <v>0</v>
      </c>
      <c r="J92" s="132" t="str">
        <f>IF(I106=0,"",I92/I106*100)</f>
        <v/>
      </c>
    </row>
    <row r="93" spans="1:10" ht="36.75" customHeight="1" x14ac:dyDescent="0.2">
      <c r="A93" s="123"/>
      <c r="B93" s="128" t="s">
        <v>128</v>
      </c>
      <c r="C93" s="199" t="s">
        <v>129</v>
      </c>
      <c r="D93" s="200"/>
      <c r="E93" s="200"/>
      <c r="F93" s="135" t="s">
        <v>25</v>
      </c>
      <c r="G93" s="136"/>
      <c r="H93" s="136"/>
      <c r="I93" s="136">
        <f>'_E3 D.1.1. e.3 Pol'!G420</f>
        <v>0</v>
      </c>
      <c r="J93" s="132" t="str">
        <f>IF(I106=0,"",I93/I106*100)</f>
        <v/>
      </c>
    </row>
    <row r="94" spans="1:10" ht="36.75" customHeight="1" x14ac:dyDescent="0.2">
      <c r="A94" s="123"/>
      <c r="B94" s="128" t="s">
        <v>130</v>
      </c>
      <c r="C94" s="199" t="s">
        <v>131</v>
      </c>
      <c r="D94" s="200"/>
      <c r="E94" s="200"/>
      <c r="F94" s="135" t="s">
        <v>25</v>
      </c>
      <c r="G94" s="136"/>
      <c r="H94" s="136"/>
      <c r="I94" s="136">
        <f>'_E3 D.1.1. e.3 Pol'!G430</f>
        <v>0</v>
      </c>
      <c r="J94" s="132" t="str">
        <f>IF(I106=0,"",I94/I106*100)</f>
        <v/>
      </c>
    </row>
    <row r="95" spans="1:10" ht="36.75" customHeight="1" x14ac:dyDescent="0.2">
      <c r="A95" s="123"/>
      <c r="B95" s="128" t="s">
        <v>132</v>
      </c>
      <c r="C95" s="199" t="s">
        <v>133</v>
      </c>
      <c r="D95" s="200"/>
      <c r="E95" s="200"/>
      <c r="F95" s="135" t="s">
        <v>25</v>
      </c>
      <c r="G95" s="136"/>
      <c r="H95" s="136"/>
      <c r="I95" s="136">
        <f>'_E3 D.1.1. e.3 Pol'!G543+'_E3 D.1.4.1 e.3 Pol'!G121+'_E3 D.1.4.2 e.3 Pol'!G45</f>
        <v>0</v>
      </c>
      <c r="J95" s="132" t="str">
        <f>IF(I106=0,"",I95/I106*100)</f>
        <v/>
      </c>
    </row>
    <row r="96" spans="1:10" ht="36.75" customHeight="1" x14ac:dyDescent="0.2">
      <c r="A96" s="123"/>
      <c r="B96" s="128" t="s">
        <v>134</v>
      </c>
      <c r="C96" s="199" t="s">
        <v>135</v>
      </c>
      <c r="D96" s="200"/>
      <c r="E96" s="200"/>
      <c r="F96" s="135" t="s">
        <v>25</v>
      </c>
      <c r="G96" s="136"/>
      <c r="H96" s="136"/>
      <c r="I96" s="136">
        <f>'_E3 D.1.1. e.3 Pol'!G611</f>
        <v>0</v>
      </c>
      <c r="J96" s="132" t="str">
        <f>IF(I106=0,"",I96/I106*100)</f>
        <v/>
      </c>
    </row>
    <row r="97" spans="1:10" ht="36.75" customHeight="1" x14ac:dyDescent="0.2">
      <c r="A97" s="123"/>
      <c r="B97" s="128" t="s">
        <v>136</v>
      </c>
      <c r="C97" s="199" t="s">
        <v>137</v>
      </c>
      <c r="D97" s="200"/>
      <c r="E97" s="200"/>
      <c r="F97" s="135" t="s">
        <v>25</v>
      </c>
      <c r="G97" s="136"/>
      <c r="H97" s="136"/>
      <c r="I97" s="136">
        <f>'_E3 D.1.1. e.3 Pol'!G642</f>
        <v>0</v>
      </c>
      <c r="J97" s="132" t="str">
        <f>IF(I106=0,"",I97/I106*100)</f>
        <v/>
      </c>
    </row>
    <row r="98" spans="1:10" ht="36.75" customHeight="1" x14ac:dyDescent="0.2">
      <c r="A98" s="123"/>
      <c r="B98" s="128" t="s">
        <v>138</v>
      </c>
      <c r="C98" s="199" t="s">
        <v>139</v>
      </c>
      <c r="D98" s="200"/>
      <c r="E98" s="200"/>
      <c r="F98" s="135" t="s">
        <v>25</v>
      </c>
      <c r="G98" s="136"/>
      <c r="H98" s="136"/>
      <c r="I98" s="136">
        <f>'_E3 D.1.1. e.3 Pol'!G673</f>
        <v>0</v>
      </c>
      <c r="J98" s="132" t="str">
        <f>IF(I106=0,"",I98/I106*100)</f>
        <v/>
      </c>
    </row>
    <row r="99" spans="1:10" ht="36.75" customHeight="1" x14ac:dyDescent="0.2">
      <c r="A99" s="123"/>
      <c r="B99" s="128" t="s">
        <v>140</v>
      </c>
      <c r="C99" s="199" t="s">
        <v>141</v>
      </c>
      <c r="D99" s="200"/>
      <c r="E99" s="200"/>
      <c r="F99" s="135" t="s">
        <v>25</v>
      </c>
      <c r="G99" s="136"/>
      <c r="H99" s="136"/>
      <c r="I99" s="136">
        <f>'_E3 D.1.1. e.3 Pol'!G704</f>
        <v>0</v>
      </c>
      <c r="J99" s="132" t="str">
        <f>IF(I106=0,"",I99/I106*100)</f>
        <v/>
      </c>
    </row>
    <row r="100" spans="1:10" ht="36.75" customHeight="1" x14ac:dyDescent="0.2">
      <c r="A100" s="123"/>
      <c r="B100" s="128" t="s">
        <v>142</v>
      </c>
      <c r="C100" s="199" t="s">
        <v>143</v>
      </c>
      <c r="D100" s="200"/>
      <c r="E100" s="200"/>
      <c r="F100" s="135" t="s">
        <v>25</v>
      </c>
      <c r="G100" s="136"/>
      <c r="H100" s="136"/>
      <c r="I100" s="136">
        <f>'_E3 D.1.1. e.3 Pol'!G733</f>
        <v>0</v>
      </c>
      <c r="J100" s="132" t="str">
        <f>IF(I106=0,"",I100/I106*100)</f>
        <v/>
      </c>
    </row>
    <row r="101" spans="1:10" ht="36.75" customHeight="1" x14ac:dyDescent="0.2">
      <c r="A101" s="123"/>
      <c r="B101" s="128" t="s">
        <v>144</v>
      </c>
      <c r="C101" s="199" t="s">
        <v>145</v>
      </c>
      <c r="D101" s="200"/>
      <c r="E101" s="200"/>
      <c r="F101" s="135" t="s">
        <v>25</v>
      </c>
      <c r="G101" s="136"/>
      <c r="H101" s="136"/>
      <c r="I101" s="136">
        <f>'_E3 D.1.4.2 e.3 Pol'!G49</f>
        <v>0</v>
      </c>
      <c r="J101" s="132" t="str">
        <f>IF(I106=0,"",I101/I106*100)</f>
        <v/>
      </c>
    </row>
    <row r="102" spans="1:10" ht="36.75" customHeight="1" x14ac:dyDescent="0.2">
      <c r="A102" s="123"/>
      <c r="B102" s="128" t="s">
        <v>144</v>
      </c>
      <c r="C102" s="199" t="s">
        <v>146</v>
      </c>
      <c r="D102" s="200"/>
      <c r="E102" s="200"/>
      <c r="F102" s="135" t="s">
        <v>25</v>
      </c>
      <c r="G102" s="136"/>
      <c r="H102" s="136"/>
      <c r="I102" s="136">
        <f>'_E3 D.1.4.1 e.3 Pol'!G125</f>
        <v>0</v>
      </c>
      <c r="J102" s="132" t="str">
        <f>IF(I106=0,"",I102/I106*100)</f>
        <v/>
      </c>
    </row>
    <row r="103" spans="1:10" ht="36.75" customHeight="1" x14ac:dyDescent="0.2">
      <c r="A103" s="123"/>
      <c r="B103" s="128" t="s">
        <v>147</v>
      </c>
      <c r="C103" s="199" t="s">
        <v>148</v>
      </c>
      <c r="D103" s="200"/>
      <c r="E103" s="200"/>
      <c r="F103" s="135" t="s">
        <v>26</v>
      </c>
      <c r="G103" s="136"/>
      <c r="H103" s="136"/>
      <c r="I103" s="136">
        <f>'_E3 D.1.1. e.3 Pol'!G767+'_E3 D.1.4.4 e.3 Pol'!G41</f>
        <v>0</v>
      </c>
      <c r="J103" s="132" t="str">
        <f>IF(I106=0,"",I103/I106*100)</f>
        <v/>
      </c>
    </row>
    <row r="104" spans="1:10" ht="36.75" customHeight="1" x14ac:dyDescent="0.2">
      <c r="A104" s="123"/>
      <c r="B104" s="128" t="s">
        <v>149</v>
      </c>
      <c r="C104" s="199" t="s">
        <v>100</v>
      </c>
      <c r="D104" s="200"/>
      <c r="E104" s="200"/>
      <c r="F104" s="135" t="s">
        <v>150</v>
      </c>
      <c r="G104" s="136"/>
      <c r="H104" s="136"/>
      <c r="I104" s="136">
        <f>'_E3 D.1.1. e.3 Pol'!G771</f>
        <v>0</v>
      </c>
      <c r="J104" s="132" t="str">
        <f>IF(I106=0,"",I104/I106*100)</f>
        <v/>
      </c>
    </row>
    <row r="105" spans="1:10" ht="36.75" customHeight="1" x14ac:dyDescent="0.2">
      <c r="A105" s="123"/>
      <c r="B105" s="128" t="s">
        <v>151</v>
      </c>
      <c r="C105" s="199" t="s">
        <v>28</v>
      </c>
      <c r="D105" s="200"/>
      <c r="E105" s="200"/>
      <c r="F105" s="135" t="s">
        <v>151</v>
      </c>
      <c r="G105" s="136"/>
      <c r="H105" s="136"/>
      <c r="I105" s="136">
        <f>'_E3 D.1.4.1 e.3 Pol'!G132+'_E3 D.1.4.3 e.3 Pol'!G20+'_E3 D.1.4.4 e.3 Pol'!G106</f>
        <v>0</v>
      </c>
      <c r="J105" s="132" t="str">
        <f>IF(I106=0,"",I105/I106*100)</f>
        <v/>
      </c>
    </row>
    <row r="106" spans="1:10" ht="25.5" customHeight="1" x14ac:dyDescent="0.2">
      <c r="A106" s="124"/>
      <c r="B106" s="129" t="s">
        <v>1</v>
      </c>
      <c r="C106" s="130"/>
      <c r="D106" s="131"/>
      <c r="E106" s="131"/>
      <c r="F106" s="137"/>
      <c r="G106" s="138"/>
      <c r="H106" s="138"/>
      <c r="I106" s="138">
        <f>SUM(I67:I105)</f>
        <v>0</v>
      </c>
      <c r="J106" s="133">
        <f>SUM(J67:J105)</f>
        <v>0</v>
      </c>
    </row>
    <row r="107" spans="1:10" x14ac:dyDescent="0.2">
      <c r="F107" s="86"/>
      <c r="G107" s="86"/>
      <c r="H107" s="86"/>
      <c r="I107" s="86"/>
      <c r="J107" s="134"/>
    </row>
    <row r="108" spans="1:10" x14ac:dyDescent="0.2">
      <c r="F108" s="86"/>
      <c r="G108" s="86"/>
      <c r="H108" s="86"/>
      <c r="I108" s="86"/>
      <c r="J108" s="134"/>
    </row>
    <row r="109" spans="1:10" x14ac:dyDescent="0.2">
      <c r="F109" s="86"/>
      <c r="G109" s="86"/>
      <c r="H109" s="86"/>
      <c r="I109" s="86"/>
      <c r="J109" s="134"/>
    </row>
  </sheetData>
  <sheetProtection algorithmName="SHA-512" hashValue="qDVPwMI21mutV3N7BVlfiyvqa7minf5Suyzu2ZGsvm9ITMmcaYKtw9Vd1lGRXthMT1Z70dr5dZoWlOSt3UfqBA==" saltValue="RSJzRW2LdTiIouQ5nSeUt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B48:E48"/>
    <mergeCell ref="B54:J54"/>
    <mergeCell ref="B56:J56"/>
    <mergeCell ref="B58:J58"/>
    <mergeCell ref="B60:J60"/>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103:E103"/>
    <mergeCell ref="C104:E104"/>
    <mergeCell ref="C105:E105"/>
    <mergeCell ref="C98:E98"/>
    <mergeCell ref="C99:E99"/>
    <mergeCell ref="C100:E100"/>
    <mergeCell ref="C101:E101"/>
    <mergeCell ref="C102:E10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PaJm8Rljf+ZUszmz7BMFvdUTvOwyskyxGhSHwuFDaQKv6FDM8rQS+wngUnXnu2KJdKhEAlHHQZfVclq7TnNuxg==" saltValue="7BY7WcHAyfag60jX6qIV4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034F-5352-4864-A010-3F31F62A9EC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153</v>
      </c>
      <c r="B1" s="263"/>
      <c r="C1" s="263"/>
      <c r="D1" s="263"/>
      <c r="E1" s="263"/>
      <c r="F1" s="263"/>
      <c r="G1" s="263"/>
      <c r="AG1" t="s">
        <v>154</v>
      </c>
    </row>
    <row r="2" spans="1:60" ht="24.95" customHeight="1" x14ac:dyDescent="0.2">
      <c r="A2" s="140" t="s">
        <v>7</v>
      </c>
      <c r="B2" s="49" t="s">
        <v>43</v>
      </c>
      <c r="C2" s="264" t="s">
        <v>44</v>
      </c>
      <c r="D2" s="265"/>
      <c r="E2" s="265"/>
      <c r="F2" s="265"/>
      <c r="G2" s="266"/>
      <c r="AG2" t="s">
        <v>155</v>
      </c>
    </row>
    <row r="3" spans="1:60" ht="24.95" customHeight="1" x14ac:dyDescent="0.2">
      <c r="A3" s="140" t="s">
        <v>8</v>
      </c>
      <c r="B3" s="49" t="s">
        <v>47</v>
      </c>
      <c r="C3" s="264" t="s">
        <v>48</v>
      </c>
      <c r="D3" s="265"/>
      <c r="E3" s="265"/>
      <c r="F3" s="265"/>
      <c r="G3" s="266"/>
      <c r="AC3" s="121" t="s">
        <v>155</v>
      </c>
      <c r="AG3" t="s">
        <v>156</v>
      </c>
    </row>
    <row r="4" spans="1:60" ht="24.95" customHeight="1" x14ac:dyDescent="0.2">
      <c r="A4" s="141" t="s">
        <v>9</v>
      </c>
      <c r="B4" s="142" t="s">
        <v>49</v>
      </c>
      <c r="C4" s="267" t="s">
        <v>50</v>
      </c>
      <c r="D4" s="268"/>
      <c r="E4" s="268"/>
      <c r="F4" s="268"/>
      <c r="G4" s="269"/>
      <c r="AG4" t="s">
        <v>157</v>
      </c>
    </row>
    <row r="5" spans="1:60" x14ac:dyDescent="0.2">
      <c r="D5" s="10"/>
    </row>
    <row r="6" spans="1:60" ht="38.25" x14ac:dyDescent="0.2">
      <c r="A6" s="144" t="s">
        <v>158</v>
      </c>
      <c r="B6" s="146" t="s">
        <v>159</v>
      </c>
      <c r="C6" s="146" t="s">
        <v>160</v>
      </c>
      <c r="D6" s="145" t="s">
        <v>161</v>
      </c>
      <c r="E6" s="144" t="s">
        <v>162</v>
      </c>
      <c r="F6" s="143" t="s">
        <v>163</v>
      </c>
      <c r="G6" s="144" t="s">
        <v>29</v>
      </c>
      <c r="H6" s="147" t="s">
        <v>30</v>
      </c>
      <c r="I6" s="147" t="s">
        <v>164</v>
      </c>
      <c r="J6" s="147" t="s">
        <v>31</v>
      </c>
      <c r="K6" s="147" t="s">
        <v>165</v>
      </c>
      <c r="L6" s="147" t="s">
        <v>166</v>
      </c>
      <c r="M6" s="147" t="s">
        <v>167</v>
      </c>
      <c r="N6" s="147" t="s">
        <v>168</v>
      </c>
      <c r="O6" s="147" t="s">
        <v>169</v>
      </c>
      <c r="P6" s="147" t="s">
        <v>170</v>
      </c>
      <c r="Q6" s="147" t="s">
        <v>171</v>
      </c>
      <c r="R6" s="147" t="s">
        <v>172</v>
      </c>
      <c r="S6" s="147" t="s">
        <v>173</v>
      </c>
      <c r="T6" s="147" t="s">
        <v>174</v>
      </c>
      <c r="U6" s="147" t="s">
        <v>175</v>
      </c>
      <c r="V6" s="147" t="s">
        <v>176</v>
      </c>
      <c r="W6" s="147" t="s">
        <v>177</v>
      </c>
      <c r="X6" s="147" t="s">
        <v>178</v>
      </c>
      <c r="Y6" s="147" t="s">
        <v>179</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180</v>
      </c>
      <c r="B8" s="167" t="s">
        <v>79</v>
      </c>
      <c r="C8" s="189" t="s">
        <v>80</v>
      </c>
      <c r="D8" s="168"/>
      <c r="E8" s="169"/>
      <c r="F8" s="170"/>
      <c r="G8" s="170">
        <f>SUMIF(AG9:AG77,"&lt;&gt;NOR",G9:G77)</f>
        <v>0</v>
      </c>
      <c r="H8" s="170"/>
      <c r="I8" s="170">
        <f>SUM(I9:I77)</f>
        <v>0</v>
      </c>
      <c r="J8" s="170"/>
      <c r="K8" s="170">
        <f>SUM(K9:K77)</f>
        <v>0</v>
      </c>
      <c r="L8" s="170"/>
      <c r="M8" s="170">
        <f>SUM(M9:M77)</f>
        <v>0</v>
      </c>
      <c r="N8" s="169"/>
      <c r="O8" s="169">
        <f>SUM(O9:O77)</f>
        <v>14.76</v>
      </c>
      <c r="P8" s="169"/>
      <c r="Q8" s="169">
        <f>SUM(Q9:Q77)</f>
        <v>0</v>
      </c>
      <c r="R8" s="170"/>
      <c r="S8" s="170"/>
      <c r="T8" s="171"/>
      <c r="U8" s="165"/>
      <c r="V8" s="165">
        <f>SUM(V9:V77)</f>
        <v>172.65999999999997</v>
      </c>
      <c r="W8" s="165"/>
      <c r="X8" s="165"/>
      <c r="Y8" s="165"/>
      <c r="AG8" t="s">
        <v>181</v>
      </c>
    </row>
    <row r="9" spans="1:60" ht="33.75" outlineLevel="1" x14ac:dyDescent="0.2">
      <c r="A9" s="173">
        <v>1</v>
      </c>
      <c r="B9" s="174" t="s">
        <v>182</v>
      </c>
      <c r="C9" s="190" t="s">
        <v>183</v>
      </c>
      <c r="D9" s="175" t="s">
        <v>184</v>
      </c>
      <c r="E9" s="176">
        <v>1</v>
      </c>
      <c r="F9" s="177"/>
      <c r="G9" s="178">
        <f>ROUND(E9*F9,2)</f>
        <v>0</v>
      </c>
      <c r="H9" s="177"/>
      <c r="I9" s="178">
        <f>ROUND(E9*H9,2)</f>
        <v>0</v>
      </c>
      <c r="J9" s="177"/>
      <c r="K9" s="178">
        <f>ROUND(E9*J9,2)</f>
        <v>0</v>
      </c>
      <c r="L9" s="178">
        <v>21</v>
      </c>
      <c r="M9" s="178">
        <f>G9*(1+L9/100)</f>
        <v>0</v>
      </c>
      <c r="N9" s="176">
        <v>4.5420000000000002E-2</v>
      </c>
      <c r="O9" s="176">
        <f>ROUND(E9*N9,2)</f>
        <v>0.05</v>
      </c>
      <c r="P9" s="176">
        <v>0</v>
      </c>
      <c r="Q9" s="176">
        <f>ROUND(E9*P9,2)</f>
        <v>0</v>
      </c>
      <c r="R9" s="178" t="s">
        <v>185</v>
      </c>
      <c r="S9" s="178" t="s">
        <v>186</v>
      </c>
      <c r="T9" s="179" t="s">
        <v>186</v>
      </c>
      <c r="U9" s="159">
        <v>0.23374</v>
      </c>
      <c r="V9" s="159">
        <f>ROUND(E9*U9,2)</f>
        <v>0.23</v>
      </c>
      <c r="W9" s="159"/>
      <c r="X9" s="159" t="s">
        <v>187</v>
      </c>
      <c r="Y9" s="159" t="s">
        <v>188</v>
      </c>
      <c r="Z9" s="148"/>
      <c r="AA9" s="148"/>
      <c r="AB9" s="148"/>
      <c r="AC9" s="148"/>
      <c r="AD9" s="148"/>
      <c r="AE9" s="148"/>
      <c r="AF9" s="148"/>
      <c r="AG9" s="148" t="s">
        <v>189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5" t="s">
        <v>190</v>
      </c>
      <c r="D10" s="256"/>
      <c r="E10" s="256"/>
      <c r="F10" s="256"/>
      <c r="G10" s="256"/>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191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91" t="s">
        <v>192</v>
      </c>
      <c r="D11" s="161"/>
      <c r="E11" s="162">
        <v>1</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193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33.75" outlineLevel="1" x14ac:dyDescent="0.2">
      <c r="A12" s="173">
        <v>2</v>
      </c>
      <c r="B12" s="174" t="s">
        <v>194</v>
      </c>
      <c r="C12" s="190" t="s">
        <v>195</v>
      </c>
      <c r="D12" s="175" t="s">
        <v>196</v>
      </c>
      <c r="E12" s="176">
        <v>0.21</v>
      </c>
      <c r="F12" s="177"/>
      <c r="G12" s="178">
        <f>ROUND(E12*F12,2)</f>
        <v>0</v>
      </c>
      <c r="H12" s="177"/>
      <c r="I12" s="178">
        <f>ROUND(E12*H12,2)</f>
        <v>0</v>
      </c>
      <c r="J12" s="177"/>
      <c r="K12" s="178">
        <f>ROUND(E12*J12,2)</f>
        <v>0</v>
      </c>
      <c r="L12" s="178">
        <v>21</v>
      </c>
      <c r="M12" s="178">
        <f>G12*(1+L12/100)</f>
        <v>0</v>
      </c>
      <c r="N12" s="176">
        <v>1.84144</v>
      </c>
      <c r="O12" s="176">
        <f>ROUND(E12*N12,2)</f>
        <v>0.39</v>
      </c>
      <c r="P12" s="176">
        <v>0</v>
      </c>
      <c r="Q12" s="176">
        <f>ROUND(E12*P12,2)</f>
        <v>0</v>
      </c>
      <c r="R12" s="178" t="s">
        <v>185</v>
      </c>
      <c r="S12" s="178" t="s">
        <v>186</v>
      </c>
      <c r="T12" s="179" t="s">
        <v>186</v>
      </c>
      <c r="U12" s="159">
        <v>3.8420000000000001</v>
      </c>
      <c r="V12" s="159">
        <f>ROUND(E12*U12,2)</f>
        <v>0.81</v>
      </c>
      <c r="W12" s="159"/>
      <c r="X12" s="159" t="s">
        <v>187</v>
      </c>
      <c r="Y12" s="159" t="s">
        <v>188</v>
      </c>
      <c r="Z12" s="148"/>
      <c r="AA12" s="148"/>
      <c r="AB12" s="148"/>
      <c r="AC12" s="148"/>
      <c r="AD12" s="148"/>
      <c r="AE12" s="148"/>
      <c r="AF12" s="148"/>
      <c r="AG12" s="148" t="s">
        <v>189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55" t="s">
        <v>190</v>
      </c>
      <c r="D13" s="256"/>
      <c r="E13" s="256"/>
      <c r="F13" s="256"/>
      <c r="G13" s="256"/>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191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1" t="s">
        <v>197</v>
      </c>
      <c r="D14" s="161"/>
      <c r="E14" s="162">
        <v>0.21</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193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3">
        <v>3</v>
      </c>
      <c r="B15" s="174" t="s">
        <v>198</v>
      </c>
      <c r="C15" s="190" t="s">
        <v>199</v>
      </c>
      <c r="D15" s="175" t="s">
        <v>184</v>
      </c>
      <c r="E15" s="176">
        <v>1</v>
      </c>
      <c r="F15" s="177"/>
      <c r="G15" s="178">
        <f>ROUND(E15*F15,2)</f>
        <v>0</v>
      </c>
      <c r="H15" s="177"/>
      <c r="I15" s="178">
        <f>ROUND(E15*H15,2)</f>
        <v>0</v>
      </c>
      <c r="J15" s="177"/>
      <c r="K15" s="178">
        <f>ROUND(E15*J15,2)</f>
        <v>0</v>
      </c>
      <c r="L15" s="178">
        <v>21</v>
      </c>
      <c r="M15" s="178">
        <f>G15*(1+L15/100)</f>
        <v>0</v>
      </c>
      <c r="N15" s="176">
        <v>2.767E-2</v>
      </c>
      <c r="O15" s="176">
        <f>ROUND(E15*N15,2)</f>
        <v>0.03</v>
      </c>
      <c r="P15" s="176">
        <v>0</v>
      </c>
      <c r="Q15" s="176">
        <f>ROUND(E15*P15,2)</f>
        <v>0</v>
      </c>
      <c r="R15" s="178" t="s">
        <v>185</v>
      </c>
      <c r="S15" s="178" t="s">
        <v>186</v>
      </c>
      <c r="T15" s="179" t="s">
        <v>186</v>
      </c>
      <c r="U15" s="159">
        <v>0.61799999999999999</v>
      </c>
      <c r="V15" s="159">
        <f>ROUND(E15*U15,2)</f>
        <v>0.62</v>
      </c>
      <c r="W15" s="159"/>
      <c r="X15" s="159" t="s">
        <v>187</v>
      </c>
      <c r="Y15" s="159" t="s">
        <v>188</v>
      </c>
      <c r="Z15" s="148"/>
      <c r="AA15" s="148"/>
      <c r="AB15" s="148"/>
      <c r="AC15" s="148"/>
      <c r="AD15" s="148"/>
      <c r="AE15" s="148"/>
      <c r="AF15" s="148"/>
      <c r="AG15" s="148" t="s">
        <v>189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5" t="s">
        <v>190</v>
      </c>
      <c r="D16" s="256"/>
      <c r="E16" s="256"/>
      <c r="F16" s="256"/>
      <c r="G16" s="256"/>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191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91" t="s">
        <v>200</v>
      </c>
      <c r="D17" s="161"/>
      <c r="E17" s="162">
        <v>1</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193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3">
        <v>4</v>
      </c>
      <c r="B18" s="174" t="s">
        <v>201</v>
      </c>
      <c r="C18" s="190" t="s">
        <v>202</v>
      </c>
      <c r="D18" s="175" t="s">
        <v>184</v>
      </c>
      <c r="E18" s="176">
        <v>2</v>
      </c>
      <c r="F18" s="177"/>
      <c r="G18" s="178">
        <f>ROUND(E18*F18,2)</f>
        <v>0</v>
      </c>
      <c r="H18" s="177"/>
      <c r="I18" s="178">
        <f>ROUND(E18*H18,2)</f>
        <v>0</v>
      </c>
      <c r="J18" s="177"/>
      <c r="K18" s="178">
        <f>ROUND(E18*J18,2)</f>
        <v>0</v>
      </c>
      <c r="L18" s="178">
        <v>21</v>
      </c>
      <c r="M18" s="178">
        <f>G18*(1+L18/100)</f>
        <v>0</v>
      </c>
      <c r="N18" s="176">
        <v>2.0219999999999998E-2</v>
      </c>
      <c r="O18" s="176">
        <f>ROUND(E18*N18,2)</f>
        <v>0.04</v>
      </c>
      <c r="P18" s="176">
        <v>0</v>
      </c>
      <c r="Q18" s="176">
        <f>ROUND(E18*P18,2)</f>
        <v>0</v>
      </c>
      <c r="R18" s="178" t="s">
        <v>203</v>
      </c>
      <c r="S18" s="178" t="s">
        <v>186</v>
      </c>
      <c r="T18" s="179" t="s">
        <v>186</v>
      </c>
      <c r="U18" s="159">
        <v>0.24199999999999999</v>
      </c>
      <c r="V18" s="159">
        <f>ROUND(E18*U18,2)</f>
        <v>0.48</v>
      </c>
      <c r="W18" s="159"/>
      <c r="X18" s="159" t="s">
        <v>187</v>
      </c>
      <c r="Y18" s="159" t="s">
        <v>188</v>
      </c>
      <c r="Z18" s="148"/>
      <c r="AA18" s="148"/>
      <c r="AB18" s="148"/>
      <c r="AC18" s="148"/>
      <c r="AD18" s="148"/>
      <c r="AE18" s="148"/>
      <c r="AF18" s="148"/>
      <c r="AG18" s="148" t="s">
        <v>189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1" t="s">
        <v>204</v>
      </c>
      <c r="D19" s="161"/>
      <c r="E19" s="162">
        <v>1</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193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91" t="s">
        <v>205</v>
      </c>
      <c r="D20" s="161"/>
      <c r="E20" s="162">
        <v>1</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193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3">
        <v>5</v>
      </c>
      <c r="B21" s="174" t="s">
        <v>206</v>
      </c>
      <c r="C21" s="190" t="s">
        <v>207</v>
      </c>
      <c r="D21" s="175" t="s">
        <v>208</v>
      </c>
      <c r="E21" s="176">
        <v>325.64999999999998</v>
      </c>
      <c r="F21" s="177"/>
      <c r="G21" s="178">
        <f>ROUND(E21*F21,2)</f>
        <v>0</v>
      </c>
      <c r="H21" s="177"/>
      <c r="I21" s="178">
        <f>ROUND(E21*H21,2)</f>
        <v>0</v>
      </c>
      <c r="J21" s="177"/>
      <c r="K21" s="178">
        <f>ROUND(E21*J21,2)</f>
        <v>0</v>
      </c>
      <c r="L21" s="178">
        <v>21</v>
      </c>
      <c r="M21" s="178">
        <f>G21*(1+L21/100)</f>
        <v>0</v>
      </c>
      <c r="N21" s="176">
        <v>3.7670000000000002E-2</v>
      </c>
      <c r="O21" s="176">
        <f>ROUND(E21*N21,2)</f>
        <v>12.27</v>
      </c>
      <c r="P21" s="176">
        <v>0</v>
      </c>
      <c r="Q21" s="176">
        <f>ROUND(E21*P21,2)</f>
        <v>0</v>
      </c>
      <c r="R21" s="178" t="s">
        <v>185</v>
      </c>
      <c r="S21" s="178" t="s">
        <v>186</v>
      </c>
      <c r="T21" s="179" t="s">
        <v>186</v>
      </c>
      <c r="U21" s="159">
        <v>0.41</v>
      </c>
      <c r="V21" s="159">
        <f>ROUND(E21*U21,2)</f>
        <v>133.52000000000001</v>
      </c>
      <c r="W21" s="159"/>
      <c r="X21" s="159" t="s">
        <v>187</v>
      </c>
      <c r="Y21" s="159" t="s">
        <v>188</v>
      </c>
      <c r="Z21" s="148"/>
      <c r="AA21" s="148"/>
      <c r="AB21" s="148"/>
      <c r="AC21" s="148"/>
      <c r="AD21" s="148"/>
      <c r="AE21" s="148"/>
      <c r="AF21" s="148"/>
      <c r="AG21" s="148" t="s">
        <v>189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5" t="s">
        <v>209</v>
      </c>
      <c r="D22" s="256"/>
      <c r="E22" s="256"/>
      <c r="F22" s="256"/>
      <c r="G22" s="256"/>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191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1" t="s">
        <v>210</v>
      </c>
      <c r="D23" s="161"/>
      <c r="E23" s="162">
        <v>73.08</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193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91" t="s">
        <v>211</v>
      </c>
      <c r="D24" s="161"/>
      <c r="E24" s="162">
        <v>-1.6</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193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191" t="s">
        <v>212</v>
      </c>
      <c r="D25" s="161"/>
      <c r="E25" s="162">
        <v>14.404</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193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191" t="s">
        <v>213</v>
      </c>
      <c r="D26" s="161"/>
      <c r="E26" s="162">
        <v>63.96</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193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91" t="s">
        <v>211</v>
      </c>
      <c r="D27" s="161"/>
      <c r="E27" s="162">
        <v>-1.6</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193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1" t="s">
        <v>214</v>
      </c>
      <c r="D28" s="161"/>
      <c r="E28" s="162">
        <v>11.57</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193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91" t="s">
        <v>215</v>
      </c>
      <c r="D29" s="161"/>
      <c r="E29" s="162">
        <v>9.6199999999999992</v>
      </c>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193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1" t="s">
        <v>216</v>
      </c>
      <c r="D30" s="161"/>
      <c r="E30" s="162">
        <v>14.715999999999999</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193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1" t="s">
        <v>217</v>
      </c>
      <c r="D31" s="161"/>
      <c r="E31" s="162">
        <v>152.66</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193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1" t="s">
        <v>218</v>
      </c>
      <c r="D32" s="161"/>
      <c r="E32" s="162">
        <v>-11.16</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1" x14ac:dyDescent="0.2">
      <c r="A33" s="173">
        <v>6</v>
      </c>
      <c r="B33" s="174" t="s">
        <v>219</v>
      </c>
      <c r="C33" s="190" t="s">
        <v>220</v>
      </c>
      <c r="D33" s="175" t="s">
        <v>208</v>
      </c>
      <c r="E33" s="176">
        <v>1.62</v>
      </c>
      <c r="F33" s="177"/>
      <c r="G33" s="178">
        <f>ROUND(E33*F33,2)</f>
        <v>0</v>
      </c>
      <c r="H33" s="177"/>
      <c r="I33" s="178">
        <f>ROUND(E33*H33,2)</f>
        <v>0</v>
      </c>
      <c r="J33" s="177"/>
      <c r="K33" s="178">
        <f>ROUND(E33*J33,2)</f>
        <v>0</v>
      </c>
      <c r="L33" s="178">
        <v>21</v>
      </c>
      <c r="M33" s="178">
        <f>G33*(1+L33/100)</f>
        <v>0</v>
      </c>
      <c r="N33" s="176">
        <v>4.3139999999999998E-2</v>
      </c>
      <c r="O33" s="176">
        <f>ROUND(E33*N33,2)</f>
        <v>7.0000000000000007E-2</v>
      </c>
      <c r="P33" s="176">
        <v>0</v>
      </c>
      <c r="Q33" s="176">
        <f>ROUND(E33*P33,2)</f>
        <v>0</v>
      </c>
      <c r="R33" s="178" t="s">
        <v>203</v>
      </c>
      <c r="S33" s="178" t="s">
        <v>186</v>
      </c>
      <c r="T33" s="179" t="s">
        <v>186</v>
      </c>
      <c r="U33" s="159">
        <v>0.99</v>
      </c>
      <c r="V33" s="159">
        <f>ROUND(E33*U33,2)</f>
        <v>1.6</v>
      </c>
      <c r="W33" s="159"/>
      <c r="X33" s="159" t="s">
        <v>187</v>
      </c>
      <c r="Y33" s="159" t="s">
        <v>188</v>
      </c>
      <c r="Z33" s="148"/>
      <c r="AA33" s="148"/>
      <c r="AB33" s="148"/>
      <c r="AC33" s="148"/>
      <c r="AD33" s="148"/>
      <c r="AE33" s="148"/>
      <c r="AF33" s="148"/>
      <c r="AG33" s="148" t="s">
        <v>189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9" t="s">
        <v>221</v>
      </c>
      <c r="D34" s="260"/>
      <c r="E34" s="260"/>
      <c r="F34" s="260"/>
      <c r="G34" s="260"/>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222</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1" t="s">
        <v>223</v>
      </c>
      <c r="D35" s="161"/>
      <c r="E35" s="162">
        <v>3.22</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193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91" t="s">
        <v>224</v>
      </c>
      <c r="D36" s="161"/>
      <c r="E36" s="162">
        <v>-1.6</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193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73">
        <v>7</v>
      </c>
      <c r="B37" s="174" t="s">
        <v>225</v>
      </c>
      <c r="C37" s="190" t="s">
        <v>226</v>
      </c>
      <c r="D37" s="175" t="s">
        <v>208</v>
      </c>
      <c r="E37" s="176">
        <v>9.6319999999999997</v>
      </c>
      <c r="F37" s="177"/>
      <c r="G37" s="178">
        <f>ROUND(E37*F37,2)</f>
        <v>0</v>
      </c>
      <c r="H37" s="177"/>
      <c r="I37" s="178">
        <f>ROUND(E37*H37,2)</f>
        <v>0</v>
      </c>
      <c r="J37" s="177"/>
      <c r="K37" s="178">
        <f>ROUND(E37*J37,2)</f>
        <v>0</v>
      </c>
      <c r="L37" s="178">
        <v>21</v>
      </c>
      <c r="M37" s="178">
        <f>G37*(1+L37/100)</f>
        <v>0</v>
      </c>
      <c r="N37" s="176">
        <v>7.4709999999999999E-2</v>
      </c>
      <c r="O37" s="176">
        <f>ROUND(E37*N37,2)</f>
        <v>0.72</v>
      </c>
      <c r="P37" s="176">
        <v>0</v>
      </c>
      <c r="Q37" s="176">
        <f>ROUND(E37*P37,2)</f>
        <v>0</v>
      </c>
      <c r="R37" s="178" t="s">
        <v>203</v>
      </c>
      <c r="S37" s="178" t="s">
        <v>186</v>
      </c>
      <c r="T37" s="179" t="s">
        <v>186</v>
      </c>
      <c r="U37" s="159">
        <v>0.52915000000000001</v>
      </c>
      <c r="V37" s="159">
        <f>ROUND(E37*U37,2)</f>
        <v>5.0999999999999996</v>
      </c>
      <c r="W37" s="159"/>
      <c r="X37" s="159" t="s">
        <v>187</v>
      </c>
      <c r="Y37" s="159" t="s">
        <v>188</v>
      </c>
      <c r="Z37" s="148"/>
      <c r="AA37" s="148"/>
      <c r="AB37" s="148"/>
      <c r="AC37" s="148"/>
      <c r="AD37" s="148"/>
      <c r="AE37" s="148"/>
      <c r="AF37" s="148"/>
      <c r="AG37" s="148" t="s">
        <v>189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55" t="s">
        <v>227</v>
      </c>
      <c r="D38" s="256"/>
      <c r="E38" s="256"/>
      <c r="F38" s="256"/>
      <c r="G38" s="256"/>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191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1" t="s">
        <v>228</v>
      </c>
      <c r="D39" s="161"/>
      <c r="E39" s="162">
        <v>3.3319999999999999</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193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91" t="s">
        <v>229</v>
      </c>
      <c r="D40" s="161"/>
      <c r="E40" s="162">
        <v>-1.4</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193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1" t="s">
        <v>230</v>
      </c>
      <c r="D41" s="161"/>
      <c r="E41" s="162">
        <v>3.92</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193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1" t="s">
        <v>229</v>
      </c>
      <c r="D42" s="161"/>
      <c r="E42" s="162">
        <v>-1.4</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1" t="s">
        <v>231</v>
      </c>
      <c r="D43" s="161"/>
      <c r="E43" s="162">
        <v>3.92</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1" t="s">
        <v>232</v>
      </c>
      <c r="D44" s="161"/>
      <c r="E44" s="162">
        <v>1.26</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193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73">
        <v>8</v>
      </c>
      <c r="B45" s="174" t="s">
        <v>233</v>
      </c>
      <c r="C45" s="190" t="s">
        <v>234</v>
      </c>
      <c r="D45" s="175" t="s">
        <v>208</v>
      </c>
      <c r="E45" s="176">
        <v>5.2050000000000001</v>
      </c>
      <c r="F45" s="177"/>
      <c r="G45" s="178">
        <f>ROUND(E45*F45,2)</f>
        <v>0</v>
      </c>
      <c r="H45" s="177"/>
      <c r="I45" s="178">
        <f>ROUND(E45*H45,2)</f>
        <v>0</v>
      </c>
      <c r="J45" s="177"/>
      <c r="K45" s="178">
        <f>ROUND(E45*J45,2)</f>
        <v>0</v>
      </c>
      <c r="L45" s="178">
        <v>21</v>
      </c>
      <c r="M45" s="178">
        <f>G45*(1+L45/100)</f>
        <v>0</v>
      </c>
      <c r="N45" s="176">
        <v>0.11219</v>
      </c>
      <c r="O45" s="176">
        <f>ROUND(E45*N45,2)</f>
        <v>0.57999999999999996</v>
      </c>
      <c r="P45" s="176">
        <v>0</v>
      </c>
      <c r="Q45" s="176">
        <f>ROUND(E45*P45,2)</f>
        <v>0</v>
      </c>
      <c r="R45" s="178" t="s">
        <v>203</v>
      </c>
      <c r="S45" s="178" t="s">
        <v>186</v>
      </c>
      <c r="T45" s="179" t="s">
        <v>186</v>
      </c>
      <c r="U45" s="159">
        <v>0.55488999999999999</v>
      </c>
      <c r="V45" s="159">
        <f>ROUND(E45*U45,2)</f>
        <v>2.89</v>
      </c>
      <c r="W45" s="159"/>
      <c r="X45" s="159" t="s">
        <v>187</v>
      </c>
      <c r="Y45" s="159" t="s">
        <v>188</v>
      </c>
      <c r="Z45" s="148"/>
      <c r="AA45" s="148"/>
      <c r="AB45" s="148"/>
      <c r="AC45" s="148"/>
      <c r="AD45" s="148"/>
      <c r="AE45" s="148"/>
      <c r="AF45" s="148"/>
      <c r="AG45" s="148" t="s">
        <v>189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55" t="s">
        <v>227</v>
      </c>
      <c r="D46" s="256"/>
      <c r="E46" s="256"/>
      <c r="F46" s="256"/>
      <c r="G46" s="256"/>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191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91" t="s">
        <v>235</v>
      </c>
      <c r="D47" s="161"/>
      <c r="E47" s="162">
        <v>5.2050000000000001</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193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3">
        <v>9</v>
      </c>
      <c r="B48" s="174" t="s">
        <v>236</v>
      </c>
      <c r="C48" s="190" t="s">
        <v>237</v>
      </c>
      <c r="D48" s="175" t="s">
        <v>238</v>
      </c>
      <c r="E48" s="176">
        <v>19.600000000000001</v>
      </c>
      <c r="F48" s="177"/>
      <c r="G48" s="178">
        <f>ROUND(E48*F48,2)</f>
        <v>0</v>
      </c>
      <c r="H48" s="177"/>
      <c r="I48" s="178">
        <f>ROUND(E48*H48,2)</f>
        <v>0</v>
      </c>
      <c r="J48" s="177"/>
      <c r="K48" s="178">
        <f>ROUND(E48*J48,2)</f>
        <v>0</v>
      </c>
      <c r="L48" s="178">
        <v>21</v>
      </c>
      <c r="M48" s="178">
        <f>G48*(1+L48/100)</f>
        <v>0</v>
      </c>
      <c r="N48" s="176">
        <v>1.0200000000000001E-3</v>
      </c>
      <c r="O48" s="176">
        <f>ROUND(E48*N48,2)</f>
        <v>0.02</v>
      </c>
      <c r="P48" s="176">
        <v>0</v>
      </c>
      <c r="Q48" s="176">
        <f>ROUND(E48*P48,2)</f>
        <v>0</v>
      </c>
      <c r="R48" s="178" t="s">
        <v>203</v>
      </c>
      <c r="S48" s="178" t="s">
        <v>186</v>
      </c>
      <c r="T48" s="179" t="s">
        <v>186</v>
      </c>
      <c r="U48" s="159">
        <v>0.223</v>
      </c>
      <c r="V48" s="159">
        <f>ROUND(E48*U48,2)</f>
        <v>4.37</v>
      </c>
      <c r="W48" s="159"/>
      <c r="X48" s="159" t="s">
        <v>187</v>
      </c>
      <c r="Y48" s="159" t="s">
        <v>188</v>
      </c>
      <c r="Z48" s="148"/>
      <c r="AA48" s="148"/>
      <c r="AB48" s="148"/>
      <c r="AC48" s="148"/>
      <c r="AD48" s="148"/>
      <c r="AE48" s="148"/>
      <c r="AF48" s="148"/>
      <c r="AG48" s="148" t="s">
        <v>189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55" t="s">
        <v>239</v>
      </c>
      <c r="D49" s="256"/>
      <c r="E49" s="256"/>
      <c r="F49" s="256"/>
      <c r="G49" s="256"/>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191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91" t="s">
        <v>240</v>
      </c>
      <c r="D50" s="161"/>
      <c r="E50" s="162"/>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193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91" t="s">
        <v>241</v>
      </c>
      <c r="D51" s="161"/>
      <c r="E51" s="162">
        <v>5.6</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193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1" t="s">
        <v>242</v>
      </c>
      <c r="D52" s="161"/>
      <c r="E52" s="162">
        <v>5.6</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193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91" t="s">
        <v>243</v>
      </c>
      <c r="D53" s="161"/>
      <c r="E53" s="162">
        <v>5.6</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193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91" t="s">
        <v>244</v>
      </c>
      <c r="D54" s="161"/>
      <c r="E54" s="162">
        <v>2.8</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193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45" outlineLevel="1" x14ac:dyDescent="0.2">
      <c r="A55" s="173">
        <v>10</v>
      </c>
      <c r="B55" s="174" t="s">
        <v>245</v>
      </c>
      <c r="C55" s="190" t="s">
        <v>246</v>
      </c>
      <c r="D55" s="175" t="s">
        <v>208</v>
      </c>
      <c r="E55" s="176">
        <v>20.832000000000001</v>
      </c>
      <c r="F55" s="177"/>
      <c r="G55" s="178">
        <f>ROUND(E55*F55,2)</f>
        <v>0</v>
      </c>
      <c r="H55" s="177"/>
      <c r="I55" s="178">
        <f>ROUND(E55*H55,2)</f>
        <v>0</v>
      </c>
      <c r="J55" s="177"/>
      <c r="K55" s="178">
        <f>ROUND(E55*J55,2)</f>
        <v>0</v>
      </c>
      <c r="L55" s="178">
        <v>21</v>
      </c>
      <c r="M55" s="178">
        <f>G55*(1+L55/100)</f>
        <v>0</v>
      </c>
      <c r="N55" s="176">
        <v>1.2670000000000001E-2</v>
      </c>
      <c r="O55" s="176">
        <f>ROUND(E55*N55,2)</f>
        <v>0.26</v>
      </c>
      <c r="P55" s="176">
        <v>0</v>
      </c>
      <c r="Q55" s="176">
        <f>ROUND(E55*P55,2)</f>
        <v>0</v>
      </c>
      <c r="R55" s="178" t="s">
        <v>203</v>
      </c>
      <c r="S55" s="178" t="s">
        <v>186</v>
      </c>
      <c r="T55" s="179" t="s">
        <v>186</v>
      </c>
      <c r="U55" s="159">
        <v>0.69</v>
      </c>
      <c r="V55" s="159">
        <f>ROUND(E55*U55,2)</f>
        <v>14.37</v>
      </c>
      <c r="W55" s="159"/>
      <c r="X55" s="159" t="s">
        <v>187</v>
      </c>
      <c r="Y55" s="159" t="s">
        <v>188</v>
      </c>
      <c r="Z55" s="148"/>
      <c r="AA55" s="148"/>
      <c r="AB55" s="148"/>
      <c r="AC55" s="148"/>
      <c r="AD55" s="148"/>
      <c r="AE55" s="148"/>
      <c r="AF55" s="148"/>
      <c r="AG55" s="148" t="s">
        <v>189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191" t="s">
        <v>247</v>
      </c>
      <c r="D56" s="161"/>
      <c r="E56" s="162">
        <v>4.9000000000000004</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193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191" t="s">
        <v>248</v>
      </c>
      <c r="D57" s="161"/>
      <c r="E57" s="162">
        <v>3.92</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193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91" t="s">
        <v>249</v>
      </c>
      <c r="D58" s="161"/>
      <c r="E58" s="162">
        <v>3.3319999999999999</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193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191" t="s">
        <v>250</v>
      </c>
      <c r="D59" s="161"/>
      <c r="E59" s="162">
        <v>8.68</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193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x14ac:dyDescent="0.2">
      <c r="A60" s="173">
        <v>11</v>
      </c>
      <c r="B60" s="174" t="s">
        <v>251</v>
      </c>
      <c r="C60" s="190" t="s">
        <v>252</v>
      </c>
      <c r="D60" s="175" t="s">
        <v>208</v>
      </c>
      <c r="E60" s="176">
        <v>0.54</v>
      </c>
      <c r="F60" s="177"/>
      <c r="G60" s="178">
        <f>ROUND(E60*F60,2)</f>
        <v>0</v>
      </c>
      <c r="H60" s="177"/>
      <c r="I60" s="178">
        <f>ROUND(E60*H60,2)</f>
        <v>0</v>
      </c>
      <c r="J60" s="177"/>
      <c r="K60" s="178">
        <f>ROUND(E60*J60,2)</f>
        <v>0</v>
      </c>
      <c r="L60" s="178">
        <v>21</v>
      </c>
      <c r="M60" s="178">
        <f>G60*(1+L60/100)</f>
        <v>0</v>
      </c>
      <c r="N60" s="176">
        <v>0.42259000000000002</v>
      </c>
      <c r="O60" s="176">
        <f>ROUND(E60*N60,2)</f>
        <v>0.23</v>
      </c>
      <c r="P60" s="176">
        <v>0</v>
      </c>
      <c r="Q60" s="176">
        <f>ROUND(E60*P60,2)</f>
        <v>0</v>
      </c>
      <c r="R60" s="178" t="s">
        <v>185</v>
      </c>
      <c r="S60" s="178" t="s">
        <v>186</v>
      </c>
      <c r="T60" s="179" t="s">
        <v>186</v>
      </c>
      <c r="U60" s="159">
        <v>2.2610000000000001</v>
      </c>
      <c r="V60" s="159">
        <f>ROUND(E60*U60,2)</f>
        <v>1.22</v>
      </c>
      <c r="W60" s="159"/>
      <c r="X60" s="159" t="s">
        <v>187</v>
      </c>
      <c r="Y60" s="159" t="s">
        <v>188</v>
      </c>
      <c r="Z60" s="148"/>
      <c r="AA60" s="148"/>
      <c r="AB60" s="148"/>
      <c r="AC60" s="148"/>
      <c r="AD60" s="148"/>
      <c r="AE60" s="148"/>
      <c r="AF60" s="148"/>
      <c r="AG60" s="148" t="s">
        <v>189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2" x14ac:dyDescent="0.2">
      <c r="A61" s="155"/>
      <c r="B61" s="156"/>
      <c r="C61" s="255" t="s">
        <v>253</v>
      </c>
      <c r="D61" s="256"/>
      <c r="E61" s="256"/>
      <c r="F61" s="256"/>
      <c r="G61" s="256"/>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191</v>
      </c>
      <c r="AH61" s="148"/>
      <c r="AI61" s="148"/>
      <c r="AJ61" s="148"/>
      <c r="AK61" s="148"/>
      <c r="AL61" s="148"/>
      <c r="AM61" s="148"/>
      <c r="AN61" s="148"/>
      <c r="AO61" s="148"/>
      <c r="AP61" s="148"/>
      <c r="AQ61" s="148"/>
      <c r="AR61" s="148"/>
      <c r="AS61" s="148"/>
      <c r="AT61" s="148"/>
      <c r="AU61" s="148"/>
      <c r="AV61" s="148"/>
      <c r="AW61" s="148"/>
      <c r="AX61" s="148"/>
      <c r="AY61" s="148"/>
      <c r="AZ61" s="148"/>
      <c r="BA61" s="180" t="str">
        <f>C61</f>
        <v>ve vybouraných otvorech, s vysekáním kapes pro zavázání, z jakýchkoliv cihel, z pomocného pracovního lešení o výšce podlahy do 1900 mm a pro zatížení do 1,5 kPa,</v>
      </c>
      <c r="BB61" s="148"/>
      <c r="BC61" s="148"/>
      <c r="BD61" s="148"/>
      <c r="BE61" s="148"/>
      <c r="BF61" s="148"/>
      <c r="BG61" s="148"/>
      <c r="BH61" s="148"/>
    </row>
    <row r="62" spans="1:60" outlineLevel="2" x14ac:dyDescent="0.2">
      <c r="A62" s="155"/>
      <c r="B62" s="156"/>
      <c r="C62" s="191" t="s">
        <v>254</v>
      </c>
      <c r="D62" s="161"/>
      <c r="E62" s="162">
        <v>0.54</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193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1" t="s">
        <v>255</v>
      </c>
      <c r="D63" s="161"/>
      <c r="E63" s="162"/>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193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3">
        <v>12</v>
      </c>
      <c r="B64" s="174" t="s">
        <v>256</v>
      </c>
      <c r="C64" s="190" t="s">
        <v>257</v>
      </c>
      <c r="D64" s="175" t="s">
        <v>184</v>
      </c>
      <c r="E64" s="176">
        <v>5</v>
      </c>
      <c r="F64" s="177"/>
      <c r="G64" s="178">
        <f>ROUND(E64*F64,2)</f>
        <v>0</v>
      </c>
      <c r="H64" s="177"/>
      <c r="I64" s="178">
        <f>ROUND(E64*H64,2)</f>
        <v>0</v>
      </c>
      <c r="J64" s="177"/>
      <c r="K64" s="178">
        <f>ROUND(E64*J64,2)</f>
        <v>0</v>
      </c>
      <c r="L64" s="178">
        <v>21</v>
      </c>
      <c r="M64" s="178">
        <f>G64*(1+L64/100)</f>
        <v>0</v>
      </c>
      <c r="N64" s="176">
        <v>7.1199999999999996E-3</v>
      </c>
      <c r="O64" s="176">
        <f>ROUND(E64*N64,2)</f>
        <v>0.04</v>
      </c>
      <c r="P64" s="176">
        <v>0</v>
      </c>
      <c r="Q64" s="176">
        <f>ROUND(E64*P64,2)</f>
        <v>0</v>
      </c>
      <c r="R64" s="178"/>
      <c r="S64" s="178" t="s">
        <v>258</v>
      </c>
      <c r="T64" s="179" t="s">
        <v>259</v>
      </c>
      <c r="U64" s="159">
        <v>1.49</v>
      </c>
      <c r="V64" s="159">
        <f>ROUND(E64*U64,2)</f>
        <v>7.45</v>
      </c>
      <c r="W64" s="159"/>
      <c r="X64" s="159" t="s">
        <v>187</v>
      </c>
      <c r="Y64" s="159" t="s">
        <v>188</v>
      </c>
      <c r="Z64" s="148"/>
      <c r="AA64" s="148"/>
      <c r="AB64" s="148"/>
      <c r="AC64" s="148"/>
      <c r="AD64" s="148"/>
      <c r="AE64" s="148"/>
      <c r="AF64" s="148"/>
      <c r="AG64" s="148" t="s">
        <v>189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1" t="s">
        <v>260</v>
      </c>
      <c r="D65" s="161"/>
      <c r="E65" s="162">
        <v>1</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193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1" t="s">
        <v>261</v>
      </c>
      <c r="D66" s="161"/>
      <c r="E66" s="162">
        <v>2</v>
      </c>
      <c r="F66" s="159"/>
      <c r="G66" s="1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193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91" t="s">
        <v>262</v>
      </c>
      <c r="D67" s="161"/>
      <c r="E67" s="162">
        <v>2</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193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73">
        <v>13</v>
      </c>
      <c r="B68" s="174" t="s">
        <v>263</v>
      </c>
      <c r="C68" s="190" t="s">
        <v>264</v>
      </c>
      <c r="D68" s="175" t="s">
        <v>184</v>
      </c>
      <c r="E68" s="176">
        <v>1</v>
      </c>
      <c r="F68" s="177"/>
      <c r="G68" s="178">
        <f>ROUND(E68*F68,2)</f>
        <v>0</v>
      </c>
      <c r="H68" s="177"/>
      <c r="I68" s="178">
        <f>ROUND(E68*H68,2)</f>
        <v>0</v>
      </c>
      <c r="J68" s="177"/>
      <c r="K68" s="178">
        <f>ROUND(E68*J68,2)</f>
        <v>0</v>
      </c>
      <c r="L68" s="178">
        <v>21</v>
      </c>
      <c r="M68" s="178">
        <f>G68*(1+L68/100)</f>
        <v>0</v>
      </c>
      <c r="N68" s="176">
        <v>5.8000000000000003E-2</v>
      </c>
      <c r="O68" s="176">
        <f>ROUND(E68*N68,2)</f>
        <v>0.06</v>
      </c>
      <c r="P68" s="176">
        <v>0</v>
      </c>
      <c r="Q68" s="176">
        <f>ROUND(E68*P68,2)</f>
        <v>0</v>
      </c>
      <c r="R68" s="178" t="s">
        <v>265</v>
      </c>
      <c r="S68" s="178" t="s">
        <v>266</v>
      </c>
      <c r="T68" s="179" t="s">
        <v>266</v>
      </c>
      <c r="U68" s="159">
        <v>0</v>
      </c>
      <c r="V68" s="159">
        <f>ROUND(E68*U68,2)</f>
        <v>0</v>
      </c>
      <c r="W68" s="159"/>
      <c r="X68" s="159" t="s">
        <v>267</v>
      </c>
      <c r="Y68" s="159" t="s">
        <v>188</v>
      </c>
      <c r="Z68" s="148"/>
      <c r="AA68" s="148"/>
      <c r="AB68" s="148"/>
      <c r="AC68" s="148"/>
      <c r="AD68" s="148"/>
      <c r="AE68" s="148"/>
      <c r="AF68" s="148"/>
      <c r="AG68" s="148" t="s">
        <v>268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1" t="s">
        <v>269</v>
      </c>
      <c r="D69" s="161"/>
      <c r="E69" s="162">
        <v>1</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193</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3">
        <v>14</v>
      </c>
      <c r="B70" s="174" t="s">
        <v>270</v>
      </c>
      <c r="C70" s="190" t="s">
        <v>271</v>
      </c>
      <c r="D70" s="175" t="s">
        <v>272</v>
      </c>
      <c r="E70" s="176">
        <v>1</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258</v>
      </c>
      <c r="T70" s="179" t="s">
        <v>259</v>
      </c>
      <c r="U70" s="159">
        <v>0</v>
      </c>
      <c r="V70" s="159">
        <f>ROUND(E70*U70,2)</f>
        <v>0</v>
      </c>
      <c r="W70" s="159"/>
      <c r="X70" s="159" t="s">
        <v>273</v>
      </c>
      <c r="Y70" s="159" t="s">
        <v>188</v>
      </c>
      <c r="Z70" s="148"/>
      <c r="AA70" s="148"/>
      <c r="AB70" s="148"/>
      <c r="AC70" s="148"/>
      <c r="AD70" s="148"/>
      <c r="AE70" s="148"/>
      <c r="AF70" s="148"/>
      <c r="AG70" s="148" t="s">
        <v>274</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1" t="s">
        <v>275</v>
      </c>
      <c r="D71" s="161"/>
      <c r="E71" s="162">
        <v>1</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193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3">
        <v>15</v>
      </c>
      <c r="B72" s="174" t="s">
        <v>276</v>
      </c>
      <c r="C72" s="190" t="s">
        <v>277</v>
      </c>
      <c r="D72" s="175" t="s">
        <v>272</v>
      </c>
      <c r="E72" s="176">
        <v>1</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c r="S72" s="178" t="s">
        <v>258</v>
      </c>
      <c r="T72" s="179" t="s">
        <v>259</v>
      </c>
      <c r="U72" s="159">
        <v>0</v>
      </c>
      <c r="V72" s="159">
        <f>ROUND(E72*U72,2)</f>
        <v>0</v>
      </c>
      <c r="W72" s="159"/>
      <c r="X72" s="159" t="s">
        <v>273</v>
      </c>
      <c r="Y72" s="159" t="s">
        <v>188</v>
      </c>
      <c r="Z72" s="148"/>
      <c r="AA72" s="148"/>
      <c r="AB72" s="148"/>
      <c r="AC72" s="148"/>
      <c r="AD72" s="148"/>
      <c r="AE72" s="148"/>
      <c r="AF72" s="148"/>
      <c r="AG72" s="148" t="s">
        <v>274</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91" t="s">
        <v>275</v>
      </c>
      <c r="D73" s="161"/>
      <c r="E73" s="162">
        <v>1</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3">
        <v>16</v>
      </c>
      <c r="B74" s="174" t="s">
        <v>278</v>
      </c>
      <c r="C74" s="190" t="s">
        <v>279</v>
      </c>
      <c r="D74" s="175" t="s">
        <v>272</v>
      </c>
      <c r="E74" s="176">
        <v>1</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258</v>
      </c>
      <c r="T74" s="179" t="s">
        <v>259</v>
      </c>
      <c r="U74" s="159">
        <v>0</v>
      </c>
      <c r="V74" s="159">
        <f>ROUND(E74*U74,2)</f>
        <v>0</v>
      </c>
      <c r="W74" s="159"/>
      <c r="X74" s="159" t="s">
        <v>273</v>
      </c>
      <c r="Y74" s="159" t="s">
        <v>188</v>
      </c>
      <c r="Z74" s="148"/>
      <c r="AA74" s="148"/>
      <c r="AB74" s="148"/>
      <c r="AC74" s="148"/>
      <c r="AD74" s="148"/>
      <c r="AE74" s="148"/>
      <c r="AF74" s="148"/>
      <c r="AG74" s="148" t="s">
        <v>274</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91" t="s">
        <v>275</v>
      </c>
      <c r="D75" s="161"/>
      <c r="E75" s="162">
        <v>1</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193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3">
        <v>17</v>
      </c>
      <c r="B76" s="174" t="s">
        <v>280</v>
      </c>
      <c r="C76" s="190" t="s">
        <v>281</v>
      </c>
      <c r="D76" s="175" t="s">
        <v>272</v>
      </c>
      <c r="E76" s="176">
        <v>1</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c r="S76" s="178" t="s">
        <v>258</v>
      </c>
      <c r="T76" s="179" t="s">
        <v>259</v>
      </c>
      <c r="U76" s="159">
        <v>0</v>
      </c>
      <c r="V76" s="159">
        <f>ROUND(E76*U76,2)</f>
        <v>0</v>
      </c>
      <c r="W76" s="159"/>
      <c r="X76" s="159" t="s">
        <v>273</v>
      </c>
      <c r="Y76" s="159" t="s">
        <v>188</v>
      </c>
      <c r="Z76" s="148"/>
      <c r="AA76" s="148"/>
      <c r="AB76" s="148"/>
      <c r="AC76" s="148"/>
      <c r="AD76" s="148"/>
      <c r="AE76" s="148"/>
      <c r="AF76" s="148"/>
      <c r="AG76" s="148" t="s">
        <v>274</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191" t="s">
        <v>275</v>
      </c>
      <c r="D77" s="161"/>
      <c r="E77" s="162">
        <v>1</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193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x14ac:dyDescent="0.2">
      <c r="A78" s="166" t="s">
        <v>180</v>
      </c>
      <c r="B78" s="167" t="s">
        <v>81</v>
      </c>
      <c r="C78" s="189" t="s">
        <v>82</v>
      </c>
      <c r="D78" s="168"/>
      <c r="E78" s="169"/>
      <c r="F78" s="170"/>
      <c r="G78" s="170">
        <f>SUMIF(AG79:AG87,"&lt;&gt;NOR",G79:G87)</f>
        <v>0</v>
      </c>
      <c r="H78" s="170"/>
      <c r="I78" s="170">
        <f>SUM(I79:I87)</f>
        <v>0</v>
      </c>
      <c r="J78" s="170"/>
      <c r="K78" s="170">
        <f>SUM(K79:K87)</f>
        <v>0</v>
      </c>
      <c r="L78" s="170"/>
      <c r="M78" s="170">
        <f>SUM(M79:M87)</f>
        <v>0</v>
      </c>
      <c r="N78" s="169"/>
      <c r="O78" s="169">
        <f>SUM(O79:O87)</f>
        <v>2.2400000000000002</v>
      </c>
      <c r="P78" s="169"/>
      <c r="Q78" s="169">
        <f>SUM(Q79:Q87)</f>
        <v>0</v>
      </c>
      <c r="R78" s="170"/>
      <c r="S78" s="170"/>
      <c r="T78" s="171"/>
      <c r="U78" s="165"/>
      <c r="V78" s="165">
        <f>SUM(V79:V87)</f>
        <v>40.14</v>
      </c>
      <c r="W78" s="165"/>
      <c r="X78" s="165"/>
      <c r="Y78" s="165"/>
      <c r="AG78" t="s">
        <v>181</v>
      </c>
    </row>
    <row r="79" spans="1:60" ht="33.75" outlineLevel="1" x14ac:dyDescent="0.2">
      <c r="A79" s="173">
        <v>18</v>
      </c>
      <c r="B79" s="174" t="s">
        <v>282</v>
      </c>
      <c r="C79" s="190" t="s">
        <v>283</v>
      </c>
      <c r="D79" s="175" t="s">
        <v>208</v>
      </c>
      <c r="E79" s="176">
        <v>19.844999999999999</v>
      </c>
      <c r="F79" s="177"/>
      <c r="G79" s="178">
        <f>ROUND(E79*F79,2)</f>
        <v>0</v>
      </c>
      <c r="H79" s="177"/>
      <c r="I79" s="178">
        <f>ROUND(E79*H79,2)</f>
        <v>0</v>
      </c>
      <c r="J79" s="177"/>
      <c r="K79" s="178">
        <f>ROUND(E79*J79,2)</f>
        <v>0</v>
      </c>
      <c r="L79" s="178">
        <v>21</v>
      </c>
      <c r="M79" s="178">
        <f>G79*(1+L79/100)</f>
        <v>0</v>
      </c>
      <c r="N79" s="176">
        <v>1.201E-2</v>
      </c>
      <c r="O79" s="176">
        <f>ROUND(E79*N79,2)</f>
        <v>0.24</v>
      </c>
      <c r="P79" s="176">
        <v>0</v>
      </c>
      <c r="Q79" s="176">
        <f>ROUND(E79*P79,2)</f>
        <v>0</v>
      </c>
      <c r="R79" s="178" t="s">
        <v>203</v>
      </c>
      <c r="S79" s="178" t="s">
        <v>186</v>
      </c>
      <c r="T79" s="179" t="s">
        <v>186</v>
      </c>
      <c r="U79" s="159">
        <v>0.95</v>
      </c>
      <c r="V79" s="159">
        <f>ROUND(E79*U79,2)</f>
        <v>18.850000000000001</v>
      </c>
      <c r="W79" s="159"/>
      <c r="X79" s="159" t="s">
        <v>187</v>
      </c>
      <c r="Y79" s="159" t="s">
        <v>188</v>
      </c>
      <c r="Z79" s="148"/>
      <c r="AA79" s="148"/>
      <c r="AB79" s="148"/>
      <c r="AC79" s="148"/>
      <c r="AD79" s="148"/>
      <c r="AE79" s="148"/>
      <c r="AF79" s="148"/>
      <c r="AG79" s="148" t="s">
        <v>189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91" t="s">
        <v>284</v>
      </c>
      <c r="D80" s="161"/>
      <c r="E80" s="162">
        <v>19.844999999999999</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193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3">
        <v>19</v>
      </c>
      <c r="B81" s="174" t="s">
        <v>285</v>
      </c>
      <c r="C81" s="190" t="s">
        <v>286</v>
      </c>
      <c r="D81" s="175" t="s">
        <v>208</v>
      </c>
      <c r="E81" s="176">
        <v>9.3000000000000007</v>
      </c>
      <c r="F81" s="177"/>
      <c r="G81" s="178">
        <f>ROUND(E81*F81,2)</f>
        <v>0</v>
      </c>
      <c r="H81" s="177"/>
      <c r="I81" s="178">
        <f>ROUND(E81*H81,2)</f>
        <v>0</v>
      </c>
      <c r="J81" s="177"/>
      <c r="K81" s="178">
        <f>ROUND(E81*J81,2)</f>
        <v>0</v>
      </c>
      <c r="L81" s="178">
        <v>21</v>
      </c>
      <c r="M81" s="178">
        <f>G81*(1+L81/100)</f>
        <v>0</v>
      </c>
      <c r="N81" s="176">
        <v>0.19275999999999999</v>
      </c>
      <c r="O81" s="176">
        <f>ROUND(E81*N81,2)</f>
        <v>1.79</v>
      </c>
      <c r="P81" s="176">
        <v>0</v>
      </c>
      <c r="Q81" s="176">
        <f>ROUND(E81*P81,2)</f>
        <v>0</v>
      </c>
      <c r="R81" s="178" t="s">
        <v>287</v>
      </c>
      <c r="S81" s="178" t="s">
        <v>186</v>
      </c>
      <c r="T81" s="179" t="s">
        <v>186</v>
      </c>
      <c r="U81" s="159">
        <v>1.0980000000000001</v>
      </c>
      <c r="V81" s="159">
        <f>ROUND(E81*U81,2)</f>
        <v>10.210000000000001</v>
      </c>
      <c r="W81" s="159"/>
      <c r="X81" s="159" t="s">
        <v>187</v>
      </c>
      <c r="Y81" s="159" t="s">
        <v>188</v>
      </c>
      <c r="Z81" s="148"/>
      <c r="AA81" s="148"/>
      <c r="AB81" s="148"/>
      <c r="AC81" s="148"/>
      <c r="AD81" s="148"/>
      <c r="AE81" s="148"/>
      <c r="AF81" s="148"/>
      <c r="AG81" s="148" t="s">
        <v>189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91" t="s">
        <v>288</v>
      </c>
      <c r="D82" s="161"/>
      <c r="E82" s="162">
        <v>9.3000000000000007</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193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3">
        <v>20</v>
      </c>
      <c r="B83" s="174" t="s">
        <v>289</v>
      </c>
      <c r="C83" s="190" t="s">
        <v>290</v>
      </c>
      <c r="D83" s="175" t="s">
        <v>208</v>
      </c>
      <c r="E83" s="176">
        <v>10.7575</v>
      </c>
      <c r="F83" s="177"/>
      <c r="G83" s="178">
        <f>ROUND(E83*F83,2)</f>
        <v>0</v>
      </c>
      <c r="H83" s="177"/>
      <c r="I83" s="178">
        <f>ROUND(E83*H83,2)</f>
        <v>0</v>
      </c>
      <c r="J83" s="177"/>
      <c r="K83" s="178">
        <f>ROUND(E83*J83,2)</f>
        <v>0</v>
      </c>
      <c r="L83" s="178">
        <v>21</v>
      </c>
      <c r="M83" s="178">
        <f>G83*(1+L83/100)</f>
        <v>0</v>
      </c>
      <c r="N83" s="176">
        <v>1.924E-2</v>
      </c>
      <c r="O83" s="176">
        <f>ROUND(E83*N83,2)</f>
        <v>0.21</v>
      </c>
      <c r="P83" s="176">
        <v>0</v>
      </c>
      <c r="Q83" s="176">
        <f>ROUND(E83*P83,2)</f>
        <v>0</v>
      </c>
      <c r="R83" s="178"/>
      <c r="S83" s="178" t="s">
        <v>258</v>
      </c>
      <c r="T83" s="179" t="s">
        <v>259</v>
      </c>
      <c r="U83" s="159">
        <v>1.03</v>
      </c>
      <c r="V83" s="159">
        <f>ROUND(E83*U83,2)</f>
        <v>11.08</v>
      </c>
      <c r="W83" s="159"/>
      <c r="X83" s="159" t="s">
        <v>187</v>
      </c>
      <c r="Y83" s="159" t="s">
        <v>188</v>
      </c>
      <c r="Z83" s="148"/>
      <c r="AA83" s="148"/>
      <c r="AB83" s="148"/>
      <c r="AC83" s="148"/>
      <c r="AD83" s="148"/>
      <c r="AE83" s="148"/>
      <c r="AF83" s="148"/>
      <c r="AG83" s="148" t="s">
        <v>189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91" t="s">
        <v>291</v>
      </c>
      <c r="D84" s="161"/>
      <c r="E84" s="162">
        <v>2.4975000000000001</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193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1" t="s">
        <v>292</v>
      </c>
      <c r="D85" s="161"/>
      <c r="E85" s="162">
        <v>2.31</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193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1" t="s">
        <v>293</v>
      </c>
      <c r="D86" s="161"/>
      <c r="E86" s="162">
        <v>1.92</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193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91" t="s">
        <v>294</v>
      </c>
      <c r="D87" s="161"/>
      <c r="E87" s="162">
        <v>4.03</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193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x14ac:dyDescent="0.2">
      <c r="A88" s="166" t="s">
        <v>180</v>
      </c>
      <c r="B88" s="167" t="s">
        <v>83</v>
      </c>
      <c r="C88" s="189" t="s">
        <v>84</v>
      </c>
      <c r="D88" s="168"/>
      <c r="E88" s="169"/>
      <c r="F88" s="170"/>
      <c r="G88" s="170">
        <f>SUMIF(AG89:AG108,"&lt;&gt;NOR",G89:G108)</f>
        <v>0</v>
      </c>
      <c r="H88" s="170"/>
      <c r="I88" s="170">
        <f>SUM(I89:I108)</f>
        <v>0</v>
      </c>
      <c r="J88" s="170"/>
      <c r="K88" s="170">
        <f>SUM(K89:K108)</f>
        <v>0</v>
      </c>
      <c r="L88" s="170"/>
      <c r="M88" s="170">
        <f>SUM(M89:M108)</f>
        <v>0</v>
      </c>
      <c r="N88" s="169"/>
      <c r="O88" s="169">
        <f>SUM(O89:O108)</f>
        <v>0.28000000000000003</v>
      </c>
      <c r="P88" s="169"/>
      <c r="Q88" s="169">
        <f>SUM(Q89:Q108)</f>
        <v>0</v>
      </c>
      <c r="R88" s="170"/>
      <c r="S88" s="170"/>
      <c r="T88" s="171"/>
      <c r="U88" s="165"/>
      <c r="V88" s="165">
        <f>SUM(V89:V108)</f>
        <v>59.289999999999992</v>
      </c>
      <c r="W88" s="165"/>
      <c r="X88" s="165"/>
      <c r="Y88" s="165"/>
      <c r="AG88" t="s">
        <v>181</v>
      </c>
    </row>
    <row r="89" spans="1:60" ht="22.5" outlineLevel="1" x14ac:dyDescent="0.2">
      <c r="A89" s="173">
        <v>21</v>
      </c>
      <c r="B89" s="174" t="s">
        <v>295</v>
      </c>
      <c r="C89" s="190" t="s">
        <v>296</v>
      </c>
      <c r="D89" s="175" t="s">
        <v>208</v>
      </c>
      <c r="E89" s="176">
        <v>72.42</v>
      </c>
      <c r="F89" s="177"/>
      <c r="G89" s="178">
        <f>ROUND(E89*F89,2)</f>
        <v>0</v>
      </c>
      <c r="H89" s="177"/>
      <c r="I89" s="178">
        <f>ROUND(E89*H89,2)</f>
        <v>0</v>
      </c>
      <c r="J89" s="177"/>
      <c r="K89" s="178">
        <f>ROUND(E89*J89,2)</f>
        <v>0</v>
      </c>
      <c r="L89" s="178">
        <v>21</v>
      </c>
      <c r="M89" s="178">
        <f>G89*(1+L89/100)</f>
        <v>0</v>
      </c>
      <c r="N89" s="176">
        <v>1.7899999999999999E-3</v>
      </c>
      <c r="O89" s="176">
        <f>ROUND(E89*N89,2)</f>
        <v>0.13</v>
      </c>
      <c r="P89" s="176">
        <v>0</v>
      </c>
      <c r="Q89" s="176">
        <f>ROUND(E89*P89,2)</f>
        <v>0</v>
      </c>
      <c r="R89" s="178" t="s">
        <v>203</v>
      </c>
      <c r="S89" s="178" t="s">
        <v>186</v>
      </c>
      <c r="T89" s="179" t="s">
        <v>186</v>
      </c>
      <c r="U89" s="159">
        <v>0.22400999999999999</v>
      </c>
      <c r="V89" s="159">
        <f>ROUND(E89*U89,2)</f>
        <v>16.22</v>
      </c>
      <c r="W89" s="159"/>
      <c r="X89" s="159" t="s">
        <v>187</v>
      </c>
      <c r="Y89" s="159" t="s">
        <v>188</v>
      </c>
      <c r="Z89" s="148"/>
      <c r="AA89" s="148"/>
      <c r="AB89" s="148"/>
      <c r="AC89" s="148"/>
      <c r="AD89" s="148"/>
      <c r="AE89" s="148"/>
      <c r="AF89" s="148"/>
      <c r="AG89" s="148" t="s">
        <v>189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55" t="s">
        <v>297</v>
      </c>
      <c r="D90" s="256"/>
      <c r="E90" s="256"/>
      <c r="F90" s="256"/>
      <c r="G90" s="256"/>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191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61" t="s">
        <v>298</v>
      </c>
      <c r="D91" s="262"/>
      <c r="E91" s="262"/>
      <c r="F91" s="262"/>
      <c r="G91" s="262"/>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222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1" t="s">
        <v>299</v>
      </c>
      <c r="D92" s="161"/>
      <c r="E92" s="162"/>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193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1" t="s">
        <v>300</v>
      </c>
      <c r="D93" s="161"/>
      <c r="E93" s="162">
        <v>72.42</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193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3">
        <v>22</v>
      </c>
      <c r="B94" s="174" t="s">
        <v>301</v>
      </c>
      <c r="C94" s="190" t="s">
        <v>302</v>
      </c>
      <c r="D94" s="175" t="s">
        <v>208</v>
      </c>
      <c r="E94" s="176">
        <v>72.42</v>
      </c>
      <c r="F94" s="177"/>
      <c r="G94" s="178">
        <f>ROUND(E94*F94,2)</f>
        <v>0</v>
      </c>
      <c r="H94" s="177"/>
      <c r="I94" s="178">
        <f>ROUND(E94*H94,2)</f>
        <v>0</v>
      </c>
      <c r="J94" s="177"/>
      <c r="K94" s="178">
        <f>ROUND(E94*J94,2)</f>
        <v>0</v>
      </c>
      <c r="L94" s="178">
        <v>21</v>
      </c>
      <c r="M94" s="178">
        <f>G94*(1+L94/100)</f>
        <v>0</v>
      </c>
      <c r="N94" s="176">
        <v>3.5E-4</v>
      </c>
      <c r="O94" s="176">
        <f>ROUND(E94*N94,2)</f>
        <v>0.03</v>
      </c>
      <c r="P94" s="176">
        <v>0</v>
      </c>
      <c r="Q94" s="176">
        <f>ROUND(E94*P94,2)</f>
        <v>0</v>
      </c>
      <c r="R94" s="178" t="s">
        <v>203</v>
      </c>
      <c r="S94" s="178" t="s">
        <v>186</v>
      </c>
      <c r="T94" s="179" t="s">
        <v>186</v>
      </c>
      <c r="U94" s="159">
        <v>7.0000000000000007E-2</v>
      </c>
      <c r="V94" s="159">
        <f>ROUND(E94*U94,2)</f>
        <v>5.07</v>
      </c>
      <c r="W94" s="159"/>
      <c r="X94" s="159" t="s">
        <v>187</v>
      </c>
      <c r="Y94" s="159" t="s">
        <v>188</v>
      </c>
      <c r="Z94" s="148"/>
      <c r="AA94" s="148"/>
      <c r="AB94" s="148"/>
      <c r="AC94" s="148"/>
      <c r="AD94" s="148"/>
      <c r="AE94" s="148"/>
      <c r="AF94" s="148"/>
      <c r="AG94" s="148" t="s">
        <v>189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1" t="s">
        <v>303</v>
      </c>
      <c r="D95" s="161"/>
      <c r="E95" s="162">
        <v>72.42</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193</v>
      </c>
      <c r="AH95" s="148">
        <v>5</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73">
        <v>23</v>
      </c>
      <c r="B96" s="174" t="s">
        <v>304</v>
      </c>
      <c r="C96" s="190" t="s">
        <v>305</v>
      </c>
      <c r="D96" s="175" t="s">
        <v>208</v>
      </c>
      <c r="E96" s="176">
        <v>8.6385000000000005</v>
      </c>
      <c r="F96" s="177"/>
      <c r="G96" s="178">
        <f>ROUND(E96*F96,2)</f>
        <v>0</v>
      </c>
      <c r="H96" s="177"/>
      <c r="I96" s="178">
        <f>ROUND(E96*H96,2)</f>
        <v>0</v>
      </c>
      <c r="J96" s="177"/>
      <c r="K96" s="178">
        <f>ROUND(E96*J96,2)</f>
        <v>0</v>
      </c>
      <c r="L96" s="178">
        <v>21</v>
      </c>
      <c r="M96" s="178">
        <f>G96*(1+L96/100)</f>
        <v>0</v>
      </c>
      <c r="N96" s="176">
        <v>1.7000000000000001E-4</v>
      </c>
      <c r="O96" s="176">
        <f>ROUND(E96*N96,2)</f>
        <v>0</v>
      </c>
      <c r="P96" s="176">
        <v>0</v>
      </c>
      <c r="Q96" s="176">
        <f>ROUND(E96*P96,2)</f>
        <v>0</v>
      </c>
      <c r="R96" s="178" t="s">
        <v>203</v>
      </c>
      <c r="S96" s="178" t="s">
        <v>186</v>
      </c>
      <c r="T96" s="179" t="s">
        <v>259</v>
      </c>
      <c r="U96" s="159">
        <v>0.1343</v>
      </c>
      <c r="V96" s="159">
        <f>ROUND(E96*U96,2)</f>
        <v>1.1599999999999999</v>
      </c>
      <c r="W96" s="159"/>
      <c r="X96" s="159" t="s">
        <v>187</v>
      </c>
      <c r="Y96" s="159" t="s">
        <v>188</v>
      </c>
      <c r="Z96" s="148"/>
      <c r="AA96" s="148"/>
      <c r="AB96" s="148"/>
      <c r="AC96" s="148"/>
      <c r="AD96" s="148"/>
      <c r="AE96" s="148"/>
      <c r="AF96" s="148"/>
      <c r="AG96" s="148" t="s">
        <v>189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91" t="s">
        <v>306</v>
      </c>
      <c r="D97" s="161"/>
      <c r="E97" s="162">
        <v>8.6385000000000005</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193</v>
      </c>
      <c r="AH97" s="148">
        <v>5</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73">
        <v>24</v>
      </c>
      <c r="B98" s="174" t="s">
        <v>307</v>
      </c>
      <c r="C98" s="190" t="s">
        <v>308</v>
      </c>
      <c r="D98" s="175" t="s">
        <v>208</v>
      </c>
      <c r="E98" s="176">
        <v>286.95</v>
      </c>
      <c r="F98" s="177"/>
      <c r="G98" s="178">
        <f>ROUND(E98*F98,2)</f>
        <v>0</v>
      </c>
      <c r="H98" s="177"/>
      <c r="I98" s="178">
        <f>ROUND(E98*H98,2)</f>
        <v>0</v>
      </c>
      <c r="J98" s="177"/>
      <c r="K98" s="178">
        <f>ROUND(E98*J98,2)</f>
        <v>0</v>
      </c>
      <c r="L98" s="178">
        <v>21</v>
      </c>
      <c r="M98" s="178">
        <f>G98*(1+L98/100)</f>
        <v>0</v>
      </c>
      <c r="N98" s="176">
        <v>8.0000000000000007E-5</v>
      </c>
      <c r="O98" s="176">
        <f>ROUND(E98*N98,2)</f>
        <v>0.02</v>
      </c>
      <c r="P98" s="176">
        <v>0</v>
      </c>
      <c r="Q98" s="176">
        <f>ROUND(E98*P98,2)</f>
        <v>0</v>
      </c>
      <c r="R98" s="178" t="s">
        <v>203</v>
      </c>
      <c r="S98" s="178" t="s">
        <v>186</v>
      </c>
      <c r="T98" s="179" t="s">
        <v>259</v>
      </c>
      <c r="U98" s="159">
        <v>0.12</v>
      </c>
      <c r="V98" s="159">
        <f>ROUND(E98*U98,2)</f>
        <v>34.43</v>
      </c>
      <c r="W98" s="159"/>
      <c r="X98" s="159" t="s">
        <v>187</v>
      </c>
      <c r="Y98" s="159" t="s">
        <v>188</v>
      </c>
      <c r="Z98" s="148"/>
      <c r="AA98" s="148"/>
      <c r="AB98" s="148"/>
      <c r="AC98" s="148"/>
      <c r="AD98" s="148"/>
      <c r="AE98" s="148"/>
      <c r="AF98" s="148"/>
      <c r="AG98" s="148" t="s">
        <v>189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91" t="s">
        <v>309</v>
      </c>
      <c r="D99" s="161"/>
      <c r="E99" s="162">
        <v>286.95</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193</v>
      </c>
      <c r="AH99" s="148">
        <v>5</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56.25" outlineLevel="1" x14ac:dyDescent="0.2">
      <c r="A100" s="173">
        <v>25</v>
      </c>
      <c r="B100" s="174" t="s">
        <v>310</v>
      </c>
      <c r="C100" s="190" t="s">
        <v>311</v>
      </c>
      <c r="D100" s="175" t="s">
        <v>238</v>
      </c>
      <c r="E100" s="176">
        <v>40.4</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t="s">
        <v>203</v>
      </c>
      <c r="S100" s="178" t="s">
        <v>186</v>
      </c>
      <c r="T100" s="179" t="s">
        <v>186</v>
      </c>
      <c r="U100" s="159">
        <v>3.7999999999999999E-2</v>
      </c>
      <c r="V100" s="159">
        <f>ROUND(E100*U100,2)</f>
        <v>1.54</v>
      </c>
      <c r="W100" s="159"/>
      <c r="X100" s="159" t="s">
        <v>187</v>
      </c>
      <c r="Y100" s="159" t="s">
        <v>188</v>
      </c>
      <c r="Z100" s="148"/>
      <c r="AA100" s="148"/>
      <c r="AB100" s="148"/>
      <c r="AC100" s="148"/>
      <c r="AD100" s="148"/>
      <c r="AE100" s="148"/>
      <c r="AF100" s="148"/>
      <c r="AG100" s="148" t="s">
        <v>189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91" t="s">
        <v>299</v>
      </c>
      <c r="D101" s="161"/>
      <c r="E101" s="162"/>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193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191" t="s">
        <v>312</v>
      </c>
      <c r="D102" s="161"/>
      <c r="E102" s="162">
        <v>40.4</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193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3">
        <v>26</v>
      </c>
      <c r="B103" s="174" t="s">
        <v>313</v>
      </c>
      <c r="C103" s="190" t="s">
        <v>314</v>
      </c>
      <c r="D103" s="175" t="s">
        <v>238</v>
      </c>
      <c r="E103" s="176">
        <v>4.8</v>
      </c>
      <c r="F103" s="177"/>
      <c r="G103" s="178">
        <f>ROUND(E103*F103,2)</f>
        <v>0</v>
      </c>
      <c r="H103" s="177"/>
      <c r="I103" s="178">
        <f>ROUND(E103*H103,2)</f>
        <v>0</v>
      </c>
      <c r="J103" s="177"/>
      <c r="K103" s="178">
        <f>ROUND(E103*J103,2)</f>
        <v>0</v>
      </c>
      <c r="L103" s="178">
        <v>21</v>
      </c>
      <c r="M103" s="178">
        <f>G103*(1+L103/100)</f>
        <v>0</v>
      </c>
      <c r="N103" s="176">
        <v>2.12E-2</v>
      </c>
      <c r="O103" s="176">
        <f>ROUND(E103*N103,2)</f>
        <v>0.1</v>
      </c>
      <c r="P103" s="176">
        <v>0</v>
      </c>
      <c r="Q103" s="176">
        <f>ROUND(E103*P103,2)</f>
        <v>0</v>
      </c>
      <c r="R103" s="178" t="s">
        <v>185</v>
      </c>
      <c r="S103" s="178" t="s">
        <v>186</v>
      </c>
      <c r="T103" s="179" t="s">
        <v>186</v>
      </c>
      <c r="U103" s="159">
        <v>0.18179999999999999</v>
      </c>
      <c r="V103" s="159">
        <f>ROUND(E103*U103,2)</f>
        <v>0.87</v>
      </c>
      <c r="W103" s="159"/>
      <c r="X103" s="159" t="s">
        <v>187</v>
      </c>
      <c r="Y103" s="159" t="s">
        <v>188</v>
      </c>
      <c r="Z103" s="148"/>
      <c r="AA103" s="148"/>
      <c r="AB103" s="148"/>
      <c r="AC103" s="148"/>
      <c r="AD103" s="148"/>
      <c r="AE103" s="148"/>
      <c r="AF103" s="148"/>
      <c r="AG103" s="148" t="s">
        <v>189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55" t="s">
        <v>315</v>
      </c>
      <c r="D104" s="256"/>
      <c r="E104" s="256"/>
      <c r="F104" s="256"/>
      <c r="G104" s="256"/>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191</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91" t="s">
        <v>316</v>
      </c>
      <c r="D105" s="161"/>
      <c r="E105" s="162"/>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193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1" t="s">
        <v>317</v>
      </c>
      <c r="D106" s="161"/>
      <c r="E106" s="162">
        <v>2.4</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193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91" t="s">
        <v>318</v>
      </c>
      <c r="D107" s="161"/>
      <c r="E107" s="162"/>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193</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91" t="s">
        <v>319</v>
      </c>
      <c r="D108" s="161"/>
      <c r="E108" s="162">
        <v>2.4</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193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x14ac:dyDescent="0.2">
      <c r="A109" s="166" t="s">
        <v>180</v>
      </c>
      <c r="B109" s="167" t="s">
        <v>85</v>
      </c>
      <c r="C109" s="189" t="s">
        <v>86</v>
      </c>
      <c r="D109" s="168"/>
      <c r="E109" s="169"/>
      <c r="F109" s="170"/>
      <c r="G109" s="170">
        <f>SUMIF(AG110:AG150,"&lt;&gt;NOR",G110:G150)</f>
        <v>0</v>
      </c>
      <c r="H109" s="170"/>
      <c r="I109" s="170">
        <f>SUM(I110:I150)</f>
        <v>0</v>
      </c>
      <c r="J109" s="170"/>
      <c r="K109" s="170">
        <f>SUM(K110:K150)</f>
        <v>0</v>
      </c>
      <c r="L109" s="170"/>
      <c r="M109" s="170">
        <f>SUM(M110:M150)</f>
        <v>0</v>
      </c>
      <c r="N109" s="169"/>
      <c r="O109" s="169">
        <f>SUM(O110:O150)</f>
        <v>1.9900000000000002</v>
      </c>
      <c r="P109" s="169"/>
      <c r="Q109" s="169">
        <f>SUM(Q110:Q150)</f>
        <v>0</v>
      </c>
      <c r="R109" s="170"/>
      <c r="S109" s="170"/>
      <c r="T109" s="171"/>
      <c r="U109" s="165"/>
      <c r="V109" s="165">
        <f>SUM(V110:V150)</f>
        <v>185.25000000000003</v>
      </c>
      <c r="W109" s="165"/>
      <c r="X109" s="165"/>
      <c r="Y109" s="165"/>
      <c r="AG109" t="s">
        <v>181</v>
      </c>
    </row>
    <row r="110" spans="1:60" ht="22.5" outlineLevel="1" x14ac:dyDescent="0.2">
      <c r="A110" s="173">
        <v>27</v>
      </c>
      <c r="B110" s="174" t="s">
        <v>320</v>
      </c>
      <c r="C110" s="190" t="s">
        <v>321</v>
      </c>
      <c r="D110" s="175" t="s">
        <v>208</v>
      </c>
      <c r="E110" s="176">
        <v>8.6385000000000005</v>
      </c>
      <c r="F110" s="177"/>
      <c r="G110" s="178">
        <f>ROUND(E110*F110,2)</f>
        <v>0</v>
      </c>
      <c r="H110" s="177"/>
      <c r="I110" s="178">
        <f>ROUND(E110*H110,2)</f>
        <v>0</v>
      </c>
      <c r="J110" s="177"/>
      <c r="K110" s="178">
        <f>ROUND(E110*J110,2)</f>
        <v>0</v>
      </c>
      <c r="L110" s="178">
        <v>21</v>
      </c>
      <c r="M110" s="178">
        <f>G110*(1+L110/100)</f>
        <v>0</v>
      </c>
      <c r="N110" s="176">
        <v>3.0699999999999998E-3</v>
      </c>
      <c r="O110" s="176">
        <f>ROUND(E110*N110,2)</f>
        <v>0.03</v>
      </c>
      <c r="P110" s="176">
        <v>0</v>
      </c>
      <c r="Q110" s="176">
        <f>ROUND(E110*P110,2)</f>
        <v>0</v>
      </c>
      <c r="R110" s="178" t="s">
        <v>203</v>
      </c>
      <c r="S110" s="178" t="s">
        <v>186</v>
      </c>
      <c r="T110" s="179" t="s">
        <v>186</v>
      </c>
      <c r="U110" s="159">
        <v>0.31</v>
      </c>
      <c r="V110" s="159">
        <f>ROUND(E110*U110,2)</f>
        <v>2.68</v>
      </c>
      <c r="W110" s="159"/>
      <c r="X110" s="159" t="s">
        <v>187</v>
      </c>
      <c r="Y110" s="159" t="s">
        <v>188</v>
      </c>
      <c r="Z110" s="148"/>
      <c r="AA110" s="148"/>
      <c r="AB110" s="148"/>
      <c r="AC110" s="148"/>
      <c r="AD110" s="148"/>
      <c r="AE110" s="148"/>
      <c r="AF110" s="148"/>
      <c r="AG110" s="148" t="s">
        <v>189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55" t="s">
        <v>297</v>
      </c>
      <c r="D111" s="256"/>
      <c r="E111" s="256"/>
      <c r="F111" s="256"/>
      <c r="G111" s="256"/>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191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1" t="s">
        <v>306</v>
      </c>
      <c r="D112" s="161"/>
      <c r="E112" s="162">
        <v>8.6385000000000005</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193</v>
      </c>
      <c r="AH112" s="148">
        <v>5</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73">
        <v>28</v>
      </c>
      <c r="B113" s="174" t="s">
        <v>322</v>
      </c>
      <c r="C113" s="190" t="s">
        <v>323</v>
      </c>
      <c r="D113" s="175" t="s">
        <v>208</v>
      </c>
      <c r="E113" s="176">
        <v>286.95</v>
      </c>
      <c r="F113" s="177"/>
      <c r="G113" s="178">
        <f>ROUND(E113*F113,2)</f>
        <v>0</v>
      </c>
      <c r="H113" s="177"/>
      <c r="I113" s="178">
        <f>ROUND(E113*H113,2)</f>
        <v>0</v>
      </c>
      <c r="J113" s="177"/>
      <c r="K113" s="178">
        <f>ROUND(E113*J113,2)</f>
        <v>0</v>
      </c>
      <c r="L113" s="178">
        <v>21</v>
      </c>
      <c r="M113" s="178">
        <f>G113*(1+L113/100)</f>
        <v>0</v>
      </c>
      <c r="N113" s="176">
        <v>2.5000000000000001E-3</v>
      </c>
      <c r="O113" s="176">
        <f>ROUND(E113*N113,2)</f>
        <v>0.72</v>
      </c>
      <c r="P113" s="176">
        <v>0</v>
      </c>
      <c r="Q113" s="176">
        <f>ROUND(E113*P113,2)</f>
        <v>0</v>
      </c>
      <c r="R113" s="178" t="s">
        <v>203</v>
      </c>
      <c r="S113" s="178" t="s">
        <v>186</v>
      </c>
      <c r="T113" s="179" t="s">
        <v>186</v>
      </c>
      <c r="U113" s="159">
        <v>0.24</v>
      </c>
      <c r="V113" s="159">
        <f>ROUND(E113*U113,2)</f>
        <v>68.87</v>
      </c>
      <c r="W113" s="159"/>
      <c r="X113" s="159" t="s">
        <v>187</v>
      </c>
      <c r="Y113" s="159" t="s">
        <v>188</v>
      </c>
      <c r="Z113" s="148"/>
      <c r="AA113" s="148"/>
      <c r="AB113" s="148"/>
      <c r="AC113" s="148"/>
      <c r="AD113" s="148"/>
      <c r="AE113" s="148"/>
      <c r="AF113" s="148"/>
      <c r="AG113" s="148" t="s">
        <v>189</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255" t="s">
        <v>297</v>
      </c>
      <c r="D114" s="256"/>
      <c r="E114" s="256"/>
      <c r="F114" s="256"/>
      <c r="G114" s="256"/>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191</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191" t="s">
        <v>324</v>
      </c>
      <c r="D115" s="161"/>
      <c r="E115" s="162">
        <v>286.95</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193</v>
      </c>
      <c r="AH115" s="148">
        <v>5</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3">
        <v>29</v>
      </c>
      <c r="B116" s="174" t="s">
        <v>325</v>
      </c>
      <c r="C116" s="190" t="s">
        <v>326</v>
      </c>
      <c r="D116" s="175" t="s">
        <v>208</v>
      </c>
      <c r="E116" s="176">
        <v>7.2</v>
      </c>
      <c r="F116" s="177"/>
      <c r="G116" s="178">
        <f>ROUND(E116*F116,2)</f>
        <v>0</v>
      </c>
      <c r="H116" s="177"/>
      <c r="I116" s="178">
        <f>ROUND(E116*H116,2)</f>
        <v>0</v>
      </c>
      <c r="J116" s="177"/>
      <c r="K116" s="178">
        <f>ROUND(E116*J116,2)</f>
        <v>0</v>
      </c>
      <c r="L116" s="178">
        <v>21</v>
      </c>
      <c r="M116" s="178">
        <f>G116*(1+L116/100)</f>
        <v>0</v>
      </c>
      <c r="N116" s="176">
        <v>4.0000000000000003E-5</v>
      </c>
      <c r="O116" s="176">
        <f>ROUND(E116*N116,2)</f>
        <v>0</v>
      </c>
      <c r="P116" s="176">
        <v>0</v>
      </c>
      <c r="Q116" s="176">
        <f>ROUND(E116*P116,2)</f>
        <v>0</v>
      </c>
      <c r="R116" s="178" t="s">
        <v>203</v>
      </c>
      <c r="S116" s="178" t="s">
        <v>186</v>
      </c>
      <c r="T116" s="179" t="s">
        <v>186</v>
      </c>
      <c r="U116" s="159">
        <v>7.8E-2</v>
      </c>
      <c r="V116" s="159">
        <f>ROUND(E116*U116,2)</f>
        <v>0.56000000000000005</v>
      </c>
      <c r="W116" s="159"/>
      <c r="X116" s="159" t="s">
        <v>187</v>
      </c>
      <c r="Y116" s="159" t="s">
        <v>188</v>
      </c>
      <c r="Z116" s="148"/>
      <c r="AA116" s="148"/>
      <c r="AB116" s="148"/>
      <c r="AC116" s="148"/>
      <c r="AD116" s="148"/>
      <c r="AE116" s="148"/>
      <c r="AF116" s="148"/>
      <c r="AG116" s="148" t="s">
        <v>189</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2" x14ac:dyDescent="0.2">
      <c r="A117" s="155"/>
      <c r="B117" s="156"/>
      <c r="C117" s="255" t="s">
        <v>327</v>
      </c>
      <c r="D117" s="256"/>
      <c r="E117" s="256"/>
      <c r="F117" s="256"/>
      <c r="G117" s="256"/>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191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80" t="str">
        <f>C117</f>
        <v>které se zřizují před úpravami povrchu, a obalení osazených dveřních zárubní před znečištěním při úpravách povrchu nástřikem plastických maltovin včetně pozdějšího odkrytí,</v>
      </c>
      <c r="BB117" s="148"/>
      <c r="BC117" s="148"/>
      <c r="BD117" s="148"/>
      <c r="BE117" s="148"/>
      <c r="BF117" s="148"/>
      <c r="BG117" s="148"/>
      <c r="BH117" s="148"/>
    </row>
    <row r="118" spans="1:60" outlineLevel="2" x14ac:dyDescent="0.2">
      <c r="A118" s="155"/>
      <c r="B118" s="156"/>
      <c r="C118" s="191" t="s">
        <v>328</v>
      </c>
      <c r="D118" s="161"/>
      <c r="E118" s="162"/>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193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91" t="s">
        <v>329</v>
      </c>
      <c r="D119" s="161"/>
      <c r="E119" s="162">
        <v>2.88</v>
      </c>
      <c r="F119" s="159"/>
      <c r="G119" s="15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193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5"/>
      <c r="B120" s="156"/>
      <c r="C120" s="191" t="s">
        <v>330</v>
      </c>
      <c r="D120" s="161"/>
      <c r="E120" s="162"/>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193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91" t="s">
        <v>331</v>
      </c>
      <c r="D121" s="161"/>
      <c r="E121" s="162">
        <v>4.32</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193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ht="22.5" outlineLevel="1" x14ac:dyDescent="0.2">
      <c r="A122" s="173">
        <v>30</v>
      </c>
      <c r="B122" s="174" t="s">
        <v>332</v>
      </c>
      <c r="C122" s="190" t="s">
        <v>333</v>
      </c>
      <c r="D122" s="175" t="s">
        <v>208</v>
      </c>
      <c r="E122" s="176">
        <v>8.6385000000000005</v>
      </c>
      <c r="F122" s="177"/>
      <c r="G122" s="178">
        <f>ROUND(E122*F122,2)</f>
        <v>0</v>
      </c>
      <c r="H122" s="177"/>
      <c r="I122" s="178">
        <f>ROUND(E122*H122,2)</f>
        <v>0</v>
      </c>
      <c r="J122" s="177"/>
      <c r="K122" s="178">
        <f>ROUND(E122*J122,2)</f>
        <v>0</v>
      </c>
      <c r="L122" s="178">
        <v>21</v>
      </c>
      <c r="M122" s="178">
        <f>G122*(1+L122/100)</f>
        <v>0</v>
      </c>
      <c r="N122" s="176">
        <v>4.1099999999999999E-3</v>
      </c>
      <c r="O122" s="176">
        <f>ROUND(E122*N122,2)</f>
        <v>0.04</v>
      </c>
      <c r="P122" s="176">
        <v>0</v>
      </c>
      <c r="Q122" s="176">
        <f>ROUND(E122*P122,2)</f>
        <v>0</v>
      </c>
      <c r="R122" s="178" t="s">
        <v>203</v>
      </c>
      <c r="S122" s="178" t="s">
        <v>186</v>
      </c>
      <c r="T122" s="179" t="s">
        <v>186</v>
      </c>
      <c r="U122" s="159">
        <v>0.48399999999999999</v>
      </c>
      <c r="V122" s="159">
        <f>ROUND(E122*U122,2)</f>
        <v>4.18</v>
      </c>
      <c r="W122" s="159"/>
      <c r="X122" s="159" t="s">
        <v>187</v>
      </c>
      <c r="Y122" s="159" t="s">
        <v>188</v>
      </c>
      <c r="Z122" s="148"/>
      <c r="AA122" s="148"/>
      <c r="AB122" s="148"/>
      <c r="AC122" s="148"/>
      <c r="AD122" s="148"/>
      <c r="AE122" s="148"/>
      <c r="AF122" s="148"/>
      <c r="AG122" s="148" t="s">
        <v>189</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55" t="s">
        <v>334</v>
      </c>
      <c r="D123" s="256"/>
      <c r="E123" s="256"/>
      <c r="F123" s="256"/>
      <c r="G123" s="256"/>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191</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191" t="s">
        <v>335</v>
      </c>
      <c r="D124" s="161"/>
      <c r="E124" s="162">
        <v>5.0685000000000002</v>
      </c>
      <c r="F124" s="159"/>
      <c r="G124" s="159"/>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193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3" x14ac:dyDescent="0.2">
      <c r="A125" s="155"/>
      <c r="B125" s="156"/>
      <c r="C125" s="191" t="s">
        <v>336</v>
      </c>
      <c r="D125" s="161"/>
      <c r="E125" s="162">
        <v>3.57</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193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3">
        <v>31</v>
      </c>
      <c r="B126" s="174" t="s">
        <v>337</v>
      </c>
      <c r="C126" s="190" t="s">
        <v>338</v>
      </c>
      <c r="D126" s="175" t="s">
        <v>238</v>
      </c>
      <c r="E126" s="176">
        <v>21.5</v>
      </c>
      <c r="F126" s="177"/>
      <c r="G126" s="178">
        <f>ROUND(E126*F126,2)</f>
        <v>0</v>
      </c>
      <c r="H126" s="177"/>
      <c r="I126" s="178">
        <f>ROUND(E126*H126,2)</f>
        <v>0</v>
      </c>
      <c r="J126" s="177"/>
      <c r="K126" s="178">
        <f>ROUND(E126*J126,2)</f>
        <v>0</v>
      </c>
      <c r="L126" s="178">
        <v>21</v>
      </c>
      <c r="M126" s="178">
        <f>G126*(1+L126/100)</f>
        <v>0</v>
      </c>
      <c r="N126" s="176">
        <v>2.3800000000000002E-3</v>
      </c>
      <c r="O126" s="176">
        <f>ROUND(E126*N126,2)</f>
        <v>0.05</v>
      </c>
      <c r="P126" s="176">
        <v>0</v>
      </c>
      <c r="Q126" s="176">
        <f>ROUND(E126*P126,2)</f>
        <v>0</v>
      </c>
      <c r="R126" s="178" t="s">
        <v>185</v>
      </c>
      <c r="S126" s="178" t="s">
        <v>186</v>
      </c>
      <c r="T126" s="179" t="s">
        <v>186</v>
      </c>
      <c r="U126" s="159">
        <v>0.18232999999999999</v>
      </c>
      <c r="V126" s="159">
        <f>ROUND(E126*U126,2)</f>
        <v>3.92</v>
      </c>
      <c r="W126" s="159"/>
      <c r="X126" s="159" t="s">
        <v>187</v>
      </c>
      <c r="Y126" s="159" t="s">
        <v>188</v>
      </c>
      <c r="Z126" s="148"/>
      <c r="AA126" s="148"/>
      <c r="AB126" s="148"/>
      <c r="AC126" s="148"/>
      <c r="AD126" s="148"/>
      <c r="AE126" s="148"/>
      <c r="AF126" s="148"/>
      <c r="AG126" s="148" t="s">
        <v>189</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191" t="s">
        <v>316</v>
      </c>
      <c r="D127" s="161"/>
      <c r="E127" s="162"/>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193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1" t="s">
        <v>339</v>
      </c>
      <c r="D128" s="161"/>
      <c r="E128" s="162">
        <v>7.2</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193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91" t="s">
        <v>318</v>
      </c>
      <c r="D129" s="161"/>
      <c r="E129" s="162"/>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193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1" t="s">
        <v>340</v>
      </c>
      <c r="D130" s="161"/>
      <c r="E130" s="162">
        <v>9.6</v>
      </c>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193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1" t="s">
        <v>341</v>
      </c>
      <c r="D131" s="161"/>
      <c r="E131" s="162">
        <v>4.7</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193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73">
        <v>32</v>
      </c>
      <c r="B132" s="174" t="s">
        <v>342</v>
      </c>
      <c r="C132" s="190" t="s">
        <v>343</v>
      </c>
      <c r="D132" s="175" t="s">
        <v>208</v>
      </c>
      <c r="E132" s="176">
        <v>286.95</v>
      </c>
      <c r="F132" s="177"/>
      <c r="G132" s="178">
        <f>ROUND(E132*F132,2)</f>
        <v>0</v>
      </c>
      <c r="H132" s="177"/>
      <c r="I132" s="178">
        <f>ROUND(E132*H132,2)</f>
        <v>0</v>
      </c>
      <c r="J132" s="177"/>
      <c r="K132" s="178">
        <f>ROUND(E132*J132,2)</f>
        <v>0</v>
      </c>
      <c r="L132" s="178">
        <v>21</v>
      </c>
      <c r="M132" s="178">
        <f>G132*(1+L132/100)</f>
        <v>0</v>
      </c>
      <c r="N132" s="176">
        <v>3.6700000000000001E-3</v>
      </c>
      <c r="O132" s="176">
        <f>ROUND(E132*N132,2)</f>
        <v>1.05</v>
      </c>
      <c r="P132" s="176">
        <v>0</v>
      </c>
      <c r="Q132" s="176">
        <f>ROUND(E132*P132,2)</f>
        <v>0</v>
      </c>
      <c r="R132" s="178" t="s">
        <v>203</v>
      </c>
      <c r="S132" s="178" t="s">
        <v>186</v>
      </c>
      <c r="T132" s="179" t="s">
        <v>186</v>
      </c>
      <c r="U132" s="159">
        <v>0.36199999999999999</v>
      </c>
      <c r="V132" s="159">
        <f>ROUND(E132*U132,2)</f>
        <v>103.88</v>
      </c>
      <c r="W132" s="159"/>
      <c r="X132" s="159" t="s">
        <v>187</v>
      </c>
      <c r="Y132" s="159" t="s">
        <v>188</v>
      </c>
      <c r="Z132" s="148"/>
      <c r="AA132" s="148"/>
      <c r="AB132" s="148"/>
      <c r="AC132" s="148"/>
      <c r="AD132" s="148"/>
      <c r="AE132" s="148"/>
      <c r="AF132" s="148"/>
      <c r="AG132" s="148" t="s">
        <v>189</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91" t="s">
        <v>210</v>
      </c>
      <c r="D133" s="161"/>
      <c r="E133" s="162">
        <v>73.08</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193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1" t="s">
        <v>211</v>
      </c>
      <c r="D134" s="161"/>
      <c r="E134" s="162">
        <v>-1.6</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193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1" t="s">
        <v>344</v>
      </c>
      <c r="D135" s="161"/>
      <c r="E135" s="162">
        <v>3.3239999999999998</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193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91" t="s">
        <v>213</v>
      </c>
      <c r="D136" s="161"/>
      <c r="E136" s="162">
        <v>63.96</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191" t="s">
        <v>211</v>
      </c>
      <c r="D137" s="161"/>
      <c r="E137" s="162">
        <v>-1.6</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193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91" t="s">
        <v>345</v>
      </c>
      <c r="D138" s="161"/>
      <c r="E138" s="162">
        <v>2.67</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193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5"/>
      <c r="B139" s="156"/>
      <c r="C139" s="191" t="s">
        <v>346</v>
      </c>
      <c r="D139" s="161"/>
      <c r="E139" s="162">
        <v>2.2200000000000002</v>
      </c>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193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191" t="s">
        <v>347</v>
      </c>
      <c r="D140" s="161"/>
      <c r="E140" s="162">
        <v>3.3959999999999999</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193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91" t="s">
        <v>217</v>
      </c>
      <c r="D141" s="161"/>
      <c r="E141" s="162">
        <v>152.66</v>
      </c>
      <c r="F141" s="159"/>
      <c r="G141" s="15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193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91" t="s">
        <v>218</v>
      </c>
      <c r="D142" s="161"/>
      <c r="E142" s="162">
        <v>-11.16</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193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73">
        <v>33</v>
      </c>
      <c r="B143" s="174" t="s">
        <v>348</v>
      </c>
      <c r="C143" s="190" t="s">
        <v>349</v>
      </c>
      <c r="D143" s="175" t="s">
        <v>208</v>
      </c>
      <c r="E143" s="176">
        <v>2.8</v>
      </c>
      <c r="F143" s="177"/>
      <c r="G143" s="178">
        <f>ROUND(E143*F143,2)</f>
        <v>0</v>
      </c>
      <c r="H143" s="177"/>
      <c r="I143" s="178">
        <f>ROUND(E143*H143,2)</f>
        <v>0</v>
      </c>
      <c r="J143" s="177"/>
      <c r="K143" s="178">
        <f>ROUND(E143*J143,2)</f>
        <v>0</v>
      </c>
      <c r="L143" s="178">
        <v>21</v>
      </c>
      <c r="M143" s="178">
        <f>G143*(1+L143/100)</f>
        <v>0</v>
      </c>
      <c r="N143" s="176">
        <v>3.6150000000000002E-2</v>
      </c>
      <c r="O143" s="176">
        <f>ROUND(E143*N143,2)</f>
        <v>0.1</v>
      </c>
      <c r="P143" s="176">
        <v>0</v>
      </c>
      <c r="Q143" s="176">
        <f>ROUND(E143*P143,2)</f>
        <v>0</v>
      </c>
      <c r="R143" s="178" t="s">
        <v>203</v>
      </c>
      <c r="S143" s="178" t="s">
        <v>186</v>
      </c>
      <c r="T143" s="179" t="s">
        <v>186</v>
      </c>
      <c r="U143" s="159">
        <v>0.41402</v>
      </c>
      <c r="V143" s="159">
        <f>ROUND(E143*U143,2)</f>
        <v>1.1599999999999999</v>
      </c>
      <c r="W143" s="159"/>
      <c r="X143" s="159" t="s">
        <v>187</v>
      </c>
      <c r="Y143" s="159" t="s">
        <v>188</v>
      </c>
      <c r="Z143" s="148"/>
      <c r="AA143" s="148"/>
      <c r="AB143" s="148"/>
      <c r="AC143" s="148"/>
      <c r="AD143" s="148"/>
      <c r="AE143" s="148"/>
      <c r="AF143" s="148"/>
      <c r="AG143" s="148" t="s">
        <v>189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91" t="s">
        <v>350</v>
      </c>
      <c r="D144" s="161"/>
      <c r="E144" s="162">
        <v>2.8</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193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ht="22.5" outlineLevel="1" x14ac:dyDescent="0.2">
      <c r="A145" s="173">
        <v>34</v>
      </c>
      <c r="B145" s="174" t="s">
        <v>351</v>
      </c>
      <c r="C145" s="190" t="s">
        <v>352</v>
      </c>
      <c r="D145" s="175" t="s">
        <v>353</v>
      </c>
      <c r="E145" s="176">
        <v>20</v>
      </c>
      <c r="F145" s="177"/>
      <c r="G145" s="178">
        <f>ROUND(E145*F145,2)</f>
        <v>0</v>
      </c>
      <c r="H145" s="177"/>
      <c r="I145" s="178">
        <f>ROUND(E145*H145,2)</f>
        <v>0</v>
      </c>
      <c r="J145" s="177"/>
      <c r="K145" s="178">
        <f>ROUND(E145*J145,2)</f>
        <v>0</v>
      </c>
      <c r="L145" s="178">
        <v>21</v>
      </c>
      <c r="M145" s="178">
        <f>G145*(1+L145/100)</f>
        <v>0</v>
      </c>
      <c r="N145" s="176">
        <v>0</v>
      </c>
      <c r="O145" s="176">
        <f>ROUND(E145*N145,2)</f>
        <v>0</v>
      </c>
      <c r="P145" s="176">
        <v>0</v>
      </c>
      <c r="Q145" s="176">
        <f>ROUND(E145*P145,2)</f>
        <v>0</v>
      </c>
      <c r="R145" s="178"/>
      <c r="S145" s="178" t="s">
        <v>258</v>
      </c>
      <c r="T145" s="179" t="s">
        <v>259</v>
      </c>
      <c r="U145" s="159">
        <v>0</v>
      </c>
      <c r="V145" s="159">
        <f>ROUND(E145*U145,2)</f>
        <v>0</v>
      </c>
      <c r="W145" s="159"/>
      <c r="X145" s="159" t="s">
        <v>187</v>
      </c>
      <c r="Y145" s="159" t="s">
        <v>188</v>
      </c>
      <c r="Z145" s="148"/>
      <c r="AA145" s="148"/>
      <c r="AB145" s="148"/>
      <c r="AC145" s="148"/>
      <c r="AD145" s="148"/>
      <c r="AE145" s="148"/>
      <c r="AF145" s="148"/>
      <c r="AG145" s="148" t="s">
        <v>189</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191" t="s">
        <v>354</v>
      </c>
      <c r="D146" s="161"/>
      <c r="E146" s="162">
        <v>20</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193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73">
        <v>35</v>
      </c>
      <c r="B147" s="174" t="s">
        <v>355</v>
      </c>
      <c r="C147" s="190" t="s">
        <v>356</v>
      </c>
      <c r="D147" s="175" t="s">
        <v>353</v>
      </c>
      <c r="E147" s="176">
        <v>30</v>
      </c>
      <c r="F147" s="177"/>
      <c r="G147" s="178">
        <f>ROUND(E147*F147,2)</f>
        <v>0</v>
      </c>
      <c r="H147" s="177"/>
      <c r="I147" s="178">
        <f>ROUND(E147*H147,2)</f>
        <v>0</v>
      </c>
      <c r="J147" s="177"/>
      <c r="K147" s="178">
        <f>ROUND(E147*J147,2)</f>
        <v>0</v>
      </c>
      <c r="L147" s="178">
        <v>21</v>
      </c>
      <c r="M147" s="178">
        <f>G147*(1+L147/100)</f>
        <v>0</v>
      </c>
      <c r="N147" s="176">
        <v>0</v>
      </c>
      <c r="O147" s="176">
        <f>ROUND(E147*N147,2)</f>
        <v>0</v>
      </c>
      <c r="P147" s="176">
        <v>0</v>
      </c>
      <c r="Q147" s="176">
        <f>ROUND(E147*P147,2)</f>
        <v>0</v>
      </c>
      <c r="R147" s="178"/>
      <c r="S147" s="178" t="s">
        <v>258</v>
      </c>
      <c r="T147" s="179" t="s">
        <v>259</v>
      </c>
      <c r="U147" s="159">
        <v>0</v>
      </c>
      <c r="V147" s="159">
        <f>ROUND(E147*U147,2)</f>
        <v>0</v>
      </c>
      <c r="W147" s="159"/>
      <c r="X147" s="159" t="s">
        <v>187</v>
      </c>
      <c r="Y147" s="159" t="s">
        <v>188</v>
      </c>
      <c r="Z147" s="148"/>
      <c r="AA147" s="148"/>
      <c r="AB147" s="148"/>
      <c r="AC147" s="148"/>
      <c r="AD147" s="148"/>
      <c r="AE147" s="148"/>
      <c r="AF147" s="148"/>
      <c r="AG147" s="148" t="s">
        <v>189</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91" t="s">
        <v>357</v>
      </c>
      <c r="D148" s="161"/>
      <c r="E148" s="162">
        <v>30</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193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3">
        <v>36</v>
      </c>
      <c r="B149" s="174" t="s">
        <v>358</v>
      </c>
      <c r="C149" s="190" t="s">
        <v>359</v>
      </c>
      <c r="D149" s="175" t="s">
        <v>353</v>
      </c>
      <c r="E149" s="176">
        <v>5</v>
      </c>
      <c r="F149" s="177"/>
      <c r="G149" s="178">
        <f>ROUND(E149*F149,2)</f>
        <v>0</v>
      </c>
      <c r="H149" s="177"/>
      <c r="I149" s="178">
        <f>ROUND(E149*H149,2)</f>
        <v>0</v>
      </c>
      <c r="J149" s="177"/>
      <c r="K149" s="178">
        <f>ROUND(E149*J149,2)</f>
        <v>0</v>
      </c>
      <c r="L149" s="178">
        <v>21</v>
      </c>
      <c r="M149" s="178">
        <f>G149*(1+L149/100)</f>
        <v>0</v>
      </c>
      <c r="N149" s="176">
        <v>0</v>
      </c>
      <c r="O149" s="176">
        <f>ROUND(E149*N149,2)</f>
        <v>0</v>
      </c>
      <c r="P149" s="176">
        <v>0</v>
      </c>
      <c r="Q149" s="176">
        <f>ROUND(E149*P149,2)</f>
        <v>0</v>
      </c>
      <c r="R149" s="178"/>
      <c r="S149" s="178" t="s">
        <v>258</v>
      </c>
      <c r="T149" s="179" t="s">
        <v>259</v>
      </c>
      <c r="U149" s="159">
        <v>0</v>
      </c>
      <c r="V149" s="159">
        <f>ROUND(E149*U149,2)</f>
        <v>0</v>
      </c>
      <c r="W149" s="159"/>
      <c r="X149" s="159" t="s">
        <v>187</v>
      </c>
      <c r="Y149" s="159" t="s">
        <v>188</v>
      </c>
      <c r="Z149" s="148"/>
      <c r="AA149" s="148"/>
      <c r="AB149" s="148"/>
      <c r="AC149" s="148"/>
      <c r="AD149" s="148"/>
      <c r="AE149" s="148"/>
      <c r="AF149" s="148"/>
      <c r="AG149" s="148" t="s">
        <v>189</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1" t="s">
        <v>360</v>
      </c>
      <c r="D150" s="161"/>
      <c r="E150" s="162">
        <v>5</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193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x14ac:dyDescent="0.2">
      <c r="A151" s="166" t="s">
        <v>180</v>
      </c>
      <c r="B151" s="167" t="s">
        <v>87</v>
      </c>
      <c r="C151" s="189" t="s">
        <v>88</v>
      </c>
      <c r="D151" s="168"/>
      <c r="E151" s="169"/>
      <c r="F151" s="170"/>
      <c r="G151" s="170">
        <f>SUMIF(AG152:AG179,"&lt;&gt;NOR",G152:G179)</f>
        <v>0</v>
      </c>
      <c r="H151" s="170"/>
      <c r="I151" s="170">
        <f>SUM(I152:I179)</f>
        <v>0</v>
      </c>
      <c r="J151" s="170"/>
      <c r="K151" s="170">
        <f>SUM(K152:K179)</f>
        <v>0</v>
      </c>
      <c r="L151" s="170"/>
      <c r="M151" s="170">
        <f>SUM(M152:M179)</f>
        <v>0</v>
      </c>
      <c r="N151" s="169"/>
      <c r="O151" s="169">
        <f>SUM(O152:O179)</f>
        <v>5.0999999999999996</v>
      </c>
      <c r="P151" s="169"/>
      <c r="Q151" s="169">
        <f>SUM(Q152:Q179)</f>
        <v>0</v>
      </c>
      <c r="R151" s="170"/>
      <c r="S151" s="170"/>
      <c r="T151" s="171"/>
      <c r="U151" s="165"/>
      <c r="V151" s="165">
        <f>SUM(V152:V179)</f>
        <v>4.9700000000000006</v>
      </c>
      <c r="W151" s="165"/>
      <c r="X151" s="165"/>
      <c r="Y151" s="165"/>
      <c r="AG151" t="s">
        <v>181</v>
      </c>
    </row>
    <row r="152" spans="1:60" outlineLevel="1" x14ac:dyDescent="0.2">
      <c r="A152" s="173">
        <v>37</v>
      </c>
      <c r="B152" s="174" t="s">
        <v>361</v>
      </c>
      <c r="C152" s="190" t="s">
        <v>362</v>
      </c>
      <c r="D152" s="175" t="s">
        <v>196</v>
      </c>
      <c r="E152" s="176">
        <v>1.3867499999999999</v>
      </c>
      <c r="F152" s="177"/>
      <c r="G152" s="178">
        <f>ROUND(E152*F152,2)</f>
        <v>0</v>
      </c>
      <c r="H152" s="177"/>
      <c r="I152" s="178">
        <f>ROUND(E152*H152,2)</f>
        <v>0</v>
      </c>
      <c r="J152" s="177"/>
      <c r="K152" s="178">
        <f>ROUND(E152*J152,2)</f>
        <v>0</v>
      </c>
      <c r="L152" s="178">
        <v>21</v>
      </c>
      <c r="M152" s="178">
        <f>G152*(1+L152/100)</f>
        <v>0</v>
      </c>
      <c r="N152" s="176">
        <v>2.5249999999999999</v>
      </c>
      <c r="O152" s="176">
        <f>ROUND(E152*N152,2)</f>
        <v>3.5</v>
      </c>
      <c r="P152" s="176">
        <v>0</v>
      </c>
      <c r="Q152" s="176">
        <f>ROUND(E152*P152,2)</f>
        <v>0</v>
      </c>
      <c r="R152" s="178" t="s">
        <v>203</v>
      </c>
      <c r="S152" s="178" t="s">
        <v>186</v>
      </c>
      <c r="T152" s="179" t="s">
        <v>186</v>
      </c>
      <c r="U152" s="159">
        <v>2.58</v>
      </c>
      <c r="V152" s="159">
        <f>ROUND(E152*U152,2)</f>
        <v>3.58</v>
      </c>
      <c r="W152" s="159"/>
      <c r="X152" s="159" t="s">
        <v>187</v>
      </c>
      <c r="Y152" s="159" t="s">
        <v>188</v>
      </c>
      <c r="Z152" s="148"/>
      <c r="AA152" s="148"/>
      <c r="AB152" s="148"/>
      <c r="AC152" s="148"/>
      <c r="AD152" s="148"/>
      <c r="AE152" s="148"/>
      <c r="AF152" s="148"/>
      <c r="AG152" s="148" t="s">
        <v>189</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55" t="s">
        <v>363</v>
      </c>
      <c r="D153" s="256"/>
      <c r="E153" s="256"/>
      <c r="F153" s="256"/>
      <c r="G153" s="256"/>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191</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1" t="s">
        <v>364</v>
      </c>
      <c r="D154" s="161"/>
      <c r="E154" s="162"/>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193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191" t="s">
        <v>365</v>
      </c>
      <c r="D155" s="161"/>
      <c r="E155" s="162">
        <v>0.24975</v>
      </c>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193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3" x14ac:dyDescent="0.2">
      <c r="A156" s="155"/>
      <c r="B156" s="156"/>
      <c r="C156" s="191" t="s">
        <v>366</v>
      </c>
      <c r="D156" s="161"/>
      <c r="E156" s="162">
        <v>0.23799999999999999</v>
      </c>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193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191" t="s">
        <v>367</v>
      </c>
      <c r="D157" s="161"/>
      <c r="E157" s="162">
        <v>0.2142</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193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191" t="s">
        <v>368</v>
      </c>
      <c r="D158" s="161"/>
      <c r="E158" s="162">
        <v>0.39679999999999999</v>
      </c>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193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191" t="s">
        <v>369</v>
      </c>
      <c r="D159" s="161"/>
      <c r="E159" s="162">
        <v>0.28799999999999998</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193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3">
        <v>38</v>
      </c>
      <c r="B160" s="174" t="s">
        <v>370</v>
      </c>
      <c r="C160" s="190" t="s">
        <v>371</v>
      </c>
      <c r="D160" s="175" t="s">
        <v>196</v>
      </c>
      <c r="E160" s="176">
        <v>1.3867499999999999</v>
      </c>
      <c r="F160" s="177"/>
      <c r="G160" s="178">
        <f>ROUND(E160*F160,2)</f>
        <v>0</v>
      </c>
      <c r="H160" s="177"/>
      <c r="I160" s="178">
        <f>ROUND(E160*H160,2)</f>
        <v>0</v>
      </c>
      <c r="J160" s="177"/>
      <c r="K160" s="178">
        <f>ROUND(E160*J160,2)</f>
        <v>0</v>
      </c>
      <c r="L160" s="178">
        <v>21</v>
      </c>
      <c r="M160" s="178">
        <f>G160*(1+L160/100)</f>
        <v>0</v>
      </c>
      <c r="N160" s="176">
        <v>0</v>
      </c>
      <c r="O160" s="176">
        <f>ROUND(E160*N160,2)</f>
        <v>0</v>
      </c>
      <c r="P160" s="176">
        <v>0</v>
      </c>
      <c r="Q160" s="176">
        <f>ROUND(E160*P160,2)</f>
        <v>0</v>
      </c>
      <c r="R160" s="178" t="s">
        <v>203</v>
      </c>
      <c r="S160" s="178" t="s">
        <v>186</v>
      </c>
      <c r="T160" s="179" t="s">
        <v>186</v>
      </c>
      <c r="U160" s="159">
        <v>0.41</v>
      </c>
      <c r="V160" s="159">
        <f>ROUND(E160*U160,2)</f>
        <v>0.56999999999999995</v>
      </c>
      <c r="W160" s="159"/>
      <c r="X160" s="159" t="s">
        <v>187</v>
      </c>
      <c r="Y160" s="159" t="s">
        <v>188</v>
      </c>
      <c r="Z160" s="148"/>
      <c r="AA160" s="148"/>
      <c r="AB160" s="148"/>
      <c r="AC160" s="148"/>
      <c r="AD160" s="148"/>
      <c r="AE160" s="148"/>
      <c r="AF160" s="148"/>
      <c r="AG160" s="148" t="s">
        <v>189</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55" t="s">
        <v>372</v>
      </c>
      <c r="D161" s="256"/>
      <c r="E161" s="256"/>
      <c r="F161" s="256"/>
      <c r="G161" s="256"/>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191</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191" t="s">
        <v>373</v>
      </c>
      <c r="D162" s="161"/>
      <c r="E162" s="162">
        <v>1.3867499999999999</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193</v>
      </c>
      <c r="AH162" s="148">
        <v>5</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73">
        <v>39</v>
      </c>
      <c r="B163" s="174" t="s">
        <v>374</v>
      </c>
      <c r="C163" s="190" t="s">
        <v>375</v>
      </c>
      <c r="D163" s="175" t="s">
        <v>376</v>
      </c>
      <c r="E163" s="176">
        <v>2.912E-2</v>
      </c>
      <c r="F163" s="177"/>
      <c r="G163" s="178">
        <f>ROUND(E163*F163,2)</f>
        <v>0</v>
      </c>
      <c r="H163" s="177"/>
      <c r="I163" s="178">
        <f>ROUND(E163*H163,2)</f>
        <v>0</v>
      </c>
      <c r="J163" s="177"/>
      <c r="K163" s="178">
        <f>ROUND(E163*J163,2)</f>
        <v>0</v>
      </c>
      <c r="L163" s="178">
        <v>21</v>
      </c>
      <c r="M163" s="178">
        <f>G163*(1+L163/100)</f>
        <v>0</v>
      </c>
      <c r="N163" s="176">
        <v>1.0662499999999999</v>
      </c>
      <c r="O163" s="176">
        <f>ROUND(E163*N163,2)</f>
        <v>0.03</v>
      </c>
      <c r="P163" s="176">
        <v>0</v>
      </c>
      <c r="Q163" s="176">
        <f>ROUND(E163*P163,2)</f>
        <v>0</v>
      </c>
      <c r="R163" s="178" t="s">
        <v>203</v>
      </c>
      <c r="S163" s="178" t="s">
        <v>186</v>
      </c>
      <c r="T163" s="179" t="s">
        <v>186</v>
      </c>
      <c r="U163" s="159">
        <v>15.231</v>
      </c>
      <c r="V163" s="159">
        <f>ROUND(E163*U163,2)</f>
        <v>0.44</v>
      </c>
      <c r="W163" s="159"/>
      <c r="X163" s="159" t="s">
        <v>187</v>
      </c>
      <c r="Y163" s="159" t="s">
        <v>188</v>
      </c>
      <c r="Z163" s="148"/>
      <c r="AA163" s="148"/>
      <c r="AB163" s="148"/>
      <c r="AC163" s="148"/>
      <c r="AD163" s="148"/>
      <c r="AE163" s="148"/>
      <c r="AF163" s="148"/>
      <c r="AG163" s="148" t="s">
        <v>189</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55" t="s">
        <v>377</v>
      </c>
      <c r="D164" s="256"/>
      <c r="E164" s="256"/>
      <c r="F164" s="256"/>
      <c r="G164" s="256"/>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191</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191" t="s">
        <v>378</v>
      </c>
      <c r="D165" s="161"/>
      <c r="E165" s="162"/>
      <c r="F165" s="159"/>
      <c r="G165" s="159"/>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193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191" t="s">
        <v>364</v>
      </c>
      <c r="D166" s="161"/>
      <c r="E166" s="162"/>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193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5"/>
      <c r="B167" s="156"/>
      <c r="C167" s="191" t="s">
        <v>379</v>
      </c>
      <c r="D167" s="161"/>
      <c r="E167" s="162">
        <v>5.2399999999999999E-3</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193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1" t="s">
        <v>380</v>
      </c>
      <c r="D168" s="161"/>
      <c r="E168" s="162">
        <v>5.0000000000000001E-3</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193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91" t="s">
        <v>381</v>
      </c>
      <c r="D169" s="161"/>
      <c r="E169" s="162">
        <v>4.4999999999999997E-3</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193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191" t="s">
        <v>382</v>
      </c>
      <c r="D170" s="161"/>
      <c r="E170" s="162">
        <v>8.3300000000000006E-3</v>
      </c>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193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91" t="s">
        <v>383</v>
      </c>
      <c r="D171" s="161"/>
      <c r="E171" s="162">
        <v>6.0499999999999998E-3</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193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73">
        <v>40</v>
      </c>
      <c r="B172" s="174" t="s">
        <v>384</v>
      </c>
      <c r="C172" s="190" t="s">
        <v>385</v>
      </c>
      <c r="D172" s="175" t="s">
        <v>196</v>
      </c>
      <c r="E172" s="176">
        <v>0.93</v>
      </c>
      <c r="F172" s="177"/>
      <c r="G172" s="178">
        <f>ROUND(E172*F172,2)</f>
        <v>0</v>
      </c>
      <c r="H172" s="177"/>
      <c r="I172" s="178">
        <f>ROUND(E172*H172,2)</f>
        <v>0</v>
      </c>
      <c r="J172" s="177"/>
      <c r="K172" s="178">
        <f>ROUND(E172*J172,2)</f>
        <v>0</v>
      </c>
      <c r="L172" s="178">
        <v>21</v>
      </c>
      <c r="M172" s="178">
        <f>G172*(1+L172/100)</f>
        <v>0</v>
      </c>
      <c r="N172" s="176">
        <v>1.6859999999999999</v>
      </c>
      <c r="O172" s="176">
        <f>ROUND(E172*N172,2)</f>
        <v>1.57</v>
      </c>
      <c r="P172" s="176">
        <v>0</v>
      </c>
      <c r="Q172" s="176">
        <f>ROUND(E172*P172,2)</f>
        <v>0</v>
      </c>
      <c r="R172" s="178"/>
      <c r="S172" s="178" t="s">
        <v>186</v>
      </c>
      <c r="T172" s="179" t="s">
        <v>186</v>
      </c>
      <c r="U172" s="159">
        <v>0.41199999999999998</v>
      </c>
      <c r="V172" s="159">
        <f>ROUND(E172*U172,2)</f>
        <v>0.38</v>
      </c>
      <c r="W172" s="159"/>
      <c r="X172" s="159" t="s">
        <v>187</v>
      </c>
      <c r="Y172" s="159" t="s">
        <v>188</v>
      </c>
      <c r="Z172" s="148"/>
      <c r="AA172" s="148"/>
      <c r="AB172" s="148"/>
      <c r="AC172" s="148"/>
      <c r="AD172" s="148"/>
      <c r="AE172" s="148"/>
      <c r="AF172" s="148"/>
      <c r="AG172" s="148" t="s">
        <v>189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191" t="s">
        <v>386</v>
      </c>
      <c r="D173" s="161"/>
      <c r="E173" s="162">
        <v>0.93</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193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1" t="s">
        <v>316</v>
      </c>
      <c r="D174" s="161"/>
      <c r="E174" s="162"/>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193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91" t="s">
        <v>387</v>
      </c>
      <c r="D175" s="161"/>
      <c r="E175" s="162"/>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193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1" t="s">
        <v>388</v>
      </c>
      <c r="D176" s="161"/>
      <c r="E176" s="162"/>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193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91" t="s">
        <v>389</v>
      </c>
      <c r="D177" s="161"/>
      <c r="E177" s="162"/>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193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191" t="s">
        <v>318</v>
      </c>
      <c r="D178" s="161"/>
      <c r="E178" s="162"/>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193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1" t="s">
        <v>390</v>
      </c>
      <c r="D179" s="161"/>
      <c r="E179" s="162"/>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193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x14ac:dyDescent="0.2">
      <c r="A180" s="166" t="s">
        <v>180</v>
      </c>
      <c r="B180" s="167" t="s">
        <v>89</v>
      </c>
      <c r="C180" s="189" t="s">
        <v>90</v>
      </c>
      <c r="D180" s="168"/>
      <c r="E180" s="169"/>
      <c r="F180" s="170"/>
      <c r="G180" s="170">
        <f>SUMIF(AG181:AG192,"&lt;&gt;NOR",G181:G192)</f>
        <v>0</v>
      </c>
      <c r="H180" s="170"/>
      <c r="I180" s="170">
        <f>SUM(I181:I192)</f>
        <v>0</v>
      </c>
      <c r="J180" s="170"/>
      <c r="K180" s="170">
        <f>SUM(K181:K192)</f>
        <v>0</v>
      </c>
      <c r="L180" s="170"/>
      <c r="M180" s="170">
        <f>SUM(M181:M192)</f>
        <v>0</v>
      </c>
      <c r="N180" s="169"/>
      <c r="O180" s="169">
        <f>SUM(O181:O192)</f>
        <v>0.10999999999999999</v>
      </c>
      <c r="P180" s="169"/>
      <c r="Q180" s="169">
        <f>SUM(Q181:Q192)</f>
        <v>0</v>
      </c>
      <c r="R180" s="170"/>
      <c r="S180" s="170"/>
      <c r="T180" s="171"/>
      <c r="U180" s="165"/>
      <c r="V180" s="165">
        <f>SUM(V181:V192)</f>
        <v>6.8599999999999994</v>
      </c>
      <c r="W180" s="165"/>
      <c r="X180" s="165"/>
      <c r="Y180" s="165"/>
      <c r="AG180" t="s">
        <v>181</v>
      </c>
    </row>
    <row r="181" spans="1:60" ht="56.25" outlineLevel="1" x14ac:dyDescent="0.2">
      <c r="A181" s="173">
        <v>41</v>
      </c>
      <c r="B181" s="174" t="s">
        <v>391</v>
      </c>
      <c r="C181" s="190" t="s">
        <v>392</v>
      </c>
      <c r="D181" s="175" t="s">
        <v>184</v>
      </c>
      <c r="E181" s="176">
        <v>2</v>
      </c>
      <c r="F181" s="177"/>
      <c r="G181" s="178">
        <f>ROUND(E181*F181,2)</f>
        <v>0</v>
      </c>
      <c r="H181" s="177"/>
      <c r="I181" s="178">
        <f>ROUND(E181*H181,2)</f>
        <v>0</v>
      </c>
      <c r="J181" s="177"/>
      <c r="K181" s="178">
        <f>ROUND(E181*J181,2)</f>
        <v>0</v>
      </c>
      <c r="L181" s="178">
        <v>21</v>
      </c>
      <c r="M181" s="178">
        <f>G181*(1+L181/100)</f>
        <v>0</v>
      </c>
      <c r="N181" s="176">
        <v>2.937E-2</v>
      </c>
      <c r="O181" s="176">
        <f>ROUND(E181*N181,2)</f>
        <v>0.06</v>
      </c>
      <c r="P181" s="176">
        <v>0</v>
      </c>
      <c r="Q181" s="176">
        <f>ROUND(E181*P181,2)</f>
        <v>0</v>
      </c>
      <c r="R181" s="178" t="s">
        <v>203</v>
      </c>
      <c r="S181" s="178" t="s">
        <v>186</v>
      </c>
      <c r="T181" s="179" t="s">
        <v>186</v>
      </c>
      <c r="U181" s="159">
        <v>1.86</v>
      </c>
      <c r="V181" s="159">
        <f>ROUND(E181*U181,2)</f>
        <v>3.72</v>
      </c>
      <c r="W181" s="159"/>
      <c r="X181" s="159" t="s">
        <v>187</v>
      </c>
      <c r="Y181" s="159" t="s">
        <v>188</v>
      </c>
      <c r="Z181" s="148"/>
      <c r="AA181" s="148"/>
      <c r="AB181" s="148"/>
      <c r="AC181" s="148"/>
      <c r="AD181" s="148"/>
      <c r="AE181" s="148"/>
      <c r="AF181" s="148"/>
      <c r="AG181" s="148" t="s">
        <v>189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1" t="s">
        <v>393</v>
      </c>
      <c r="D182" s="161"/>
      <c r="E182" s="162">
        <v>1</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193</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1" t="s">
        <v>394</v>
      </c>
      <c r="D183" s="161"/>
      <c r="E183" s="162">
        <v>1</v>
      </c>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193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ht="56.25" outlineLevel="1" x14ac:dyDescent="0.2">
      <c r="A184" s="173">
        <v>42</v>
      </c>
      <c r="B184" s="174" t="s">
        <v>395</v>
      </c>
      <c r="C184" s="190" t="s">
        <v>396</v>
      </c>
      <c r="D184" s="175" t="s">
        <v>184</v>
      </c>
      <c r="E184" s="176">
        <v>1</v>
      </c>
      <c r="F184" s="177"/>
      <c r="G184" s="178">
        <f>ROUND(E184*F184,2)</f>
        <v>0</v>
      </c>
      <c r="H184" s="177"/>
      <c r="I184" s="178">
        <f>ROUND(E184*H184,2)</f>
        <v>0</v>
      </c>
      <c r="J184" s="177"/>
      <c r="K184" s="178">
        <f>ROUND(E184*J184,2)</f>
        <v>0</v>
      </c>
      <c r="L184" s="178">
        <v>21</v>
      </c>
      <c r="M184" s="178">
        <f>G184*(1+L184/100)</f>
        <v>0</v>
      </c>
      <c r="N184" s="176">
        <v>3.1969999999999998E-2</v>
      </c>
      <c r="O184" s="176">
        <f>ROUND(E184*N184,2)</f>
        <v>0.03</v>
      </c>
      <c r="P184" s="176">
        <v>0</v>
      </c>
      <c r="Q184" s="176">
        <f>ROUND(E184*P184,2)</f>
        <v>0</v>
      </c>
      <c r="R184" s="178" t="s">
        <v>203</v>
      </c>
      <c r="S184" s="178" t="s">
        <v>186</v>
      </c>
      <c r="T184" s="179" t="s">
        <v>186</v>
      </c>
      <c r="U184" s="159">
        <v>1.86</v>
      </c>
      <c r="V184" s="159">
        <f>ROUND(E184*U184,2)</f>
        <v>1.86</v>
      </c>
      <c r="W184" s="159"/>
      <c r="X184" s="159" t="s">
        <v>187</v>
      </c>
      <c r="Y184" s="159" t="s">
        <v>188</v>
      </c>
      <c r="Z184" s="148"/>
      <c r="AA184" s="148"/>
      <c r="AB184" s="148"/>
      <c r="AC184" s="148"/>
      <c r="AD184" s="148"/>
      <c r="AE184" s="148"/>
      <c r="AF184" s="148"/>
      <c r="AG184" s="148" t="s">
        <v>189</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91" t="s">
        <v>397</v>
      </c>
      <c r="D185" s="161"/>
      <c r="E185" s="162">
        <v>1</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193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22.5" outlineLevel="1" x14ac:dyDescent="0.2">
      <c r="A186" s="173">
        <v>43</v>
      </c>
      <c r="B186" s="174" t="s">
        <v>398</v>
      </c>
      <c r="C186" s="190" t="s">
        <v>399</v>
      </c>
      <c r="D186" s="175" t="s">
        <v>184</v>
      </c>
      <c r="E186" s="176">
        <v>1</v>
      </c>
      <c r="F186" s="177"/>
      <c r="G186" s="178">
        <f>ROUND(E186*F186,2)</f>
        <v>0</v>
      </c>
      <c r="H186" s="177"/>
      <c r="I186" s="178">
        <f>ROUND(E186*H186,2)</f>
        <v>0</v>
      </c>
      <c r="J186" s="177"/>
      <c r="K186" s="178">
        <f>ROUND(E186*J186,2)</f>
        <v>0</v>
      </c>
      <c r="L186" s="178">
        <v>21</v>
      </c>
      <c r="M186" s="178">
        <f>G186*(1+L186/100)</f>
        <v>0</v>
      </c>
      <c r="N186" s="176">
        <v>0</v>
      </c>
      <c r="O186" s="176">
        <f>ROUND(E186*N186,2)</f>
        <v>0</v>
      </c>
      <c r="P186" s="176">
        <v>0</v>
      </c>
      <c r="Q186" s="176">
        <f>ROUND(E186*P186,2)</f>
        <v>0</v>
      </c>
      <c r="R186" s="178" t="s">
        <v>203</v>
      </c>
      <c r="S186" s="178" t="s">
        <v>186</v>
      </c>
      <c r="T186" s="179" t="s">
        <v>186</v>
      </c>
      <c r="U186" s="159">
        <v>0.85</v>
      </c>
      <c r="V186" s="159">
        <f>ROUND(E186*U186,2)</f>
        <v>0.85</v>
      </c>
      <c r="W186" s="159"/>
      <c r="X186" s="159" t="s">
        <v>187</v>
      </c>
      <c r="Y186" s="159" t="s">
        <v>188</v>
      </c>
      <c r="Z186" s="148"/>
      <c r="AA186" s="148"/>
      <c r="AB186" s="148"/>
      <c r="AC186" s="148"/>
      <c r="AD186" s="148"/>
      <c r="AE186" s="148"/>
      <c r="AF186" s="148"/>
      <c r="AG186" s="148" t="s">
        <v>189</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191" t="s">
        <v>400</v>
      </c>
      <c r="D187" s="161"/>
      <c r="E187" s="162">
        <v>1</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193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ht="22.5" outlineLevel="1" x14ac:dyDescent="0.2">
      <c r="A188" s="173">
        <v>44</v>
      </c>
      <c r="B188" s="174" t="s">
        <v>401</v>
      </c>
      <c r="C188" s="190" t="s">
        <v>402</v>
      </c>
      <c r="D188" s="175" t="s">
        <v>238</v>
      </c>
      <c r="E188" s="176">
        <v>1.2</v>
      </c>
      <c r="F188" s="177"/>
      <c r="G188" s="178">
        <f>ROUND(E188*F188,2)</f>
        <v>0</v>
      </c>
      <c r="H188" s="177"/>
      <c r="I188" s="178">
        <f>ROUND(E188*H188,2)</f>
        <v>0</v>
      </c>
      <c r="J188" s="177"/>
      <c r="K188" s="178">
        <f>ROUND(E188*J188,2)</f>
        <v>0</v>
      </c>
      <c r="L188" s="178">
        <v>21</v>
      </c>
      <c r="M188" s="178">
        <f>G188*(1+L188/100)</f>
        <v>0</v>
      </c>
      <c r="N188" s="176">
        <v>4.2100000000000002E-3</v>
      </c>
      <c r="O188" s="176">
        <f>ROUND(E188*N188,2)</f>
        <v>0.01</v>
      </c>
      <c r="P188" s="176">
        <v>0</v>
      </c>
      <c r="Q188" s="176">
        <f>ROUND(E188*P188,2)</f>
        <v>0</v>
      </c>
      <c r="R188" s="178" t="s">
        <v>203</v>
      </c>
      <c r="S188" s="178" t="s">
        <v>186</v>
      </c>
      <c r="T188" s="179" t="s">
        <v>186</v>
      </c>
      <c r="U188" s="159">
        <v>0.35599999999999998</v>
      </c>
      <c r="V188" s="159">
        <f>ROUND(E188*U188,2)</f>
        <v>0.43</v>
      </c>
      <c r="W188" s="159"/>
      <c r="X188" s="159" t="s">
        <v>187</v>
      </c>
      <c r="Y188" s="159" t="s">
        <v>188</v>
      </c>
      <c r="Z188" s="148"/>
      <c r="AA188" s="148"/>
      <c r="AB188" s="148"/>
      <c r="AC188" s="148"/>
      <c r="AD188" s="148"/>
      <c r="AE188" s="148"/>
      <c r="AF188" s="148"/>
      <c r="AG188" s="148" t="s">
        <v>189</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22.5" outlineLevel="2" x14ac:dyDescent="0.2">
      <c r="A189" s="155"/>
      <c r="B189" s="156"/>
      <c r="C189" s="255" t="s">
        <v>403</v>
      </c>
      <c r="D189" s="256"/>
      <c r="E189" s="256"/>
      <c r="F189" s="256"/>
      <c r="G189" s="256"/>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191</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80" t="str">
        <f>C189</f>
        <v>a poloplastických hmot na montážní pěnu, zapravení omítky pod parapetem, těsnění spáry mezi parapetem a rámem okna, dodávka silikonu.</v>
      </c>
      <c r="BB189" s="148"/>
      <c r="BC189" s="148"/>
      <c r="BD189" s="148"/>
      <c r="BE189" s="148"/>
      <c r="BF189" s="148"/>
      <c r="BG189" s="148"/>
      <c r="BH189" s="148"/>
    </row>
    <row r="190" spans="1:60" outlineLevel="2" x14ac:dyDescent="0.2">
      <c r="A190" s="155"/>
      <c r="B190" s="156"/>
      <c r="C190" s="191" t="s">
        <v>404</v>
      </c>
      <c r="D190" s="161"/>
      <c r="E190" s="162">
        <v>1.2</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193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ht="22.5" outlineLevel="1" x14ac:dyDescent="0.2">
      <c r="A191" s="173">
        <v>45</v>
      </c>
      <c r="B191" s="174" t="s">
        <v>405</v>
      </c>
      <c r="C191" s="190" t="s">
        <v>406</v>
      </c>
      <c r="D191" s="175" t="s">
        <v>184</v>
      </c>
      <c r="E191" s="176">
        <v>1</v>
      </c>
      <c r="F191" s="177"/>
      <c r="G191" s="178">
        <f>ROUND(E191*F191,2)</f>
        <v>0</v>
      </c>
      <c r="H191" s="177"/>
      <c r="I191" s="178">
        <f>ROUND(E191*H191,2)</f>
        <v>0</v>
      </c>
      <c r="J191" s="177"/>
      <c r="K191" s="178">
        <f>ROUND(E191*J191,2)</f>
        <v>0</v>
      </c>
      <c r="L191" s="178">
        <v>21</v>
      </c>
      <c r="M191" s="178">
        <f>G191*(1+L191/100)</f>
        <v>0</v>
      </c>
      <c r="N191" s="176">
        <v>1.2800000000000001E-2</v>
      </c>
      <c r="O191" s="176">
        <f>ROUND(E191*N191,2)</f>
        <v>0.01</v>
      </c>
      <c r="P191" s="176">
        <v>0</v>
      </c>
      <c r="Q191" s="176">
        <f>ROUND(E191*P191,2)</f>
        <v>0</v>
      </c>
      <c r="R191" s="178" t="s">
        <v>265</v>
      </c>
      <c r="S191" s="178" t="s">
        <v>186</v>
      </c>
      <c r="T191" s="179" t="s">
        <v>186</v>
      </c>
      <c r="U191" s="159">
        <v>0</v>
      </c>
      <c r="V191" s="159">
        <f>ROUND(E191*U191,2)</f>
        <v>0</v>
      </c>
      <c r="W191" s="159"/>
      <c r="X191" s="159" t="s">
        <v>267</v>
      </c>
      <c r="Y191" s="159" t="s">
        <v>188</v>
      </c>
      <c r="Z191" s="148"/>
      <c r="AA191" s="148"/>
      <c r="AB191" s="148"/>
      <c r="AC191" s="148"/>
      <c r="AD191" s="148"/>
      <c r="AE191" s="148"/>
      <c r="AF191" s="148"/>
      <c r="AG191" s="148" t="s">
        <v>268</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91" t="s">
        <v>407</v>
      </c>
      <c r="D192" s="161"/>
      <c r="E192" s="162">
        <v>1</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193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x14ac:dyDescent="0.2">
      <c r="A193" s="166" t="s">
        <v>180</v>
      </c>
      <c r="B193" s="167" t="s">
        <v>91</v>
      </c>
      <c r="C193" s="189" t="s">
        <v>92</v>
      </c>
      <c r="D193" s="168"/>
      <c r="E193" s="169"/>
      <c r="F193" s="170"/>
      <c r="G193" s="170">
        <f>SUMIF(AG194:AG196,"&lt;&gt;NOR",G194:G196)</f>
        <v>0</v>
      </c>
      <c r="H193" s="170"/>
      <c r="I193" s="170">
        <f>SUM(I194:I196)</f>
        <v>0</v>
      </c>
      <c r="J193" s="170"/>
      <c r="K193" s="170">
        <f>SUM(K194:K196)</f>
        <v>0</v>
      </c>
      <c r="L193" s="170"/>
      <c r="M193" s="170">
        <f>SUM(M194:M196)</f>
        <v>0</v>
      </c>
      <c r="N193" s="169"/>
      <c r="O193" s="169">
        <f>SUM(O194:O196)</f>
        <v>0</v>
      </c>
      <c r="P193" s="169"/>
      <c r="Q193" s="169">
        <f>SUM(Q194:Q196)</f>
        <v>0</v>
      </c>
      <c r="R193" s="170"/>
      <c r="S193" s="170"/>
      <c r="T193" s="171"/>
      <c r="U193" s="165"/>
      <c r="V193" s="165">
        <f>SUM(V194:V196)</f>
        <v>26.84</v>
      </c>
      <c r="W193" s="165"/>
      <c r="X193" s="165"/>
      <c r="Y193" s="165"/>
      <c r="AG193" t="s">
        <v>181</v>
      </c>
    </row>
    <row r="194" spans="1:60" outlineLevel="1" x14ac:dyDescent="0.2">
      <c r="A194" s="173">
        <v>46</v>
      </c>
      <c r="B194" s="174" t="s">
        <v>408</v>
      </c>
      <c r="C194" s="190" t="s">
        <v>409</v>
      </c>
      <c r="D194" s="175" t="s">
        <v>410</v>
      </c>
      <c r="E194" s="176">
        <v>17</v>
      </c>
      <c r="F194" s="177"/>
      <c r="G194" s="178">
        <f>ROUND(E194*F194,2)</f>
        <v>0</v>
      </c>
      <c r="H194" s="177"/>
      <c r="I194" s="178">
        <f>ROUND(E194*H194,2)</f>
        <v>0</v>
      </c>
      <c r="J194" s="177"/>
      <c r="K194" s="178">
        <f>ROUND(E194*J194,2)</f>
        <v>0</v>
      </c>
      <c r="L194" s="178">
        <v>21</v>
      </c>
      <c r="M194" s="178">
        <f>G194*(1+L194/100)</f>
        <v>0</v>
      </c>
      <c r="N194" s="176">
        <v>0</v>
      </c>
      <c r="O194" s="176">
        <f>ROUND(E194*N194,2)</f>
        <v>0</v>
      </c>
      <c r="P194" s="176">
        <v>0</v>
      </c>
      <c r="Q194" s="176">
        <f>ROUND(E194*P194,2)</f>
        <v>0</v>
      </c>
      <c r="R194" s="178"/>
      <c r="S194" s="178" t="s">
        <v>258</v>
      </c>
      <c r="T194" s="179" t="s">
        <v>259</v>
      </c>
      <c r="U194" s="159">
        <v>1.579</v>
      </c>
      <c r="V194" s="159">
        <f>ROUND(E194*U194,2)</f>
        <v>26.84</v>
      </c>
      <c r="W194" s="159"/>
      <c r="X194" s="159" t="s">
        <v>187</v>
      </c>
      <c r="Y194" s="159" t="s">
        <v>188</v>
      </c>
      <c r="Z194" s="148"/>
      <c r="AA194" s="148"/>
      <c r="AB194" s="148"/>
      <c r="AC194" s="148"/>
      <c r="AD194" s="148"/>
      <c r="AE194" s="148"/>
      <c r="AF194" s="148"/>
      <c r="AG194" s="148" t="s">
        <v>189</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59" t="s">
        <v>411</v>
      </c>
      <c r="D195" s="260"/>
      <c r="E195" s="260"/>
      <c r="F195" s="260"/>
      <c r="G195" s="260"/>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222</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91" t="s">
        <v>412</v>
      </c>
      <c r="D196" s="161"/>
      <c r="E196" s="162">
        <v>17</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193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x14ac:dyDescent="0.2">
      <c r="A197" s="166" t="s">
        <v>180</v>
      </c>
      <c r="B197" s="167" t="s">
        <v>93</v>
      </c>
      <c r="C197" s="189" t="s">
        <v>94</v>
      </c>
      <c r="D197" s="168"/>
      <c r="E197" s="169"/>
      <c r="F197" s="170"/>
      <c r="G197" s="170">
        <f>SUMIF(AG198:AG205,"&lt;&gt;NOR",G198:G205)</f>
        <v>0</v>
      </c>
      <c r="H197" s="170"/>
      <c r="I197" s="170">
        <f>SUM(I198:I205)</f>
        <v>0</v>
      </c>
      <c r="J197" s="170"/>
      <c r="K197" s="170">
        <f>SUM(K198:K205)</f>
        <v>0</v>
      </c>
      <c r="L197" s="170"/>
      <c r="M197" s="170">
        <f>SUM(M198:M205)</f>
        <v>0</v>
      </c>
      <c r="N197" s="169"/>
      <c r="O197" s="169">
        <f>SUM(O198:O205)</f>
        <v>0.16</v>
      </c>
      <c r="P197" s="169"/>
      <c r="Q197" s="169">
        <f>SUM(Q198:Q205)</f>
        <v>0</v>
      </c>
      <c r="R197" s="170"/>
      <c r="S197" s="170"/>
      <c r="T197" s="171"/>
      <c r="U197" s="165"/>
      <c r="V197" s="165">
        <f>SUM(V198:V205)</f>
        <v>22.06</v>
      </c>
      <c r="W197" s="165"/>
      <c r="X197" s="165"/>
      <c r="Y197" s="165"/>
      <c r="AG197" t="s">
        <v>181</v>
      </c>
    </row>
    <row r="198" spans="1:60" outlineLevel="1" x14ac:dyDescent="0.2">
      <c r="A198" s="173">
        <v>47</v>
      </c>
      <c r="B198" s="174" t="s">
        <v>413</v>
      </c>
      <c r="C198" s="190" t="s">
        <v>414</v>
      </c>
      <c r="D198" s="175" t="s">
        <v>208</v>
      </c>
      <c r="E198" s="176">
        <v>103.1</v>
      </c>
      <c r="F198" s="177"/>
      <c r="G198" s="178">
        <f>ROUND(E198*F198,2)</f>
        <v>0</v>
      </c>
      <c r="H198" s="177"/>
      <c r="I198" s="178">
        <f>ROUND(E198*H198,2)</f>
        <v>0</v>
      </c>
      <c r="J198" s="177"/>
      <c r="K198" s="178">
        <f>ROUND(E198*J198,2)</f>
        <v>0</v>
      </c>
      <c r="L198" s="178">
        <v>21</v>
      </c>
      <c r="M198" s="178">
        <f>G198*(1+L198/100)</f>
        <v>0</v>
      </c>
      <c r="N198" s="176">
        <v>1.58E-3</v>
      </c>
      <c r="O198" s="176">
        <f>ROUND(E198*N198,2)</f>
        <v>0.16</v>
      </c>
      <c r="P198" s="176">
        <v>0</v>
      </c>
      <c r="Q198" s="176">
        <f>ROUND(E198*P198,2)</f>
        <v>0</v>
      </c>
      <c r="R198" s="178" t="s">
        <v>415</v>
      </c>
      <c r="S198" s="178" t="s">
        <v>186</v>
      </c>
      <c r="T198" s="179" t="s">
        <v>186</v>
      </c>
      <c r="U198" s="159">
        <v>0.214</v>
      </c>
      <c r="V198" s="159">
        <f>ROUND(E198*U198,2)</f>
        <v>22.06</v>
      </c>
      <c r="W198" s="159"/>
      <c r="X198" s="159" t="s">
        <v>187</v>
      </c>
      <c r="Y198" s="159" t="s">
        <v>188</v>
      </c>
      <c r="Z198" s="148"/>
      <c r="AA198" s="148"/>
      <c r="AB198" s="148"/>
      <c r="AC198" s="148"/>
      <c r="AD198" s="148"/>
      <c r="AE198" s="148"/>
      <c r="AF198" s="148"/>
      <c r="AG198" s="148" t="s">
        <v>189</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91" t="s">
        <v>416</v>
      </c>
      <c r="D199" s="161"/>
      <c r="E199" s="162">
        <v>32.5</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193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1" t="s">
        <v>417</v>
      </c>
      <c r="D200" s="161"/>
      <c r="E200" s="162">
        <v>2.5</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193</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91" t="s">
        <v>418</v>
      </c>
      <c r="D201" s="161"/>
      <c r="E201" s="162">
        <v>31.6</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193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191" t="s">
        <v>419</v>
      </c>
      <c r="D202" s="161"/>
      <c r="E202" s="162">
        <v>2.2999999999999998</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193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1" t="s">
        <v>420</v>
      </c>
      <c r="D203" s="161"/>
      <c r="E203" s="162">
        <v>1.9</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193</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1" t="s">
        <v>421</v>
      </c>
      <c r="D204" s="161"/>
      <c r="E204" s="162">
        <v>3.8</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193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191" t="s">
        <v>422</v>
      </c>
      <c r="D205" s="161"/>
      <c r="E205" s="162">
        <v>28.5</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193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x14ac:dyDescent="0.2">
      <c r="A206" s="166" t="s">
        <v>180</v>
      </c>
      <c r="B206" s="167" t="s">
        <v>95</v>
      </c>
      <c r="C206" s="189" t="s">
        <v>96</v>
      </c>
      <c r="D206" s="168"/>
      <c r="E206" s="169"/>
      <c r="F206" s="170"/>
      <c r="G206" s="170">
        <f>SUMIF(AG207:AG211,"&lt;&gt;NOR",G207:G211)</f>
        <v>0</v>
      </c>
      <c r="H206" s="170"/>
      <c r="I206" s="170">
        <f>SUM(I207:I211)</f>
        <v>0</v>
      </c>
      <c r="J206" s="170"/>
      <c r="K206" s="170">
        <f>SUM(K207:K211)</f>
        <v>0</v>
      </c>
      <c r="L206" s="170"/>
      <c r="M206" s="170">
        <f>SUM(M207:M211)</f>
        <v>0</v>
      </c>
      <c r="N206" s="169"/>
      <c r="O206" s="169">
        <f>SUM(O207:O211)</f>
        <v>0</v>
      </c>
      <c r="P206" s="169"/>
      <c r="Q206" s="169">
        <f>SUM(Q207:Q211)</f>
        <v>0</v>
      </c>
      <c r="R206" s="170"/>
      <c r="S206" s="170"/>
      <c r="T206" s="171"/>
      <c r="U206" s="165"/>
      <c r="V206" s="165">
        <f>SUM(V207:V211)</f>
        <v>5.9399999999999995</v>
      </c>
      <c r="W206" s="165"/>
      <c r="X206" s="165"/>
      <c r="Y206" s="165"/>
      <c r="AG206" t="s">
        <v>181</v>
      </c>
    </row>
    <row r="207" spans="1:60" ht="22.5" outlineLevel="1" x14ac:dyDescent="0.2">
      <c r="A207" s="173">
        <v>48</v>
      </c>
      <c r="B207" s="174" t="s">
        <v>423</v>
      </c>
      <c r="C207" s="190" t="s">
        <v>424</v>
      </c>
      <c r="D207" s="175" t="s">
        <v>184</v>
      </c>
      <c r="E207" s="176">
        <v>29</v>
      </c>
      <c r="F207" s="177"/>
      <c r="G207" s="178">
        <f>ROUND(E207*F207,2)</f>
        <v>0</v>
      </c>
      <c r="H207" s="177"/>
      <c r="I207" s="178">
        <f>ROUND(E207*H207,2)</f>
        <v>0</v>
      </c>
      <c r="J207" s="177"/>
      <c r="K207" s="178">
        <f>ROUND(E207*J207,2)</f>
        <v>0</v>
      </c>
      <c r="L207" s="178">
        <v>21</v>
      </c>
      <c r="M207" s="178">
        <f>G207*(1+L207/100)</f>
        <v>0</v>
      </c>
      <c r="N207" s="176">
        <v>0</v>
      </c>
      <c r="O207" s="176">
        <f>ROUND(E207*N207,2)</f>
        <v>0</v>
      </c>
      <c r="P207" s="176">
        <v>0</v>
      </c>
      <c r="Q207" s="176">
        <f>ROUND(E207*P207,2)</f>
        <v>0</v>
      </c>
      <c r="R207" s="178" t="s">
        <v>185</v>
      </c>
      <c r="S207" s="178" t="s">
        <v>186</v>
      </c>
      <c r="T207" s="179" t="s">
        <v>186</v>
      </c>
      <c r="U207" s="159">
        <v>0.19400000000000001</v>
      </c>
      <c r="V207" s="159">
        <f>ROUND(E207*U207,2)</f>
        <v>5.63</v>
      </c>
      <c r="W207" s="159"/>
      <c r="X207" s="159" t="s">
        <v>187</v>
      </c>
      <c r="Y207" s="159" t="s">
        <v>188</v>
      </c>
      <c r="Z207" s="148"/>
      <c r="AA207" s="148"/>
      <c r="AB207" s="148"/>
      <c r="AC207" s="148"/>
      <c r="AD207" s="148"/>
      <c r="AE207" s="148"/>
      <c r="AF207" s="148"/>
      <c r="AG207" s="148" t="s">
        <v>189</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191" t="s">
        <v>425</v>
      </c>
      <c r="D208" s="161"/>
      <c r="E208" s="162">
        <v>22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193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1" t="s">
        <v>426</v>
      </c>
      <c r="D209" s="161"/>
      <c r="E209" s="162">
        <v>7</v>
      </c>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193</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ht="22.5" outlineLevel="1" x14ac:dyDescent="0.2">
      <c r="A210" s="173">
        <v>49</v>
      </c>
      <c r="B210" s="174" t="s">
        <v>427</v>
      </c>
      <c r="C210" s="190" t="s">
        <v>428</v>
      </c>
      <c r="D210" s="175" t="s">
        <v>429</v>
      </c>
      <c r="E210" s="176">
        <v>1</v>
      </c>
      <c r="F210" s="177"/>
      <c r="G210" s="178">
        <f>ROUND(E210*F210,2)</f>
        <v>0</v>
      </c>
      <c r="H210" s="177"/>
      <c r="I210" s="178">
        <f>ROUND(E210*H210,2)</f>
        <v>0</v>
      </c>
      <c r="J210" s="177"/>
      <c r="K210" s="178">
        <f>ROUND(E210*J210,2)</f>
        <v>0</v>
      </c>
      <c r="L210" s="178">
        <v>21</v>
      </c>
      <c r="M210" s="178">
        <f>G210*(1+L210/100)</f>
        <v>0</v>
      </c>
      <c r="N210" s="176">
        <v>4.0000000000000003E-5</v>
      </c>
      <c r="O210" s="176">
        <f>ROUND(E210*N210,2)</f>
        <v>0</v>
      </c>
      <c r="P210" s="176">
        <v>0</v>
      </c>
      <c r="Q210" s="176">
        <f>ROUND(E210*P210,2)</f>
        <v>0</v>
      </c>
      <c r="R210" s="178"/>
      <c r="S210" s="178" t="s">
        <v>258</v>
      </c>
      <c r="T210" s="179" t="s">
        <v>259</v>
      </c>
      <c r="U210" s="159">
        <v>0.308</v>
      </c>
      <c r="V210" s="159">
        <f>ROUND(E210*U210,2)</f>
        <v>0.31</v>
      </c>
      <c r="W210" s="159"/>
      <c r="X210" s="159" t="s">
        <v>187</v>
      </c>
      <c r="Y210" s="159" t="s">
        <v>188</v>
      </c>
      <c r="Z210" s="148"/>
      <c r="AA210" s="148"/>
      <c r="AB210" s="148"/>
      <c r="AC210" s="148"/>
      <c r="AD210" s="148"/>
      <c r="AE210" s="148"/>
      <c r="AF210" s="148"/>
      <c r="AG210" s="148" t="s">
        <v>189</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
      <c r="A211" s="155"/>
      <c r="B211" s="156"/>
      <c r="C211" s="191" t="s">
        <v>430</v>
      </c>
      <c r="D211" s="161"/>
      <c r="E211" s="162">
        <v>1</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193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6" t="s">
        <v>180</v>
      </c>
      <c r="B212" s="167" t="s">
        <v>97</v>
      </c>
      <c r="C212" s="189" t="s">
        <v>98</v>
      </c>
      <c r="D212" s="168"/>
      <c r="E212" s="169"/>
      <c r="F212" s="170"/>
      <c r="G212" s="170">
        <f>SUMIF(AG213:AG270,"&lt;&gt;NOR",G213:G270)</f>
        <v>0</v>
      </c>
      <c r="H212" s="170"/>
      <c r="I212" s="170">
        <f>SUM(I213:I270)</f>
        <v>0</v>
      </c>
      <c r="J212" s="170"/>
      <c r="K212" s="170">
        <f>SUM(K213:K270)</f>
        <v>0</v>
      </c>
      <c r="L212" s="170"/>
      <c r="M212" s="170">
        <f>SUM(M213:M270)</f>
        <v>0</v>
      </c>
      <c r="N212" s="169"/>
      <c r="O212" s="169">
        <f>SUM(O213:O270)</f>
        <v>0.47000000000000003</v>
      </c>
      <c r="P212" s="169"/>
      <c r="Q212" s="169">
        <f>SUM(Q213:Q270)</f>
        <v>7.77</v>
      </c>
      <c r="R212" s="170"/>
      <c r="S212" s="170"/>
      <c r="T212" s="171"/>
      <c r="U212" s="165"/>
      <c r="V212" s="165">
        <f>SUM(V213:V270)</f>
        <v>46.410000000000011</v>
      </c>
      <c r="W212" s="165"/>
      <c r="X212" s="165"/>
      <c r="Y212" s="165"/>
      <c r="AG212" t="s">
        <v>181</v>
      </c>
    </row>
    <row r="213" spans="1:60" ht="33.75" outlineLevel="1" x14ac:dyDescent="0.2">
      <c r="A213" s="173">
        <v>50</v>
      </c>
      <c r="B213" s="174" t="s">
        <v>431</v>
      </c>
      <c r="C213" s="190" t="s">
        <v>432</v>
      </c>
      <c r="D213" s="175" t="s">
        <v>429</v>
      </c>
      <c r="E213" s="176">
        <v>1</v>
      </c>
      <c r="F213" s="177"/>
      <c r="G213" s="178">
        <f>ROUND(E213*F213,2)</f>
        <v>0</v>
      </c>
      <c r="H213" s="177"/>
      <c r="I213" s="178">
        <f>ROUND(E213*H213,2)</f>
        <v>0</v>
      </c>
      <c r="J213" s="177"/>
      <c r="K213" s="178">
        <f>ROUND(E213*J213,2)</f>
        <v>0</v>
      </c>
      <c r="L213" s="178">
        <v>21</v>
      </c>
      <c r="M213" s="178">
        <f>G213*(1+L213/100)</f>
        <v>0</v>
      </c>
      <c r="N213" s="176">
        <v>0</v>
      </c>
      <c r="O213" s="176">
        <f>ROUND(E213*N213,2)</f>
        <v>0</v>
      </c>
      <c r="P213" s="176">
        <v>0</v>
      </c>
      <c r="Q213" s="176">
        <f>ROUND(E213*P213,2)</f>
        <v>0</v>
      </c>
      <c r="R213" s="178" t="s">
        <v>203</v>
      </c>
      <c r="S213" s="178" t="s">
        <v>186</v>
      </c>
      <c r="T213" s="179" t="s">
        <v>186</v>
      </c>
      <c r="U213" s="159">
        <v>0.13900000000000001</v>
      </c>
      <c r="V213" s="159">
        <f>ROUND(E213*U213,2)</f>
        <v>0.14000000000000001</v>
      </c>
      <c r="W213" s="159"/>
      <c r="X213" s="159" t="s">
        <v>187</v>
      </c>
      <c r="Y213" s="159" t="s">
        <v>188</v>
      </c>
      <c r="Z213" s="148"/>
      <c r="AA213" s="148"/>
      <c r="AB213" s="148"/>
      <c r="AC213" s="148"/>
      <c r="AD213" s="148"/>
      <c r="AE213" s="148"/>
      <c r="AF213" s="148"/>
      <c r="AG213" s="148" t="s">
        <v>189</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191" t="s">
        <v>433</v>
      </c>
      <c r="D214" s="161"/>
      <c r="E214" s="162">
        <v>1</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193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3">
        <v>51</v>
      </c>
      <c r="B215" s="174" t="s">
        <v>434</v>
      </c>
      <c r="C215" s="190" t="s">
        <v>435</v>
      </c>
      <c r="D215" s="175" t="s">
        <v>208</v>
      </c>
      <c r="E215" s="176">
        <v>1.77</v>
      </c>
      <c r="F215" s="177"/>
      <c r="G215" s="178">
        <f>ROUND(E215*F215,2)</f>
        <v>0</v>
      </c>
      <c r="H215" s="177"/>
      <c r="I215" s="178">
        <f>ROUND(E215*H215,2)</f>
        <v>0</v>
      </c>
      <c r="J215" s="177"/>
      <c r="K215" s="178">
        <f>ROUND(E215*J215,2)</f>
        <v>0</v>
      </c>
      <c r="L215" s="178">
        <v>21</v>
      </c>
      <c r="M215" s="178">
        <f>G215*(1+L215/100)</f>
        <v>0</v>
      </c>
      <c r="N215" s="176">
        <v>6.7000000000000002E-4</v>
      </c>
      <c r="O215" s="176">
        <f>ROUND(E215*N215,2)</f>
        <v>0</v>
      </c>
      <c r="P215" s="176">
        <v>0.184</v>
      </c>
      <c r="Q215" s="176">
        <f>ROUND(E215*P215,2)</f>
        <v>0.33</v>
      </c>
      <c r="R215" s="178" t="s">
        <v>436</v>
      </c>
      <c r="S215" s="178" t="s">
        <v>186</v>
      </c>
      <c r="T215" s="179" t="s">
        <v>186</v>
      </c>
      <c r="U215" s="159">
        <v>0.22700000000000001</v>
      </c>
      <c r="V215" s="159">
        <f>ROUND(E215*U215,2)</f>
        <v>0.4</v>
      </c>
      <c r="W215" s="159"/>
      <c r="X215" s="159" t="s">
        <v>187</v>
      </c>
      <c r="Y215" s="159" t="s">
        <v>188</v>
      </c>
      <c r="Z215" s="148"/>
      <c r="AA215" s="148"/>
      <c r="AB215" s="148"/>
      <c r="AC215" s="148"/>
      <c r="AD215" s="148"/>
      <c r="AE215" s="148"/>
      <c r="AF215" s="148"/>
      <c r="AG215" s="148" t="s">
        <v>189</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ht="22.5" outlineLevel="2" x14ac:dyDescent="0.2">
      <c r="A216" s="155"/>
      <c r="B216" s="156"/>
      <c r="C216" s="255" t="s">
        <v>437</v>
      </c>
      <c r="D216" s="256"/>
      <c r="E216" s="256"/>
      <c r="F216" s="256"/>
      <c r="G216" s="256"/>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191</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80" t="str">
        <f>C216</f>
        <v>nebo vybourání otvorů průřezové plochy přes 4 m2 v příčkách, včetně pomocného lešení o výšce podlahy do 1900 mm a pro zatížení do 1,5 kPa  (150 kg/m2),</v>
      </c>
      <c r="BB216" s="148"/>
      <c r="BC216" s="148"/>
      <c r="BD216" s="148"/>
      <c r="BE216" s="148"/>
      <c r="BF216" s="148"/>
      <c r="BG216" s="148"/>
      <c r="BH216" s="148"/>
    </row>
    <row r="217" spans="1:60" outlineLevel="2" x14ac:dyDescent="0.2">
      <c r="A217" s="155"/>
      <c r="B217" s="156"/>
      <c r="C217" s="191" t="s">
        <v>438</v>
      </c>
      <c r="D217" s="161"/>
      <c r="E217" s="162">
        <v>2.97</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193</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1" t="s">
        <v>439</v>
      </c>
      <c r="D218" s="161"/>
      <c r="E218" s="162">
        <v>-1.2</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193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ht="22.5" outlineLevel="1" x14ac:dyDescent="0.2">
      <c r="A219" s="173">
        <v>52</v>
      </c>
      <c r="B219" s="174" t="s">
        <v>440</v>
      </c>
      <c r="C219" s="190" t="s">
        <v>441</v>
      </c>
      <c r="D219" s="175" t="s">
        <v>208</v>
      </c>
      <c r="E219" s="176">
        <v>33.700000000000003</v>
      </c>
      <c r="F219" s="177"/>
      <c r="G219" s="178">
        <f>ROUND(E219*F219,2)</f>
        <v>0</v>
      </c>
      <c r="H219" s="177"/>
      <c r="I219" s="178">
        <f>ROUND(E219*H219,2)</f>
        <v>0</v>
      </c>
      <c r="J219" s="177"/>
      <c r="K219" s="178">
        <f>ROUND(E219*J219,2)</f>
        <v>0</v>
      </c>
      <c r="L219" s="178">
        <v>21</v>
      </c>
      <c r="M219" s="178">
        <f>G219*(1+L219/100)</f>
        <v>0</v>
      </c>
      <c r="N219" s="176">
        <v>3.3E-4</v>
      </c>
      <c r="O219" s="176">
        <f>ROUND(E219*N219,2)</f>
        <v>0.01</v>
      </c>
      <c r="P219" s="176">
        <v>1.068E-2</v>
      </c>
      <c r="Q219" s="176">
        <f>ROUND(E219*P219,2)</f>
        <v>0.36</v>
      </c>
      <c r="R219" s="178" t="s">
        <v>436</v>
      </c>
      <c r="S219" s="178" t="s">
        <v>186</v>
      </c>
      <c r="T219" s="179" t="s">
        <v>186</v>
      </c>
      <c r="U219" s="159">
        <v>0.21099999999999999</v>
      </c>
      <c r="V219" s="159">
        <f>ROUND(E219*U219,2)</f>
        <v>7.11</v>
      </c>
      <c r="W219" s="159"/>
      <c r="X219" s="159" t="s">
        <v>187</v>
      </c>
      <c r="Y219" s="159" t="s">
        <v>188</v>
      </c>
      <c r="Z219" s="148"/>
      <c r="AA219" s="148"/>
      <c r="AB219" s="148"/>
      <c r="AC219" s="148"/>
      <c r="AD219" s="148"/>
      <c r="AE219" s="148"/>
      <c r="AF219" s="148"/>
      <c r="AG219" s="148" t="s">
        <v>189</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191" t="s">
        <v>442</v>
      </c>
      <c r="D220" s="161"/>
      <c r="E220" s="162">
        <v>20.2</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193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1" t="s">
        <v>443</v>
      </c>
      <c r="D221" s="161"/>
      <c r="E221" s="162">
        <v>13.5</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193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x14ac:dyDescent="0.2">
      <c r="A222" s="173">
        <v>53</v>
      </c>
      <c r="B222" s="174" t="s">
        <v>444</v>
      </c>
      <c r="C222" s="190" t="s">
        <v>445</v>
      </c>
      <c r="D222" s="175" t="s">
        <v>196</v>
      </c>
      <c r="E222" s="176">
        <v>2.3167499999999999</v>
      </c>
      <c r="F222" s="177"/>
      <c r="G222" s="178">
        <f>ROUND(E222*F222,2)</f>
        <v>0</v>
      </c>
      <c r="H222" s="177"/>
      <c r="I222" s="178">
        <f>ROUND(E222*H222,2)</f>
        <v>0</v>
      </c>
      <c r="J222" s="177"/>
      <c r="K222" s="178">
        <f>ROUND(E222*J222,2)</f>
        <v>0</v>
      </c>
      <c r="L222" s="178">
        <v>21</v>
      </c>
      <c r="M222" s="178">
        <f>G222*(1+L222/100)</f>
        <v>0</v>
      </c>
      <c r="N222" s="176">
        <v>0</v>
      </c>
      <c r="O222" s="176">
        <f>ROUND(E222*N222,2)</f>
        <v>0</v>
      </c>
      <c r="P222" s="176">
        <v>2.2000000000000002</v>
      </c>
      <c r="Q222" s="176">
        <f>ROUND(E222*P222,2)</f>
        <v>5.0999999999999996</v>
      </c>
      <c r="R222" s="178" t="s">
        <v>436</v>
      </c>
      <c r="S222" s="178" t="s">
        <v>186</v>
      </c>
      <c r="T222" s="179" t="s">
        <v>186</v>
      </c>
      <c r="U222" s="159">
        <v>10.67</v>
      </c>
      <c r="V222" s="159">
        <f>ROUND(E222*U222,2)</f>
        <v>24.72</v>
      </c>
      <c r="W222" s="159"/>
      <c r="X222" s="159" t="s">
        <v>187</v>
      </c>
      <c r="Y222" s="159" t="s">
        <v>188</v>
      </c>
      <c r="Z222" s="148"/>
      <c r="AA222" s="148"/>
      <c r="AB222" s="148"/>
      <c r="AC222" s="148"/>
      <c r="AD222" s="148"/>
      <c r="AE222" s="148"/>
      <c r="AF222" s="148"/>
      <c r="AG222" s="148" t="s">
        <v>189</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191" t="s">
        <v>446</v>
      </c>
      <c r="D223" s="161"/>
      <c r="E223" s="162"/>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193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1" t="s">
        <v>365</v>
      </c>
      <c r="D224" s="161"/>
      <c r="E224" s="162">
        <v>0.24975</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193</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1" t="s">
        <v>366</v>
      </c>
      <c r="D225" s="161"/>
      <c r="E225" s="162">
        <v>0.23799999999999999</v>
      </c>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193</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1" t="s">
        <v>367</v>
      </c>
      <c r="D226" s="161"/>
      <c r="E226" s="162">
        <v>0.2142</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193</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91" t="s">
        <v>368</v>
      </c>
      <c r="D227" s="161"/>
      <c r="E227" s="162">
        <v>0.39679999999999999</v>
      </c>
      <c r="F227" s="159"/>
      <c r="G227" s="15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193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191" t="s">
        <v>369</v>
      </c>
      <c r="D228" s="161"/>
      <c r="E228" s="162">
        <v>0.28799999999999998</v>
      </c>
      <c r="F228" s="159"/>
      <c r="G228" s="15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193</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1" t="s">
        <v>447</v>
      </c>
      <c r="D229" s="161"/>
      <c r="E229" s="162"/>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193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1" t="s">
        <v>448</v>
      </c>
      <c r="D230" s="161"/>
      <c r="E230" s="162">
        <v>0.93</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193</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73">
        <v>54</v>
      </c>
      <c r="B231" s="174" t="s">
        <v>449</v>
      </c>
      <c r="C231" s="190" t="s">
        <v>450</v>
      </c>
      <c r="D231" s="175" t="s">
        <v>208</v>
      </c>
      <c r="E231" s="176">
        <v>2.54</v>
      </c>
      <c r="F231" s="177"/>
      <c r="G231" s="178">
        <f>ROUND(E231*F231,2)</f>
        <v>0</v>
      </c>
      <c r="H231" s="177"/>
      <c r="I231" s="178">
        <f>ROUND(E231*H231,2)</f>
        <v>0</v>
      </c>
      <c r="J231" s="177"/>
      <c r="K231" s="178">
        <f>ROUND(E231*J231,2)</f>
        <v>0</v>
      </c>
      <c r="L231" s="178">
        <v>21</v>
      </c>
      <c r="M231" s="178">
        <f>G231*(1+L231/100)</f>
        <v>0</v>
      </c>
      <c r="N231" s="176">
        <v>0</v>
      </c>
      <c r="O231" s="176">
        <f>ROUND(E231*N231,2)</f>
        <v>0</v>
      </c>
      <c r="P231" s="176">
        <v>0.02</v>
      </c>
      <c r="Q231" s="176">
        <f>ROUND(E231*P231,2)</f>
        <v>0.05</v>
      </c>
      <c r="R231" s="178" t="s">
        <v>436</v>
      </c>
      <c r="S231" s="178" t="s">
        <v>186</v>
      </c>
      <c r="T231" s="179" t="s">
        <v>186</v>
      </c>
      <c r="U231" s="159">
        <v>7.8E-2</v>
      </c>
      <c r="V231" s="159">
        <f>ROUND(E231*U231,2)</f>
        <v>0.2</v>
      </c>
      <c r="W231" s="159"/>
      <c r="X231" s="159" t="s">
        <v>187</v>
      </c>
      <c r="Y231" s="159" t="s">
        <v>188</v>
      </c>
      <c r="Z231" s="148"/>
      <c r="AA231" s="148"/>
      <c r="AB231" s="148"/>
      <c r="AC231" s="148"/>
      <c r="AD231" s="148"/>
      <c r="AE231" s="148"/>
      <c r="AF231" s="148"/>
      <c r="AG231" s="148" t="s">
        <v>189</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255" t="s">
        <v>451</v>
      </c>
      <c r="D232" s="256"/>
      <c r="E232" s="256"/>
      <c r="F232" s="256"/>
      <c r="G232" s="256"/>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191</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191" t="s">
        <v>452</v>
      </c>
      <c r="D233" s="161"/>
      <c r="E233" s="162">
        <v>2.54</v>
      </c>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193</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73">
        <v>55</v>
      </c>
      <c r="B234" s="174" t="s">
        <v>453</v>
      </c>
      <c r="C234" s="190" t="s">
        <v>454</v>
      </c>
      <c r="D234" s="175" t="s">
        <v>238</v>
      </c>
      <c r="E234" s="176">
        <v>11.24</v>
      </c>
      <c r="F234" s="177"/>
      <c r="G234" s="178">
        <f>ROUND(E234*F234,2)</f>
        <v>0</v>
      </c>
      <c r="H234" s="177"/>
      <c r="I234" s="178">
        <f>ROUND(E234*H234,2)</f>
        <v>0</v>
      </c>
      <c r="J234" s="177"/>
      <c r="K234" s="178">
        <f>ROUND(E234*J234,2)</f>
        <v>0</v>
      </c>
      <c r="L234" s="178">
        <v>21</v>
      </c>
      <c r="M234" s="178">
        <f>G234*(1+L234/100)</f>
        <v>0</v>
      </c>
      <c r="N234" s="176">
        <v>0</v>
      </c>
      <c r="O234" s="176">
        <f>ROUND(E234*N234,2)</f>
        <v>0</v>
      </c>
      <c r="P234" s="176">
        <v>4.0000000000000002E-4</v>
      </c>
      <c r="Q234" s="176">
        <f>ROUND(E234*P234,2)</f>
        <v>0</v>
      </c>
      <c r="R234" s="178" t="s">
        <v>436</v>
      </c>
      <c r="S234" s="178" t="s">
        <v>186</v>
      </c>
      <c r="T234" s="179" t="s">
        <v>186</v>
      </c>
      <c r="U234" s="159">
        <v>7.0000000000000007E-2</v>
      </c>
      <c r="V234" s="159">
        <f>ROUND(E234*U234,2)</f>
        <v>0.79</v>
      </c>
      <c r="W234" s="159"/>
      <c r="X234" s="159" t="s">
        <v>187</v>
      </c>
      <c r="Y234" s="159" t="s">
        <v>188</v>
      </c>
      <c r="Z234" s="148"/>
      <c r="AA234" s="148"/>
      <c r="AB234" s="148"/>
      <c r="AC234" s="148"/>
      <c r="AD234" s="148"/>
      <c r="AE234" s="148"/>
      <c r="AF234" s="148"/>
      <c r="AG234" s="148" t="s">
        <v>189</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255" t="s">
        <v>451</v>
      </c>
      <c r="D235" s="256"/>
      <c r="E235" s="256"/>
      <c r="F235" s="256"/>
      <c r="G235" s="256"/>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191</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191" t="s">
        <v>455</v>
      </c>
      <c r="D236" s="161"/>
      <c r="E236" s="162">
        <v>11.24</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193</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73">
        <v>56</v>
      </c>
      <c r="B237" s="174" t="s">
        <v>456</v>
      </c>
      <c r="C237" s="190" t="s">
        <v>457</v>
      </c>
      <c r="D237" s="175" t="s">
        <v>184</v>
      </c>
      <c r="E237" s="176">
        <v>3</v>
      </c>
      <c r="F237" s="177"/>
      <c r="G237" s="178">
        <f>ROUND(E237*F237,2)</f>
        <v>0</v>
      </c>
      <c r="H237" s="177"/>
      <c r="I237" s="178">
        <f>ROUND(E237*H237,2)</f>
        <v>0</v>
      </c>
      <c r="J237" s="177"/>
      <c r="K237" s="178">
        <f>ROUND(E237*J237,2)</f>
        <v>0</v>
      </c>
      <c r="L237" s="178">
        <v>21</v>
      </c>
      <c r="M237" s="178">
        <f>G237*(1+L237/100)</f>
        <v>0</v>
      </c>
      <c r="N237" s="176">
        <v>0</v>
      </c>
      <c r="O237" s="176">
        <f>ROUND(E237*N237,2)</f>
        <v>0</v>
      </c>
      <c r="P237" s="176">
        <v>0</v>
      </c>
      <c r="Q237" s="176">
        <f>ROUND(E237*P237,2)</f>
        <v>0</v>
      </c>
      <c r="R237" s="178" t="s">
        <v>436</v>
      </c>
      <c r="S237" s="178" t="s">
        <v>186</v>
      </c>
      <c r="T237" s="179" t="s">
        <v>186</v>
      </c>
      <c r="U237" s="159">
        <v>0.05</v>
      </c>
      <c r="V237" s="159">
        <f>ROUND(E237*U237,2)</f>
        <v>0.15</v>
      </c>
      <c r="W237" s="159"/>
      <c r="X237" s="159" t="s">
        <v>187</v>
      </c>
      <c r="Y237" s="159" t="s">
        <v>188</v>
      </c>
      <c r="Z237" s="148"/>
      <c r="AA237" s="148"/>
      <c r="AB237" s="148"/>
      <c r="AC237" s="148"/>
      <c r="AD237" s="148"/>
      <c r="AE237" s="148"/>
      <c r="AF237" s="148"/>
      <c r="AG237" s="148" t="s">
        <v>189</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255" t="s">
        <v>458</v>
      </c>
      <c r="D238" s="256"/>
      <c r="E238" s="256"/>
      <c r="F238" s="256"/>
      <c r="G238" s="256"/>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191</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191" t="s">
        <v>459</v>
      </c>
      <c r="D239" s="161"/>
      <c r="E239" s="162">
        <v>1</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193</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191" t="s">
        <v>460</v>
      </c>
      <c r="D240" s="161"/>
      <c r="E240" s="162">
        <v>2</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193</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73">
        <v>57</v>
      </c>
      <c r="B241" s="174" t="s">
        <v>461</v>
      </c>
      <c r="C241" s="190" t="s">
        <v>462</v>
      </c>
      <c r="D241" s="175" t="s">
        <v>184</v>
      </c>
      <c r="E241" s="176">
        <v>1</v>
      </c>
      <c r="F241" s="177"/>
      <c r="G241" s="178">
        <f>ROUND(E241*F241,2)</f>
        <v>0</v>
      </c>
      <c r="H241" s="177"/>
      <c r="I241" s="178">
        <f>ROUND(E241*H241,2)</f>
        <v>0</v>
      </c>
      <c r="J241" s="177"/>
      <c r="K241" s="178">
        <f>ROUND(E241*J241,2)</f>
        <v>0</v>
      </c>
      <c r="L241" s="178">
        <v>21</v>
      </c>
      <c r="M241" s="178">
        <f>G241*(1+L241/100)</f>
        <v>0</v>
      </c>
      <c r="N241" s="176">
        <v>0</v>
      </c>
      <c r="O241" s="176">
        <f>ROUND(E241*N241,2)</f>
        <v>0</v>
      </c>
      <c r="P241" s="176">
        <v>0</v>
      </c>
      <c r="Q241" s="176">
        <f>ROUND(E241*P241,2)</f>
        <v>0</v>
      </c>
      <c r="R241" s="178" t="s">
        <v>436</v>
      </c>
      <c r="S241" s="178" t="s">
        <v>186</v>
      </c>
      <c r="T241" s="179" t="s">
        <v>186</v>
      </c>
      <c r="U241" s="159">
        <v>0.06</v>
      </c>
      <c r="V241" s="159">
        <f>ROUND(E241*U241,2)</f>
        <v>0.06</v>
      </c>
      <c r="W241" s="159"/>
      <c r="X241" s="159" t="s">
        <v>187</v>
      </c>
      <c r="Y241" s="159" t="s">
        <v>188</v>
      </c>
      <c r="Z241" s="148"/>
      <c r="AA241" s="148"/>
      <c r="AB241" s="148"/>
      <c r="AC241" s="148"/>
      <c r="AD241" s="148"/>
      <c r="AE241" s="148"/>
      <c r="AF241" s="148"/>
      <c r="AG241" s="148" t="s">
        <v>189</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55" t="s">
        <v>463</v>
      </c>
      <c r="D242" s="256"/>
      <c r="E242" s="256"/>
      <c r="F242" s="256"/>
      <c r="G242" s="256"/>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191</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91" t="s">
        <v>464</v>
      </c>
      <c r="D243" s="161"/>
      <c r="E243" s="162">
        <v>1</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193</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73">
        <v>58</v>
      </c>
      <c r="B244" s="174" t="s">
        <v>465</v>
      </c>
      <c r="C244" s="190" t="s">
        <v>466</v>
      </c>
      <c r="D244" s="175" t="s">
        <v>184</v>
      </c>
      <c r="E244" s="176">
        <v>1</v>
      </c>
      <c r="F244" s="177"/>
      <c r="G244" s="178">
        <f>ROUND(E244*F244,2)</f>
        <v>0</v>
      </c>
      <c r="H244" s="177"/>
      <c r="I244" s="178">
        <f>ROUND(E244*H244,2)</f>
        <v>0</v>
      </c>
      <c r="J244" s="177"/>
      <c r="K244" s="178">
        <f>ROUND(E244*J244,2)</f>
        <v>0</v>
      </c>
      <c r="L244" s="178">
        <v>21</v>
      </c>
      <c r="M244" s="178">
        <f>G244*(1+L244/100)</f>
        <v>0</v>
      </c>
      <c r="N244" s="176">
        <v>0</v>
      </c>
      <c r="O244" s="176">
        <f>ROUND(E244*N244,2)</f>
        <v>0</v>
      </c>
      <c r="P244" s="176">
        <v>0</v>
      </c>
      <c r="Q244" s="176">
        <f>ROUND(E244*P244,2)</f>
        <v>0</v>
      </c>
      <c r="R244" s="178" t="s">
        <v>436</v>
      </c>
      <c r="S244" s="178" t="s">
        <v>186</v>
      </c>
      <c r="T244" s="179" t="s">
        <v>186</v>
      </c>
      <c r="U244" s="159">
        <v>0.09</v>
      </c>
      <c r="V244" s="159">
        <f>ROUND(E244*U244,2)</f>
        <v>0.09</v>
      </c>
      <c r="W244" s="159"/>
      <c r="X244" s="159" t="s">
        <v>187</v>
      </c>
      <c r="Y244" s="159" t="s">
        <v>188</v>
      </c>
      <c r="Z244" s="148"/>
      <c r="AA244" s="148"/>
      <c r="AB244" s="148"/>
      <c r="AC244" s="148"/>
      <c r="AD244" s="148"/>
      <c r="AE244" s="148"/>
      <c r="AF244" s="148"/>
      <c r="AG244" s="148" t="s">
        <v>189</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255" t="s">
        <v>463</v>
      </c>
      <c r="D245" s="256"/>
      <c r="E245" s="256"/>
      <c r="F245" s="256"/>
      <c r="G245" s="256"/>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191</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2" x14ac:dyDescent="0.2">
      <c r="A246" s="155"/>
      <c r="B246" s="156"/>
      <c r="C246" s="191" t="s">
        <v>467</v>
      </c>
      <c r="D246" s="161"/>
      <c r="E246" s="162">
        <v>1</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193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33.75" outlineLevel="1" x14ac:dyDescent="0.2">
      <c r="A247" s="173">
        <v>59</v>
      </c>
      <c r="B247" s="174" t="s">
        <v>468</v>
      </c>
      <c r="C247" s="190" t="s">
        <v>469</v>
      </c>
      <c r="D247" s="175" t="s">
        <v>208</v>
      </c>
      <c r="E247" s="176">
        <v>3.6</v>
      </c>
      <c r="F247" s="177"/>
      <c r="G247" s="178">
        <f>ROUND(E247*F247,2)</f>
        <v>0</v>
      </c>
      <c r="H247" s="177"/>
      <c r="I247" s="178">
        <f>ROUND(E247*H247,2)</f>
        <v>0</v>
      </c>
      <c r="J247" s="177"/>
      <c r="K247" s="178">
        <f>ROUND(E247*J247,2)</f>
        <v>0</v>
      </c>
      <c r="L247" s="178">
        <v>21</v>
      </c>
      <c r="M247" s="178">
        <f>G247*(1+L247/100)</f>
        <v>0</v>
      </c>
      <c r="N247" s="176">
        <v>6.8999999999999997E-4</v>
      </c>
      <c r="O247" s="176">
        <f>ROUND(E247*N247,2)</f>
        <v>0</v>
      </c>
      <c r="P247" s="176">
        <v>3.4000000000000002E-2</v>
      </c>
      <c r="Q247" s="176">
        <f>ROUND(E247*P247,2)</f>
        <v>0.12</v>
      </c>
      <c r="R247" s="178" t="s">
        <v>436</v>
      </c>
      <c r="S247" s="178" t="s">
        <v>186</v>
      </c>
      <c r="T247" s="179" t="s">
        <v>186</v>
      </c>
      <c r="U247" s="159">
        <v>0.32700000000000001</v>
      </c>
      <c r="V247" s="159">
        <f>ROUND(E247*U247,2)</f>
        <v>1.18</v>
      </c>
      <c r="W247" s="159"/>
      <c r="X247" s="159" t="s">
        <v>187</v>
      </c>
      <c r="Y247" s="159" t="s">
        <v>188</v>
      </c>
      <c r="Z247" s="148"/>
      <c r="AA247" s="148"/>
      <c r="AB247" s="148"/>
      <c r="AC247" s="148"/>
      <c r="AD247" s="148"/>
      <c r="AE247" s="148"/>
      <c r="AF247" s="148"/>
      <c r="AG247" s="148" t="s">
        <v>189</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2" x14ac:dyDescent="0.2">
      <c r="A248" s="155"/>
      <c r="B248" s="156"/>
      <c r="C248" s="191" t="s">
        <v>470</v>
      </c>
      <c r="D248" s="161"/>
      <c r="E248" s="162">
        <v>1.44</v>
      </c>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193</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191" t="s">
        <v>471</v>
      </c>
      <c r="D249" s="161"/>
      <c r="E249" s="162">
        <v>2.16</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193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33.75" outlineLevel="1" x14ac:dyDescent="0.2">
      <c r="A250" s="173">
        <v>60</v>
      </c>
      <c r="B250" s="174" t="s">
        <v>472</v>
      </c>
      <c r="C250" s="190" t="s">
        <v>473</v>
      </c>
      <c r="D250" s="175" t="s">
        <v>208</v>
      </c>
      <c r="E250" s="176">
        <v>2</v>
      </c>
      <c r="F250" s="177"/>
      <c r="G250" s="178">
        <f>ROUND(E250*F250,2)</f>
        <v>0</v>
      </c>
      <c r="H250" s="177"/>
      <c r="I250" s="178">
        <f>ROUND(E250*H250,2)</f>
        <v>0</v>
      </c>
      <c r="J250" s="177"/>
      <c r="K250" s="178">
        <f>ROUND(E250*J250,2)</f>
        <v>0</v>
      </c>
      <c r="L250" s="178">
        <v>21</v>
      </c>
      <c r="M250" s="178">
        <f>G250*(1+L250/100)</f>
        <v>0</v>
      </c>
      <c r="N250" s="176">
        <v>1.17E-3</v>
      </c>
      <c r="O250" s="176">
        <f>ROUND(E250*N250,2)</f>
        <v>0</v>
      </c>
      <c r="P250" s="176">
        <v>7.5999999999999998E-2</v>
      </c>
      <c r="Q250" s="176">
        <f>ROUND(E250*P250,2)</f>
        <v>0.15</v>
      </c>
      <c r="R250" s="178" t="s">
        <v>436</v>
      </c>
      <c r="S250" s="178" t="s">
        <v>186</v>
      </c>
      <c r="T250" s="179" t="s">
        <v>186</v>
      </c>
      <c r="U250" s="159">
        <v>0.93899999999999995</v>
      </c>
      <c r="V250" s="159">
        <f>ROUND(E250*U250,2)</f>
        <v>1.88</v>
      </c>
      <c r="W250" s="159"/>
      <c r="X250" s="159" t="s">
        <v>187</v>
      </c>
      <c r="Y250" s="159" t="s">
        <v>188</v>
      </c>
      <c r="Z250" s="148"/>
      <c r="AA250" s="148"/>
      <c r="AB250" s="148"/>
      <c r="AC250" s="148"/>
      <c r="AD250" s="148"/>
      <c r="AE250" s="148"/>
      <c r="AF250" s="148"/>
      <c r="AG250" s="148" t="s">
        <v>189</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91" t="s">
        <v>474</v>
      </c>
      <c r="D251" s="161"/>
      <c r="E251" s="162">
        <v>2</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193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73">
        <v>61</v>
      </c>
      <c r="B252" s="174" t="s">
        <v>475</v>
      </c>
      <c r="C252" s="190" t="s">
        <v>476</v>
      </c>
      <c r="D252" s="175" t="s">
        <v>238</v>
      </c>
      <c r="E252" s="176">
        <v>2.4</v>
      </c>
      <c r="F252" s="177"/>
      <c r="G252" s="178">
        <f>ROUND(E252*F252,2)</f>
        <v>0</v>
      </c>
      <c r="H252" s="177"/>
      <c r="I252" s="178">
        <f>ROUND(E252*H252,2)</f>
        <v>0</v>
      </c>
      <c r="J252" s="177"/>
      <c r="K252" s="178">
        <f>ROUND(E252*J252,2)</f>
        <v>0</v>
      </c>
      <c r="L252" s="178">
        <v>21</v>
      </c>
      <c r="M252" s="178">
        <f>G252*(1+L252/100)</f>
        <v>0</v>
      </c>
      <c r="N252" s="176">
        <v>0</v>
      </c>
      <c r="O252" s="176">
        <f>ROUND(E252*N252,2)</f>
        <v>0</v>
      </c>
      <c r="P252" s="176">
        <v>5.2499999999999998E-2</v>
      </c>
      <c r="Q252" s="176">
        <f>ROUND(E252*P252,2)</f>
        <v>0.13</v>
      </c>
      <c r="R252" s="178" t="s">
        <v>436</v>
      </c>
      <c r="S252" s="178" t="s">
        <v>186</v>
      </c>
      <c r="T252" s="179" t="s">
        <v>186</v>
      </c>
      <c r="U252" s="159">
        <v>0.15</v>
      </c>
      <c r="V252" s="159">
        <f>ROUND(E252*U252,2)</f>
        <v>0.36</v>
      </c>
      <c r="W252" s="159"/>
      <c r="X252" s="159" t="s">
        <v>187</v>
      </c>
      <c r="Y252" s="159" t="s">
        <v>188</v>
      </c>
      <c r="Z252" s="148"/>
      <c r="AA252" s="148"/>
      <c r="AB252" s="148"/>
      <c r="AC252" s="148"/>
      <c r="AD252" s="148"/>
      <c r="AE252" s="148"/>
      <c r="AF252" s="148"/>
      <c r="AG252" s="148" t="s">
        <v>189</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91" t="s">
        <v>477</v>
      </c>
      <c r="D253" s="161"/>
      <c r="E253" s="162">
        <v>1.2</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193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1" t="s">
        <v>478</v>
      </c>
      <c r="D254" s="161"/>
      <c r="E254" s="162">
        <v>1.2</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193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ht="22.5" outlineLevel="1" x14ac:dyDescent="0.2">
      <c r="A255" s="173">
        <v>62</v>
      </c>
      <c r="B255" s="174" t="s">
        <v>479</v>
      </c>
      <c r="C255" s="190" t="s">
        <v>480</v>
      </c>
      <c r="D255" s="175" t="s">
        <v>184</v>
      </c>
      <c r="E255" s="176">
        <v>1</v>
      </c>
      <c r="F255" s="177"/>
      <c r="G255" s="178">
        <f>ROUND(E255*F255,2)</f>
        <v>0</v>
      </c>
      <c r="H255" s="177"/>
      <c r="I255" s="178">
        <f>ROUND(E255*H255,2)</f>
        <v>0</v>
      </c>
      <c r="J255" s="177"/>
      <c r="K255" s="178">
        <f>ROUND(E255*J255,2)</f>
        <v>0</v>
      </c>
      <c r="L255" s="178">
        <v>21</v>
      </c>
      <c r="M255" s="178">
        <f>G255*(1+L255/100)</f>
        <v>0</v>
      </c>
      <c r="N255" s="176">
        <v>0</v>
      </c>
      <c r="O255" s="176">
        <f>ROUND(E255*N255,2)</f>
        <v>0</v>
      </c>
      <c r="P255" s="176">
        <v>5.3999999999999999E-2</v>
      </c>
      <c r="Q255" s="176">
        <f>ROUND(E255*P255,2)</f>
        <v>0.05</v>
      </c>
      <c r="R255" s="178" t="s">
        <v>436</v>
      </c>
      <c r="S255" s="178" t="s">
        <v>186</v>
      </c>
      <c r="T255" s="179" t="s">
        <v>186</v>
      </c>
      <c r="U255" s="159">
        <v>0.31</v>
      </c>
      <c r="V255" s="159">
        <f>ROUND(E255*U255,2)</f>
        <v>0.31</v>
      </c>
      <c r="W255" s="159"/>
      <c r="X255" s="159" t="s">
        <v>187</v>
      </c>
      <c r="Y255" s="159" t="s">
        <v>188</v>
      </c>
      <c r="Z255" s="148"/>
      <c r="AA255" s="148"/>
      <c r="AB255" s="148"/>
      <c r="AC255" s="148"/>
      <c r="AD255" s="148"/>
      <c r="AE255" s="148"/>
      <c r="AF255" s="148"/>
      <c r="AG255" s="148" t="s">
        <v>189</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2" x14ac:dyDescent="0.2">
      <c r="A256" s="155"/>
      <c r="B256" s="156"/>
      <c r="C256" s="191" t="s">
        <v>433</v>
      </c>
      <c r="D256" s="161"/>
      <c r="E256" s="162">
        <v>1</v>
      </c>
      <c r="F256" s="159"/>
      <c r="G256" s="159"/>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193</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ht="22.5" outlineLevel="1" x14ac:dyDescent="0.2">
      <c r="A257" s="173">
        <v>63</v>
      </c>
      <c r="B257" s="174" t="s">
        <v>481</v>
      </c>
      <c r="C257" s="190" t="s">
        <v>482</v>
      </c>
      <c r="D257" s="175" t="s">
        <v>208</v>
      </c>
      <c r="E257" s="176">
        <v>21.31</v>
      </c>
      <c r="F257" s="177"/>
      <c r="G257" s="178">
        <f>ROUND(E257*F257,2)</f>
        <v>0</v>
      </c>
      <c r="H257" s="177"/>
      <c r="I257" s="178">
        <f>ROUND(E257*H257,2)</f>
        <v>0</v>
      </c>
      <c r="J257" s="177"/>
      <c r="K257" s="178">
        <f>ROUND(E257*J257,2)</f>
        <v>0</v>
      </c>
      <c r="L257" s="178">
        <v>21</v>
      </c>
      <c r="M257" s="178">
        <f>G257*(1+L257/100)</f>
        <v>0</v>
      </c>
      <c r="N257" s="176">
        <v>0</v>
      </c>
      <c r="O257" s="176">
        <f>ROUND(E257*N257,2)</f>
        <v>0</v>
      </c>
      <c r="P257" s="176">
        <v>6.8000000000000005E-2</v>
      </c>
      <c r="Q257" s="176">
        <f>ROUND(E257*P257,2)</f>
        <v>1.45</v>
      </c>
      <c r="R257" s="178" t="s">
        <v>436</v>
      </c>
      <c r="S257" s="178" t="s">
        <v>186</v>
      </c>
      <c r="T257" s="179" t="s">
        <v>186</v>
      </c>
      <c r="U257" s="159">
        <v>0.3</v>
      </c>
      <c r="V257" s="159">
        <f>ROUND(E257*U257,2)</f>
        <v>6.39</v>
      </c>
      <c r="W257" s="159"/>
      <c r="X257" s="159" t="s">
        <v>187</v>
      </c>
      <c r="Y257" s="159" t="s">
        <v>188</v>
      </c>
      <c r="Z257" s="148"/>
      <c r="AA257" s="148"/>
      <c r="AB257" s="148"/>
      <c r="AC257" s="148"/>
      <c r="AD257" s="148"/>
      <c r="AE257" s="148"/>
      <c r="AF257" s="148"/>
      <c r="AG257" s="148" t="s">
        <v>189</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2" x14ac:dyDescent="0.2">
      <c r="A258" s="155"/>
      <c r="B258" s="156"/>
      <c r="C258" s="255" t="s">
        <v>483</v>
      </c>
      <c r="D258" s="256"/>
      <c r="E258" s="256"/>
      <c r="F258" s="256"/>
      <c r="G258" s="256"/>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191</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2" x14ac:dyDescent="0.2">
      <c r="A259" s="155"/>
      <c r="B259" s="156"/>
      <c r="C259" s="191" t="s">
        <v>484</v>
      </c>
      <c r="D259" s="161"/>
      <c r="E259" s="162">
        <v>5.13</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193</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191" t="s">
        <v>485</v>
      </c>
      <c r="D260" s="161"/>
      <c r="E260" s="162">
        <v>20.02</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193</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1" t="s">
        <v>486</v>
      </c>
      <c r="D261" s="161"/>
      <c r="E261" s="162">
        <v>-3.84</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193</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73">
        <v>64</v>
      </c>
      <c r="B262" s="174" t="s">
        <v>487</v>
      </c>
      <c r="C262" s="190" t="s">
        <v>488</v>
      </c>
      <c r="D262" s="175" t="s">
        <v>208</v>
      </c>
      <c r="E262" s="176">
        <v>15.925000000000001</v>
      </c>
      <c r="F262" s="177"/>
      <c r="G262" s="178">
        <f>ROUND(E262*F262,2)</f>
        <v>0</v>
      </c>
      <c r="H262" s="177"/>
      <c r="I262" s="178">
        <f>ROUND(E262*H262,2)</f>
        <v>0</v>
      </c>
      <c r="J262" s="177"/>
      <c r="K262" s="178">
        <f>ROUND(E262*J262,2)</f>
        <v>0</v>
      </c>
      <c r="L262" s="178">
        <v>21</v>
      </c>
      <c r="M262" s="178">
        <f>G262*(1+L262/100)</f>
        <v>0</v>
      </c>
      <c r="N262" s="176">
        <v>0</v>
      </c>
      <c r="O262" s="176">
        <f>ROUND(E262*N262,2)</f>
        <v>0</v>
      </c>
      <c r="P262" s="176">
        <v>1.75E-3</v>
      </c>
      <c r="Q262" s="176">
        <f>ROUND(E262*P262,2)</f>
        <v>0.03</v>
      </c>
      <c r="R262" s="178"/>
      <c r="S262" s="178" t="s">
        <v>258</v>
      </c>
      <c r="T262" s="179" t="s">
        <v>259</v>
      </c>
      <c r="U262" s="159">
        <v>0.16500000000000001</v>
      </c>
      <c r="V262" s="159">
        <f>ROUND(E262*U262,2)</f>
        <v>2.63</v>
      </c>
      <c r="W262" s="159"/>
      <c r="X262" s="159" t="s">
        <v>187</v>
      </c>
      <c r="Y262" s="159" t="s">
        <v>188</v>
      </c>
      <c r="Z262" s="148"/>
      <c r="AA262" s="148"/>
      <c r="AB262" s="148"/>
      <c r="AC262" s="148"/>
      <c r="AD262" s="148"/>
      <c r="AE262" s="148"/>
      <c r="AF262" s="148"/>
      <c r="AG262" s="148" t="s">
        <v>189</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191" t="s">
        <v>489</v>
      </c>
      <c r="D263" s="161"/>
      <c r="E263" s="162">
        <v>3.0449999999999999</v>
      </c>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193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5"/>
      <c r="B264" s="156"/>
      <c r="C264" s="191" t="s">
        <v>490</v>
      </c>
      <c r="D264" s="161"/>
      <c r="E264" s="162">
        <v>14.08</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193</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191" t="s">
        <v>491</v>
      </c>
      <c r="D265" s="161"/>
      <c r="E265" s="162">
        <v>-1.2</v>
      </c>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193</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ht="22.5" outlineLevel="1" x14ac:dyDescent="0.2">
      <c r="A266" s="173">
        <v>65</v>
      </c>
      <c r="B266" s="174" t="s">
        <v>492</v>
      </c>
      <c r="C266" s="190" t="s">
        <v>493</v>
      </c>
      <c r="D266" s="175" t="s">
        <v>208</v>
      </c>
      <c r="E266" s="176">
        <v>92.1</v>
      </c>
      <c r="F266" s="177"/>
      <c r="G266" s="178">
        <f>ROUND(E266*F266,2)</f>
        <v>0</v>
      </c>
      <c r="H266" s="177"/>
      <c r="I266" s="178">
        <f>ROUND(E266*H266,2)</f>
        <v>0</v>
      </c>
      <c r="J266" s="177"/>
      <c r="K266" s="178">
        <f>ROUND(E266*J266,2)</f>
        <v>0</v>
      </c>
      <c r="L266" s="178">
        <v>21</v>
      </c>
      <c r="M266" s="178">
        <f>G266*(1+L266/100)</f>
        <v>0</v>
      </c>
      <c r="N266" s="176">
        <v>5.0000000000000001E-3</v>
      </c>
      <c r="O266" s="176">
        <f>ROUND(E266*N266,2)</f>
        <v>0.46</v>
      </c>
      <c r="P266" s="176">
        <v>0</v>
      </c>
      <c r="Q266" s="176">
        <f>ROUND(E266*P266,2)</f>
        <v>0</v>
      </c>
      <c r="R266" s="178"/>
      <c r="S266" s="178" t="s">
        <v>258</v>
      </c>
      <c r="T266" s="179" t="s">
        <v>259</v>
      </c>
      <c r="U266" s="159">
        <v>0</v>
      </c>
      <c r="V266" s="159">
        <f>ROUND(E266*U266,2)</f>
        <v>0</v>
      </c>
      <c r="W266" s="159"/>
      <c r="X266" s="159" t="s">
        <v>187</v>
      </c>
      <c r="Y266" s="159" t="s">
        <v>188</v>
      </c>
      <c r="Z266" s="148"/>
      <c r="AA266" s="148"/>
      <c r="AB266" s="148"/>
      <c r="AC266" s="148"/>
      <c r="AD266" s="148"/>
      <c r="AE266" s="148"/>
      <c r="AF266" s="148"/>
      <c r="AG266" s="148" t="s">
        <v>189</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2" x14ac:dyDescent="0.2">
      <c r="A267" s="155"/>
      <c r="B267" s="156"/>
      <c r="C267" s="191" t="s">
        <v>494</v>
      </c>
      <c r="D267" s="161"/>
      <c r="E267" s="162">
        <v>28.8</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193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191" t="s">
        <v>495</v>
      </c>
      <c r="D268" s="161"/>
      <c r="E268" s="162">
        <v>31.9</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193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191" t="s">
        <v>496</v>
      </c>
      <c r="D269" s="161"/>
      <c r="E269" s="162">
        <v>4</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193</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191" t="s">
        <v>497</v>
      </c>
      <c r="D270" s="161"/>
      <c r="E270" s="162">
        <v>27.4</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193</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x14ac:dyDescent="0.2">
      <c r="A271" s="166" t="s">
        <v>180</v>
      </c>
      <c r="B271" s="167" t="s">
        <v>99</v>
      </c>
      <c r="C271" s="189" t="s">
        <v>100</v>
      </c>
      <c r="D271" s="168"/>
      <c r="E271" s="169"/>
      <c r="F271" s="170"/>
      <c r="G271" s="170">
        <f>SUMIF(AG272:AG273,"&lt;&gt;NOR",G272:G273)</f>
        <v>0</v>
      </c>
      <c r="H271" s="170"/>
      <c r="I271" s="170">
        <f>SUM(I272:I273)</f>
        <v>0</v>
      </c>
      <c r="J271" s="170"/>
      <c r="K271" s="170">
        <f>SUM(K272:K273)</f>
        <v>0</v>
      </c>
      <c r="L271" s="170"/>
      <c r="M271" s="170">
        <f>SUM(M272:M273)</f>
        <v>0</v>
      </c>
      <c r="N271" s="169"/>
      <c r="O271" s="169">
        <f>SUM(O272:O273)</f>
        <v>0</v>
      </c>
      <c r="P271" s="169"/>
      <c r="Q271" s="169">
        <f>SUM(Q272:Q273)</f>
        <v>0.05</v>
      </c>
      <c r="R271" s="170"/>
      <c r="S271" s="170"/>
      <c r="T271" s="171"/>
      <c r="U271" s="165"/>
      <c r="V271" s="165">
        <f>SUM(V272:V273)</f>
        <v>1.03</v>
      </c>
      <c r="W271" s="165"/>
      <c r="X271" s="165"/>
      <c r="Y271" s="165"/>
      <c r="AG271" t="s">
        <v>181</v>
      </c>
    </row>
    <row r="272" spans="1:60" ht="22.5" outlineLevel="1" x14ac:dyDescent="0.2">
      <c r="A272" s="173">
        <v>66</v>
      </c>
      <c r="B272" s="174" t="s">
        <v>498</v>
      </c>
      <c r="C272" s="190" t="s">
        <v>499</v>
      </c>
      <c r="D272" s="175" t="s">
        <v>238</v>
      </c>
      <c r="E272" s="176">
        <v>1.2</v>
      </c>
      <c r="F272" s="177"/>
      <c r="G272" s="178">
        <f>ROUND(E272*F272,2)</f>
        <v>0</v>
      </c>
      <c r="H272" s="177"/>
      <c r="I272" s="178">
        <f>ROUND(E272*H272,2)</f>
        <v>0</v>
      </c>
      <c r="J272" s="177"/>
      <c r="K272" s="178">
        <f>ROUND(E272*J272,2)</f>
        <v>0</v>
      </c>
      <c r="L272" s="178">
        <v>21</v>
      </c>
      <c r="M272" s="178">
        <f>G272*(1+L272/100)</f>
        <v>0</v>
      </c>
      <c r="N272" s="176">
        <v>4.8999999999999998E-4</v>
      </c>
      <c r="O272" s="176">
        <f>ROUND(E272*N272,2)</f>
        <v>0</v>
      </c>
      <c r="P272" s="176">
        <v>0.04</v>
      </c>
      <c r="Q272" s="176">
        <f>ROUND(E272*P272,2)</f>
        <v>0.05</v>
      </c>
      <c r="R272" s="178" t="s">
        <v>436</v>
      </c>
      <c r="S272" s="178" t="s">
        <v>186</v>
      </c>
      <c r="T272" s="179" t="s">
        <v>186</v>
      </c>
      <c r="U272" s="159">
        <v>0.85499999999999998</v>
      </c>
      <c r="V272" s="159">
        <f>ROUND(E272*U272,2)</f>
        <v>1.03</v>
      </c>
      <c r="W272" s="159"/>
      <c r="X272" s="159" t="s">
        <v>187</v>
      </c>
      <c r="Y272" s="159" t="s">
        <v>188</v>
      </c>
      <c r="Z272" s="148"/>
      <c r="AA272" s="148"/>
      <c r="AB272" s="148"/>
      <c r="AC272" s="148"/>
      <c r="AD272" s="148"/>
      <c r="AE272" s="148"/>
      <c r="AF272" s="148"/>
      <c r="AG272" s="148" t="s">
        <v>189</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191" t="s">
        <v>500</v>
      </c>
      <c r="D273" s="161"/>
      <c r="E273" s="162">
        <v>1.2</v>
      </c>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193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x14ac:dyDescent="0.2">
      <c r="A274" s="166" t="s">
        <v>180</v>
      </c>
      <c r="B274" s="167" t="s">
        <v>101</v>
      </c>
      <c r="C274" s="189" t="s">
        <v>102</v>
      </c>
      <c r="D274" s="168"/>
      <c r="E274" s="169"/>
      <c r="F274" s="170"/>
      <c r="G274" s="170">
        <f>SUMIF(AG275:AG276,"&lt;&gt;NOR",G275:G276)</f>
        <v>0</v>
      </c>
      <c r="H274" s="170"/>
      <c r="I274" s="170">
        <f>SUM(I275:I276)</f>
        <v>0</v>
      </c>
      <c r="J274" s="170"/>
      <c r="K274" s="170">
        <f>SUM(K275:K276)</f>
        <v>0</v>
      </c>
      <c r="L274" s="170"/>
      <c r="M274" s="170">
        <f>SUM(M275:M276)</f>
        <v>0</v>
      </c>
      <c r="N274" s="169"/>
      <c r="O274" s="169">
        <f>SUM(O275:O276)</f>
        <v>0</v>
      </c>
      <c r="P274" s="169"/>
      <c r="Q274" s="169">
        <f>SUM(Q275:Q276)</f>
        <v>0</v>
      </c>
      <c r="R274" s="170"/>
      <c r="S274" s="170"/>
      <c r="T274" s="171"/>
      <c r="U274" s="165"/>
      <c r="V274" s="165">
        <f>SUM(V275:V276)</f>
        <v>23.56</v>
      </c>
      <c r="W274" s="165"/>
      <c r="X274" s="165"/>
      <c r="Y274" s="165"/>
      <c r="AG274" t="s">
        <v>181</v>
      </c>
    </row>
    <row r="275" spans="1:60" ht="22.5" outlineLevel="1" x14ac:dyDescent="0.2">
      <c r="A275" s="173">
        <v>67</v>
      </c>
      <c r="B275" s="174" t="s">
        <v>501</v>
      </c>
      <c r="C275" s="190" t="s">
        <v>502</v>
      </c>
      <c r="D275" s="175" t="s">
        <v>376</v>
      </c>
      <c r="E275" s="176">
        <v>25.10126</v>
      </c>
      <c r="F275" s="177"/>
      <c r="G275" s="178">
        <f>ROUND(E275*F275,2)</f>
        <v>0</v>
      </c>
      <c r="H275" s="177"/>
      <c r="I275" s="178">
        <f>ROUND(E275*H275,2)</f>
        <v>0</v>
      </c>
      <c r="J275" s="177"/>
      <c r="K275" s="178">
        <f>ROUND(E275*J275,2)</f>
        <v>0</v>
      </c>
      <c r="L275" s="178">
        <v>21</v>
      </c>
      <c r="M275" s="178">
        <f>G275*(1+L275/100)</f>
        <v>0</v>
      </c>
      <c r="N275" s="176">
        <v>0</v>
      </c>
      <c r="O275" s="176">
        <f>ROUND(E275*N275,2)</f>
        <v>0</v>
      </c>
      <c r="P275" s="176">
        <v>0</v>
      </c>
      <c r="Q275" s="176">
        <f>ROUND(E275*P275,2)</f>
        <v>0</v>
      </c>
      <c r="R275" s="178" t="s">
        <v>185</v>
      </c>
      <c r="S275" s="178" t="s">
        <v>186</v>
      </c>
      <c r="T275" s="179" t="s">
        <v>186</v>
      </c>
      <c r="U275" s="159">
        <v>0.9385</v>
      </c>
      <c r="V275" s="159">
        <f>ROUND(E275*U275,2)</f>
        <v>23.56</v>
      </c>
      <c r="W275" s="159"/>
      <c r="X275" s="159" t="s">
        <v>503</v>
      </c>
      <c r="Y275" s="159" t="s">
        <v>188</v>
      </c>
      <c r="Z275" s="148"/>
      <c r="AA275" s="148"/>
      <c r="AB275" s="148"/>
      <c r="AC275" s="148"/>
      <c r="AD275" s="148"/>
      <c r="AE275" s="148"/>
      <c r="AF275" s="148"/>
      <c r="AG275" s="148" t="s">
        <v>504</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2" x14ac:dyDescent="0.2">
      <c r="A276" s="155"/>
      <c r="B276" s="156"/>
      <c r="C276" s="255" t="s">
        <v>505</v>
      </c>
      <c r="D276" s="256"/>
      <c r="E276" s="256"/>
      <c r="F276" s="256"/>
      <c r="G276" s="256"/>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191</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x14ac:dyDescent="0.2">
      <c r="A277" s="166" t="s">
        <v>180</v>
      </c>
      <c r="B277" s="167" t="s">
        <v>107</v>
      </c>
      <c r="C277" s="189" t="s">
        <v>108</v>
      </c>
      <c r="D277" s="168"/>
      <c r="E277" s="169"/>
      <c r="F277" s="170"/>
      <c r="G277" s="170">
        <f>SUMIF(AG278:AG312,"&lt;&gt;NOR",G278:G312)</f>
        <v>0</v>
      </c>
      <c r="H277" s="170"/>
      <c r="I277" s="170">
        <f>SUM(I278:I312)</f>
        <v>0</v>
      </c>
      <c r="J277" s="170"/>
      <c r="K277" s="170">
        <f>SUM(K278:K312)</f>
        <v>0</v>
      </c>
      <c r="L277" s="170"/>
      <c r="M277" s="170">
        <f>SUM(M278:M312)</f>
        <v>0</v>
      </c>
      <c r="N277" s="169"/>
      <c r="O277" s="169">
        <f>SUM(O278:O312)</f>
        <v>0.19</v>
      </c>
      <c r="P277" s="169"/>
      <c r="Q277" s="169">
        <f>SUM(Q278:Q312)</f>
        <v>0.14000000000000001</v>
      </c>
      <c r="R277" s="170"/>
      <c r="S277" s="170"/>
      <c r="T277" s="171"/>
      <c r="U277" s="165"/>
      <c r="V277" s="165">
        <f>SUM(V278:V312)</f>
        <v>15.510000000000002</v>
      </c>
      <c r="W277" s="165"/>
      <c r="X277" s="165"/>
      <c r="Y277" s="165"/>
      <c r="AG277" t="s">
        <v>181</v>
      </c>
    </row>
    <row r="278" spans="1:60" ht="22.5" outlineLevel="1" x14ac:dyDescent="0.2">
      <c r="A278" s="173">
        <v>68</v>
      </c>
      <c r="B278" s="174" t="s">
        <v>506</v>
      </c>
      <c r="C278" s="190" t="s">
        <v>507</v>
      </c>
      <c r="D278" s="175" t="s">
        <v>208</v>
      </c>
      <c r="E278" s="176">
        <v>13.8675</v>
      </c>
      <c r="F278" s="177"/>
      <c r="G278" s="178">
        <f>ROUND(E278*F278,2)</f>
        <v>0</v>
      </c>
      <c r="H278" s="177"/>
      <c r="I278" s="178">
        <f>ROUND(E278*H278,2)</f>
        <v>0</v>
      </c>
      <c r="J278" s="177"/>
      <c r="K278" s="178">
        <f>ROUND(E278*J278,2)</f>
        <v>0</v>
      </c>
      <c r="L278" s="178">
        <v>21</v>
      </c>
      <c r="M278" s="178">
        <f>G278*(1+L278/100)</f>
        <v>0</v>
      </c>
      <c r="N278" s="176">
        <v>3.3E-4</v>
      </c>
      <c r="O278" s="176">
        <f>ROUND(E278*N278,2)</f>
        <v>0</v>
      </c>
      <c r="P278" s="176">
        <v>0</v>
      </c>
      <c r="Q278" s="176">
        <f>ROUND(E278*P278,2)</f>
        <v>0</v>
      </c>
      <c r="R278" s="178" t="s">
        <v>508</v>
      </c>
      <c r="S278" s="178" t="s">
        <v>186</v>
      </c>
      <c r="T278" s="179" t="s">
        <v>186</v>
      </c>
      <c r="U278" s="159">
        <v>2.75E-2</v>
      </c>
      <c r="V278" s="159">
        <f>ROUND(E278*U278,2)</f>
        <v>0.38</v>
      </c>
      <c r="W278" s="159"/>
      <c r="X278" s="159" t="s">
        <v>187</v>
      </c>
      <c r="Y278" s="159" t="s">
        <v>188</v>
      </c>
      <c r="Z278" s="148"/>
      <c r="AA278" s="148"/>
      <c r="AB278" s="148"/>
      <c r="AC278" s="148"/>
      <c r="AD278" s="148"/>
      <c r="AE278" s="148"/>
      <c r="AF278" s="148"/>
      <c r="AG278" s="148" t="s">
        <v>189</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191" t="s">
        <v>509</v>
      </c>
      <c r="D279" s="161"/>
      <c r="E279" s="162">
        <v>13.8675</v>
      </c>
      <c r="F279" s="159"/>
      <c r="G279" s="159"/>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193</v>
      </c>
      <c r="AH279" s="148">
        <v>5</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ht="22.5" outlineLevel="1" x14ac:dyDescent="0.2">
      <c r="A280" s="173">
        <v>69</v>
      </c>
      <c r="B280" s="174" t="s">
        <v>510</v>
      </c>
      <c r="C280" s="190" t="s">
        <v>511</v>
      </c>
      <c r="D280" s="175" t="s">
        <v>208</v>
      </c>
      <c r="E280" s="176">
        <v>13.8675</v>
      </c>
      <c r="F280" s="177"/>
      <c r="G280" s="178">
        <f>ROUND(E280*F280,2)</f>
        <v>0</v>
      </c>
      <c r="H280" s="177"/>
      <c r="I280" s="178">
        <f>ROUND(E280*H280,2)</f>
        <v>0</v>
      </c>
      <c r="J280" s="177"/>
      <c r="K280" s="178">
        <f>ROUND(E280*J280,2)</f>
        <v>0</v>
      </c>
      <c r="L280" s="178">
        <v>21</v>
      </c>
      <c r="M280" s="178">
        <f>G280*(1+L280/100)</f>
        <v>0</v>
      </c>
      <c r="N280" s="176">
        <v>8.1999999999999998E-4</v>
      </c>
      <c r="O280" s="176">
        <f>ROUND(E280*N280,2)</f>
        <v>0.01</v>
      </c>
      <c r="P280" s="176">
        <v>0</v>
      </c>
      <c r="Q280" s="176">
        <f>ROUND(E280*P280,2)</f>
        <v>0</v>
      </c>
      <c r="R280" s="178" t="s">
        <v>508</v>
      </c>
      <c r="S280" s="178" t="s">
        <v>186</v>
      </c>
      <c r="T280" s="179" t="s">
        <v>186</v>
      </c>
      <c r="U280" s="159">
        <v>0.45982000000000001</v>
      </c>
      <c r="V280" s="159">
        <f>ROUND(E280*U280,2)</f>
        <v>6.38</v>
      </c>
      <c r="W280" s="159"/>
      <c r="X280" s="159" t="s">
        <v>187</v>
      </c>
      <c r="Y280" s="159" t="s">
        <v>188</v>
      </c>
      <c r="Z280" s="148"/>
      <c r="AA280" s="148"/>
      <c r="AB280" s="148"/>
      <c r="AC280" s="148"/>
      <c r="AD280" s="148"/>
      <c r="AE280" s="148"/>
      <c r="AF280" s="148"/>
      <c r="AG280" s="148" t="s">
        <v>189</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191" t="s">
        <v>364</v>
      </c>
      <c r="D281" s="161"/>
      <c r="E281" s="162"/>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193</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1" t="s">
        <v>512</v>
      </c>
      <c r="D282" s="161"/>
      <c r="E282" s="162"/>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193</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1" t="s">
        <v>513</v>
      </c>
      <c r="D283" s="161"/>
      <c r="E283" s="162">
        <v>2.4975000000000001</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193</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5"/>
      <c r="B284" s="156"/>
      <c r="C284" s="191" t="s">
        <v>514</v>
      </c>
      <c r="D284" s="161"/>
      <c r="E284" s="162">
        <v>2.38</v>
      </c>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193</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5"/>
      <c r="B285" s="156"/>
      <c r="C285" s="191" t="s">
        <v>515</v>
      </c>
      <c r="D285" s="161"/>
      <c r="E285" s="162">
        <v>2.1419999999999999</v>
      </c>
      <c r="F285" s="159"/>
      <c r="G285" s="159"/>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193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3" x14ac:dyDescent="0.2">
      <c r="A286" s="155"/>
      <c r="B286" s="156"/>
      <c r="C286" s="191" t="s">
        <v>516</v>
      </c>
      <c r="D286" s="161"/>
      <c r="E286" s="162">
        <v>3.968</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193</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191" t="s">
        <v>517</v>
      </c>
      <c r="D287" s="161"/>
      <c r="E287" s="162">
        <v>2.88</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193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73">
        <v>70</v>
      </c>
      <c r="B288" s="174" t="s">
        <v>518</v>
      </c>
      <c r="C288" s="190" t="s">
        <v>519</v>
      </c>
      <c r="D288" s="175" t="s">
        <v>208</v>
      </c>
      <c r="E288" s="176">
        <v>13.8675</v>
      </c>
      <c r="F288" s="177"/>
      <c r="G288" s="178">
        <f>ROUND(E288*F288,2)</f>
        <v>0</v>
      </c>
      <c r="H288" s="177"/>
      <c r="I288" s="178">
        <f>ROUND(E288*H288,2)</f>
        <v>0</v>
      </c>
      <c r="J288" s="177"/>
      <c r="K288" s="178">
        <f>ROUND(E288*J288,2)</f>
        <v>0</v>
      </c>
      <c r="L288" s="178">
        <v>21</v>
      </c>
      <c r="M288" s="178">
        <f>G288*(1+L288/100)</f>
        <v>0</v>
      </c>
      <c r="N288" s="176">
        <v>0</v>
      </c>
      <c r="O288" s="176">
        <f>ROUND(E288*N288,2)</f>
        <v>0</v>
      </c>
      <c r="P288" s="176">
        <v>9.7400000000000004E-3</v>
      </c>
      <c r="Q288" s="176">
        <f>ROUND(E288*P288,2)</f>
        <v>0.14000000000000001</v>
      </c>
      <c r="R288" s="178" t="s">
        <v>508</v>
      </c>
      <c r="S288" s="178" t="s">
        <v>186</v>
      </c>
      <c r="T288" s="179" t="s">
        <v>186</v>
      </c>
      <c r="U288" s="159">
        <v>4.3999999999999997E-2</v>
      </c>
      <c r="V288" s="159">
        <f>ROUND(E288*U288,2)</f>
        <v>0.61</v>
      </c>
      <c r="W288" s="159"/>
      <c r="X288" s="159" t="s">
        <v>187</v>
      </c>
      <c r="Y288" s="159" t="s">
        <v>188</v>
      </c>
      <c r="Z288" s="148"/>
      <c r="AA288" s="148"/>
      <c r="AB288" s="148"/>
      <c r="AC288" s="148"/>
      <c r="AD288" s="148"/>
      <c r="AE288" s="148"/>
      <c r="AF288" s="148"/>
      <c r="AG288" s="148" t="s">
        <v>189</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x14ac:dyDescent="0.2">
      <c r="A289" s="155"/>
      <c r="B289" s="156"/>
      <c r="C289" s="191" t="s">
        <v>364</v>
      </c>
      <c r="D289" s="161"/>
      <c r="E289" s="162"/>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193</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3" x14ac:dyDescent="0.2">
      <c r="A290" s="155"/>
      <c r="B290" s="156"/>
      <c r="C290" s="191" t="s">
        <v>520</v>
      </c>
      <c r="D290" s="161"/>
      <c r="E290" s="162"/>
      <c r="F290" s="159"/>
      <c r="G290" s="159"/>
      <c r="H290" s="159"/>
      <c r="I290" s="159"/>
      <c r="J290" s="159"/>
      <c r="K290" s="159"/>
      <c r="L290" s="159"/>
      <c r="M290" s="159"/>
      <c r="N290" s="158"/>
      <c r="O290" s="158"/>
      <c r="P290" s="158"/>
      <c r="Q290" s="158"/>
      <c r="R290" s="159"/>
      <c r="S290" s="159"/>
      <c r="T290" s="159"/>
      <c r="U290" s="159"/>
      <c r="V290" s="159"/>
      <c r="W290" s="159"/>
      <c r="X290" s="159"/>
      <c r="Y290" s="159"/>
      <c r="Z290" s="148"/>
      <c r="AA290" s="148"/>
      <c r="AB290" s="148"/>
      <c r="AC290" s="148"/>
      <c r="AD290" s="148"/>
      <c r="AE290" s="148"/>
      <c r="AF290" s="148"/>
      <c r="AG290" s="148" t="s">
        <v>193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91" t="s">
        <v>513</v>
      </c>
      <c r="D291" s="161"/>
      <c r="E291" s="162">
        <v>2.4975000000000001</v>
      </c>
      <c r="F291" s="159"/>
      <c r="G291" s="159"/>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193</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5"/>
      <c r="B292" s="156"/>
      <c r="C292" s="191" t="s">
        <v>514</v>
      </c>
      <c r="D292" s="161"/>
      <c r="E292" s="162">
        <v>2.38</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193</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1" t="s">
        <v>515</v>
      </c>
      <c r="D293" s="161"/>
      <c r="E293" s="162">
        <v>2.1419999999999999</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193</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1" t="s">
        <v>516</v>
      </c>
      <c r="D294" s="161"/>
      <c r="E294" s="162">
        <v>3.968</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193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1" t="s">
        <v>517</v>
      </c>
      <c r="D295" s="161"/>
      <c r="E295" s="162">
        <v>2.88</v>
      </c>
      <c r="F295" s="159"/>
      <c r="G295" s="159"/>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193</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73">
        <v>71</v>
      </c>
      <c r="B296" s="174" t="s">
        <v>521</v>
      </c>
      <c r="C296" s="190" t="s">
        <v>522</v>
      </c>
      <c r="D296" s="175" t="s">
        <v>208</v>
      </c>
      <c r="E296" s="176">
        <v>11.43</v>
      </c>
      <c r="F296" s="177"/>
      <c r="G296" s="178">
        <f>ROUND(E296*F296,2)</f>
        <v>0</v>
      </c>
      <c r="H296" s="177"/>
      <c r="I296" s="178">
        <f>ROUND(E296*H296,2)</f>
        <v>0</v>
      </c>
      <c r="J296" s="177"/>
      <c r="K296" s="178">
        <f>ROUND(E296*J296,2)</f>
        <v>0</v>
      </c>
      <c r="L296" s="178">
        <v>21</v>
      </c>
      <c r="M296" s="178">
        <f>G296*(1+L296/100)</f>
        <v>0</v>
      </c>
      <c r="N296" s="176">
        <v>2.1000000000000001E-4</v>
      </c>
      <c r="O296" s="176">
        <f>ROUND(E296*N296,2)</f>
        <v>0</v>
      </c>
      <c r="P296" s="176">
        <v>0</v>
      </c>
      <c r="Q296" s="176">
        <f>ROUND(E296*P296,2)</f>
        <v>0</v>
      </c>
      <c r="R296" s="178" t="s">
        <v>508</v>
      </c>
      <c r="S296" s="178" t="s">
        <v>186</v>
      </c>
      <c r="T296" s="179" t="s">
        <v>186</v>
      </c>
      <c r="U296" s="159">
        <v>9.5000000000000001E-2</v>
      </c>
      <c r="V296" s="159">
        <f>ROUND(E296*U296,2)</f>
        <v>1.0900000000000001</v>
      </c>
      <c r="W296" s="159"/>
      <c r="X296" s="159" t="s">
        <v>187</v>
      </c>
      <c r="Y296" s="159" t="s">
        <v>188</v>
      </c>
      <c r="Z296" s="148"/>
      <c r="AA296" s="148"/>
      <c r="AB296" s="148"/>
      <c r="AC296" s="148"/>
      <c r="AD296" s="148"/>
      <c r="AE296" s="148"/>
      <c r="AF296" s="148"/>
      <c r="AG296" s="148" t="s">
        <v>189</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2" x14ac:dyDescent="0.2">
      <c r="A297" s="155"/>
      <c r="B297" s="156"/>
      <c r="C297" s="191" t="s">
        <v>523</v>
      </c>
      <c r="D297" s="161"/>
      <c r="E297" s="162"/>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193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91" t="s">
        <v>294</v>
      </c>
      <c r="D298" s="161"/>
      <c r="E298" s="162">
        <v>4.03</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193</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91" t="s">
        <v>447</v>
      </c>
      <c r="D299" s="161"/>
      <c r="E299" s="162"/>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193</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191" t="s">
        <v>524</v>
      </c>
      <c r="D300" s="161"/>
      <c r="E300" s="162">
        <v>8.8000000000000007</v>
      </c>
      <c r="F300" s="159"/>
      <c r="G300" s="159"/>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193</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191" t="s">
        <v>525</v>
      </c>
      <c r="D301" s="161"/>
      <c r="E301" s="162">
        <v>-1.4</v>
      </c>
      <c r="F301" s="159"/>
      <c r="G301" s="15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193</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73">
        <v>72</v>
      </c>
      <c r="B302" s="174" t="s">
        <v>526</v>
      </c>
      <c r="C302" s="190" t="s">
        <v>527</v>
      </c>
      <c r="D302" s="175" t="s">
        <v>208</v>
      </c>
      <c r="E302" s="176">
        <v>11.43</v>
      </c>
      <c r="F302" s="177"/>
      <c r="G302" s="178">
        <f>ROUND(E302*F302,2)</f>
        <v>0</v>
      </c>
      <c r="H302" s="177"/>
      <c r="I302" s="178">
        <f>ROUND(E302*H302,2)</f>
        <v>0</v>
      </c>
      <c r="J302" s="177"/>
      <c r="K302" s="178">
        <f>ROUND(E302*J302,2)</f>
        <v>0</v>
      </c>
      <c r="L302" s="178">
        <v>21</v>
      </c>
      <c r="M302" s="178">
        <f>G302*(1+L302/100)</f>
        <v>0</v>
      </c>
      <c r="N302" s="176">
        <v>3.3999999999999998E-3</v>
      </c>
      <c r="O302" s="176">
        <f>ROUND(E302*N302,2)</f>
        <v>0.04</v>
      </c>
      <c r="P302" s="176">
        <v>0</v>
      </c>
      <c r="Q302" s="176">
        <f>ROUND(E302*P302,2)</f>
        <v>0</v>
      </c>
      <c r="R302" s="178" t="s">
        <v>508</v>
      </c>
      <c r="S302" s="178" t="s">
        <v>186</v>
      </c>
      <c r="T302" s="179" t="s">
        <v>186</v>
      </c>
      <c r="U302" s="159">
        <v>0.38500000000000001</v>
      </c>
      <c r="V302" s="159">
        <f>ROUND(E302*U302,2)</f>
        <v>4.4000000000000004</v>
      </c>
      <c r="W302" s="159"/>
      <c r="X302" s="159" t="s">
        <v>187</v>
      </c>
      <c r="Y302" s="159" t="s">
        <v>188</v>
      </c>
      <c r="Z302" s="148"/>
      <c r="AA302" s="148"/>
      <c r="AB302" s="148"/>
      <c r="AC302" s="148"/>
      <c r="AD302" s="148"/>
      <c r="AE302" s="148"/>
      <c r="AF302" s="148"/>
      <c r="AG302" s="148" t="s">
        <v>189</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191" t="s">
        <v>528</v>
      </c>
      <c r="D303" s="161"/>
      <c r="E303" s="162">
        <v>11.43</v>
      </c>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193</v>
      </c>
      <c r="AH303" s="148">
        <v>5</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73">
        <v>73</v>
      </c>
      <c r="B304" s="174" t="s">
        <v>529</v>
      </c>
      <c r="C304" s="190" t="s">
        <v>530</v>
      </c>
      <c r="D304" s="175" t="s">
        <v>238</v>
      </c>
      <c r="E304" s="176">
        <v>8.8000000000000007</v>
      </c>
      <c r="F304" s="177"/>
      <c r="G304" s="178">
        <f>ROUND(E304*F304,2)</f>
        <v>0</v>
      </c>
      <c r="H304" s="177"/>
      <c r="I304" s="178">
        <f>ROUND(E304*H304,2)</f>
        <v>0</v>
      </c>
      <c r="J304" s="177"/>
      <c r="K304" s="178">
        <f>ROUND(E304*J304,2)</f>
        <v>0</v>
      </c>
      <c r="L304" s="178">
        <v>21</v>
      </c>
      <c r="M304" s="178">
        <f>G304*(1+L304/100)</f>
        <v>0</v>
      </c>
      <c r="N304" s="176">
        <v>2.9E-4</v>
      </c>
      <c r="O304" s="176">
        <f>ROUND(E304*N304,2)</f>
        <v>0</v>
      </c>
      <c r="P304" s="176">
        <v>0</v>
      </c>
      <c r="Q304" s="176">
        <f>ROUND(E304*P304,2)</f>
        <v>0</v>
      </c>
      <c r="R304" s="178" t="s">
        <v>508</v>
      </c>
      <c r="S304" s="178" t="s">
        <v>186</v>
      </c>
      <c r="T304" s="179" t="s">
        <v>186</v>
      </c>
      <c r="U304" s="159">
        <v>0.11</v>
      </c>
      <c r="V304" s="159">
        <f>ROUND(E304*U304,2)</f>
        <v>0.97</v>
      </c>
      <c r="W304" s="159"/>
      <c r="X304" s="159" t="s">
        <v>187</v>
      </c>
      <c r="Y304" s="159" t="s">
        <v>188</v>
      </c>
      <c r="Z304" s="148"/>
      <c r="AA304" s="148"/>
      <c r="AB304" s="148"/>
      <c r="AC304" s="148"/>
      <c r="AD304" s="148"/>
      <c r="AE304" s="148"/>
      <c r="AF304" s="148"/>
      <c r="AG304" s="148" t="s">
        <v>189</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91" t="s">
        <v>523</v>
      </c>
      <c r="D305" s="161"/>
      <c r="E305" s="162"/>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193</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5"/>
      <c r="B306" s="156"/>
      <c r="C306" s="191" t="s">
        <v>531</v>
      </c>
      <c r="D306" s="161"/>
      <c r="E306" s="162">
        <v>8.8000000000000007</v>
      </c>
      <c r="F306" s="159"/>
      <c r="G306" s="159"/>
      <c r="H306" s="159"/>
      <c r="I306" s="159"/>
      <c r="J306" s="159"/>
      <c r="K306" s="159"/>
      <c r="L306" s="159"/>
      <c r="M306" s="159"/>
      <c r="N306" s="158"/>
      <c r="O306" s="158"/>
      <c r="P306" s="158"/>
      <c r="Q306" s="158"/>
      <c r="R306" s="159"/>
      <c r="S306" s="159"/>
      <c r="T306" s="159"/>
      <c r="U306" s="159"/>
      <c r="V306" s="159"/>
      <c r="W306" s="159"/>
      <c r="X306" s="159"/>
      <c r="Y306" s="159"/>
      <c r="Z306" s="148"/>
      <c r="AA306" s="148"/>
      <c r="AB306" s="148"/>
      <c r="AC306" s="148"/>
      <c r="AD306" s="148"/>
      <c r="AE306" s="148"/>
      <c r="AF306" s="148"/>
      <c r="AG306" s="148" t="s">
        <v>193</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73">
        <v>74</v>
      </c>
      <c r="B307" s="174" t="s">
        <v>532</v>
      </c>
      <c r="C307" s="190" t="s">
        <v>533</v>
      </c>
      <c r="D307" s="175" t="s">
        <v>238</v>
      </c>
      <c r="E307" s="176">
        <v>12</v>
      </c>
      <c r="F307" s="177"/>
      <c r="G307" s="178">
        <f>ROUND(E307*F307,2)</f>
        <v>0</v>
      </c>
      <c r="H307" s="177"/>
      <c r="I307" s="178">
        <f>ROUND(E307*H307,2)</f>
        <v>0</v>
      </c>
      <c r="J307" s="177"/>
      <c r="K307" s="178">
        <f>ROUND(E307*J307,2)</f>
        <v>0</v>
      </c>
      <c r="L307" s="178">
        <v>21</v>
      </c>
      <c r="M307" s="178">
        <f>G307*(1+L307/100)</f>
        <v>0</v>
      </c>
      <c r="N307" s="176">
        <v>2.9E-4</v>
      </c>
      <c r="O307" s="176">
        <f>ROUND(E307*N307,2)</f>
        <v>0</v>
      </c>
      <c r="P307" s="176">
        <v>0</v>
      </c>
      <c r="Q307" s="176">
        <f>ROUND(E307*P307,2)</f>
        <v>0</v>
      </c>
      <c r="R307" s="178" t="s">
        <v>508</v>
      </c>
      <c r="S307" s="178" t="s">
        <v>186</v>
      </c>
      <c r="T307" s="179" t="s">
        <v>186</v>
      </c>
      <c r="U307" s="159">
        <v>0.14000000000000001</v>
      </c>
      <c r="V307" s="159">
        <f>ROUND(E307*U307,2)</f>
        <v>1.68</v>
      </c>
      <c r="W307" s="159"/>
      <c r="X307" s="159" t="s">
        <v>187</v>
      </c>
      <c r="Y307" s="159" t="s">
        <v>188</v>
      </c>
      <c r="Z307" s="148"/>
      <c r="AA307" s="148"/>
      <c r="AB307" s="148"/>
      <c r="AC307" s="148"/>
      <c r="AD307" s="148"/>
      <c r="AE307" s="148"/>
      <c r="AF307" s="148"/>
      <c r="AG307" s="148" t="s">
        <v>189</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2" x14ac:dyDescent="0.2">
      <c r="A308" s="155"/>
      <c r="B308" s="156"/>
      <c r="C308" s="191" t="s">
        <v>534</v>
      </c>
      <c r="D308" s="161"/>
      <c r="E308" s="162">
        <v>12</v>
      </c>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193</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ht="22.5" outlineLevel="1" x14ac:dyDescent="0.2">
      <c r="A309" s="173">
        <v>75</v>
      </c>
      <c r="B309" s="174" t="s">
        <v>535</v>
      </c>
      <c r="C309" s="190" t="s">
        <v>536</v>
      </c>
      <c r="D309" s="175" t="s">
        <v>208</v>
      </c>
      <c r="E309" s="176">
        <v>31.895250000000001</v>
      </c>
      <c r="F309" s="177"/>
      <c r="G309" s="178">
        <f>ROUND(E309*F309,2)</f>
        <v>0</v>
      </c>
      <c r="H309" s="177"/>
      <c r="I309" s="178">
        <f>ROUND(E309*H309,2)</f>
        <v>0</v>
      </c>
      <c r="J309" s="177"/>
      <c r="K309" s="178">
        <f>ROUND(E309*J309,2)</f>
        <v>0</v>
      </c>
      <c r="L309" s="178">
        <v>21</v>
      </c>
      <c r="M309" s="178">
        <f>G309*(1+L309/100)</f>
        <v>0</v>
      </c>
      <c r="N309" s="176">
        <v>4.4999999999999997E-3</v>
      </c>
      <c r="O309" s="176">
        <f>ROUND(E309*N309,2)</f>
        <v>0.14000000000000001</v>
      </c>
      <c r="P309" s="176">
        <v>0</v>
      </c>
      <c r="Q309" s="176">
        <f>ROUND(E309*P309,2)</f>
        <v>0</v>
      </c>
      <c r="R309" s="178" t="s">
        <v>265</v>
      </c>
      <c r="S309" s="178" t="s">
        <v>537</v>
      </c>
      <c r="T309" s="179" t="s">
        <v>537</v>
      </c>
      <c r="U309" s="159">
        <v>0</v>
      </c>
      <c r="V309" s="159">
        <f>ROUND(E309*U309,2)</f>
        <v>0</v>
      </c>
      <c r="W309" s="159"/>
      <c r="X309" s="159" t="s">
        <v>267</v>
      </c>
      <c r="Y309" s="159" t="s">
        <v>188</v>
      </c>
      <c r="Z309" s="148"/>
      <c r="AA309" s="148"/>
      <c r="AB309" s="148"/>
      <c r="AC309" s="148"/>
      <c r="AD309" s="148"/>
      <c r="AE309" s="148"/>
      <c r="AF309" s="148"/>
      <c r="AG309" s="148" t="s">
        <v>268</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5"/>
      <c r="B310" s="156"/>
      <c r="C310" s="191" t="s">
        <v>538</v>
      </c>
      <c r="D310" s="161"/>
      <c r="E310" s="162">
        <v>31.895250000000001</v>
      </c>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193</v>
      </c>
      <c r="AH310" s="148">
        <v>5</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v>76</v>
      </c>
      <c r="B311" s="156" t="s">
        <v>539</v>
      </c>
      <c r="C311" s="192" t="s">
        <v>540</v>
      </c>
      <c r="D311" s="157" t="s">
        <v>0</v>
      </c>
      <c r="E311" s="181"/>
      <c r="F311" s="160"/>
      <c r="G311" s="159">
        <f>ROUND(E311*F311,2)</f>
        <v>0</v>
      </c>
      <c r="H311" s="160"/>
      <c r="I311" s="159">
        <f>ROUND(E311*H311,2)</f>
        <v>0</v>
      </c>
      <c r="J311" s="160"/>
      <c r="K311" s="159">
        <f>ROUND(E311*J311,2)</f>
        <v>0</v>
      </c>
      <c r="L311" s="159">
        <v>21</v>
      </c>
      <c r="M311" s="159">
        <f>G311*(1+L311/100)</f>
        <v>0</v>
      </c>
      <c r="N311" s="158">
        <v>0</v>
      </c>
      <c r="O311" s="158">
        <f>ROUND(E311*N311,2)</f>
        <v>0</v>
      </c>
      <c r="P311" s="158">
        <v>0</v>
      </c>
      <c r="Q311" s="158">
        <f>ROUND(E311*P311,2)</f>
        <v>0</v>
      </c>
      <c r="R311" s="159" t="s">
        <v>508</v>
      </c>
      <c r="S311" s="159" t="s">
        <v>186</v>
      </c>
      <c r="T311" s="159" t="s">
        <v>186</v>
      </c>
      <c r="U311" s="159">
        <v>0</v>
      </c>
      <c r="V311" s="159">
        <f>ROUND(E311*U311,2)</f>
        <v>0</v>
      </c>
      <c r="W311" s="159"/>
      <c r="X311" s="159" t="s">
        <v>503</v>
      </c>
      <c r="Y311" s="159" t="s">
        <v>188</v>
      </c>
      <c r="Z311" s="148"/>
      <c r="AA311" s="148"/>
      <c r="AB311" s="148"/>
      <c r="AC311" s="148"/>
      <c r="AD311" s="148"/>
      <c r="AE311" s="148"/>
      <c r="AF311" s="148"/>
      <c r="AG311" s="148" t="s">
        <v>504</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5"/>
      <c r="B312" s="156"/>
      <c r="C312" s="257" t="s">
        <v>541</v>
      </c>
      <c r="D312" s="258"/>
      <c r="E312" s="258"/>
      <c r="F312" s="258"/>
      <c r="G312" s="258"/>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191</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x14ac:dyDescent="0.2">
      <c r="A313" s="166" t="s">
        <v>180</v>
      </c>
      <c r="B313" s="167" t="s">
        <v>109</v>
      </c>
      <c r="C313" s="189" t="s">
        <v>110</v>
      </c>
      <c r="D313" s="168"/>
      <c r="E313" s="169"/>
      <c r="F313" s="170"/>
      <c r="G313" s="170">
        <f>SUMIF(AG314:AG343,"&lt;&gt;NOR",G314:G343)</f>
        <v>0</v>
      </c>
      <c r="H313" s="170"/>
      <c r="I313" s="170">
        <f>SUM(I314:I343)</f>
        <v>0</v>
      </c>
      <c r="J313" s="170"/>
      <c r="K313" s="170">
        <f>SUM(K314:K343)</f>
        <v>0</v>
      </c>
      <c r="L313" s="170"/>
      <c r="M313" s="170">
        <f>SUM(M314:M343)</f>
        <v>0</v>
      </c>
      <c r="N313" s="169"/>
      <c r="O313" s="169">
        <f>SUM(O314:O343)</f>
        <v>0.53</v>
      </c>
      <c r="P313" s="169"/>
      <c r="Q313" s="169">
        <f>SUM(Q314:Q343)</f>
        <v>0.33</v>
      </c>
      <c r="R313" s="170"/>
      <c r="S313" s="170"/>
      <c r="T313" s="171"/>
      <c r="U313" s="165"/>
      <c r="V313" s="165">
        <f>SUM(V314:V343)</f>
        <v>60.54</v>
      </c>
      <c r="W313" s="165"/>
      <c r="X313" s="165"/>
      <c r="Y313" s="165"/>
      <c r="AG313" t="s">
        <v>181</v>
      </c>
    </row>
    <row r="314" spans="1:60" outlineLevel="1" x14ac:dyDescent="0.2">
      <c r="A314" s="173">
        <v>77</v>
      </c>
      <c r="B314" s="174" t="s">
        <v>542</v>
      </c>
      <c r="C314" s="190" t="s">
        <v>543</v>
      </c>
      <c r="D314" s="175" t="s">
        <v>208</v>
      </c>
      <c r="E314" s="176">
        <v>40.700000000000003</v>
      </c>
      <c r="F314" s="177"/>
      <c r="G314" s="178">
        <f>ROUND(E314*F314,2)</f>
        <v>0</v>
      </c>
      <c r="H314" s="177"/>
      <c r="I314" s="178">
        <f>ROUND(E314*H314,2)</f>
        <v>0</v>
      </c>
      <c r="J314" s="177"/>
      <c r="K314" s="178">
        <f>ROUND(E314*J314,2)</f>
        <v>0</v>
      </c>
      <c r="L314" s="178">
        <v>21</v>
      </c>
      <c r="M314" s="178">
        <f>G314*(1+L314/100)</f>
        <v>0</v>
      </c>
      <c r="N314" s="176">
        <v>0</v>
      </c>
      <c r="O314" s="176">
        <f>ROUND(E314*N314,2)</f>
        <v>0</v>
      </c>
      <c r="P314" s="176">
        <v>0</v>
      </c>
      <c r="Q314" s="176">
        <f>ROUND(E314*P314,2)</f>
        <v>0</v>
      </c>
      <c r="R314" s="178" t="s">
        <v>544</v>
      </c>
      <c r="S314" s="178" t="s">
        <v>186</v>
      </c>
      <c r="T314" s="179" t="s">
        <v>186</v>
      </c>
      <c r="U314" s="159">
        <v>0.18</v>
      </c>
      <c r="V314" s="159">
        <f>ROUND(E314*U314,2)</f>
        <v>7.33</v>
      </c>
      <c r="W314" s="159"/>
      <c r="X314" s="159" t="s">
        <v>187</v>
      </c>
      <c r="Y314" s="159" t="s">
        <v>188</v>
      </c>
      <c r="Z314" s="148"/>
      <c r="AA314" s="148"/>
      <c r="AB314" s="148"/>
      <c r="AC314" s="148"/>
      <c r="AD314" s="148"/>
      <c r="AE314" s="148"/>
      <c r="AF314" s="148"/>
      <c r="AG314" s="148" t="s">
        <v>189</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2" x14ac:dyDescent="0.2">
      <c r="A315" s="155"/>
      <c r="B315" s="156"/>
      <c r="C315" s="191" t="s">
        <v>545</v>
      </c>
      <c r="D315" s="161"/>
      <c r="E315" s="162">
        <v>27.5</v>
      </c>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193</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1" t="s">
        <v>546</v>
      </c>
      <c r="D316" s="161"/>
      <c r="E316" s="162">
        <v>13.2</v>
      </c>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193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33.75" outlineLevel="1" x14ac:dyDescent="0.2">
      <c r="A317" s="173">
        <v>78</v>
      </c>
      <c r="B317" s="174" t="s">
        <v>547</v>
      </c>
      <c r="C317" s="190" t="s">
        <v>548</v>
      </c>
      <c r="D317" s="175" t="s">
        <v>208</v>
      </c>
      <c r="E317" s="176">
        <v>40.700000000000003</v>
      </c>
      <c r="F317" s="177"/>
      <c r="G317" s="178">
        <f>ROUND(E317*F317,2)</f>
        <v>0</v>
      </c>
      <c r="H317" s="177"/>
      <c r="I317" s="178">
        <f>ROUND(E317*H317,2)</f>
        <v>0</v>
      </c>
      <c r="J317" s="177"/>
      <c r="K317" s="178">
        <f>ROUND(E317*J317,2)</f>
        <v>0</v>
      </c>
      <c r="L317" s="178">
        <v>21</v>
      </c>
      <c r="M317" s="178">
        <f>G317*(1+L317/100)</f>
        <v>0</v>
      </c>
      <c r="N317" s="176">
        <v>0</v>
      </c>
      <c r="O317" s="176">
        <f>ROUND(E317*N317,2)</f>
        <v>0</v>
      </c>
      <c r="P317" s="176">
        <v>4.5999999999999999E-3</v>
      </c>
      <c r="Q317" s="176">
        <f>ROUND(E317*P317,2)</f>
        <v>0.19</v>
      </c>
      <c r="R317" s="178" t="s">
        <v>544</v>
      </c>
      <c r="S317" s="178" t="s">
        <v>186</v>
      </c>
      <c r="T317" s="179" t="s">
        <v>186</v>
      </c>
      <c r="U317" s="159">
        <v>4.8000000000000001E-2</v>
      </c>
      <c r="V317" s="159">
        <f>ROUND(E317*U317,2)</f>
        <v>1.95</v>
      </c>
      <c r="W317" s="159"/>
      <c r="X317" s="159" t="s">
        <v>187</v>
      </c>
      <c r="Y317" s="159" t="s">
        <v>188</v>
      </c>
      <c r="Z317" s="148"/>
      <c r="AA317" s="148"/>
      <c r="AB317" s="148"/>
      <c r="AC317" s="148"/>
      <c r="AD317" s="148"/>
      <c r="AE317" s="148"/>
      <c r="AF317" s="148"/>
      <c r="AG317" s="148" t="s">
        <v>189</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191" t="s">
        <v>549</v>
      </c>
      <c r="D318" s="161"/>
      <c r="E318" s="162">
        <v>27.5</v>
      </c>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193</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191" t="s">
        <v>550</v>
      </c>
      <c r="D319" s="161"/>
      <c r="E319" s="162">
        <v>13.2</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193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73">
        <v>79</v>
      </c>
      <c r="B320" s="174" t="s">
        <v>551</v>
      </c>
      <c r="C320" s="190" t="s">
        <v>552</v>
      </c>
      <c r="D320" s="175" t="s">
        <v>208</v>
      </c>
      <c r="E320" s="176">
        <v>2.2799999999999998</v>
      </c>
      <c r="F320" s="177"/>
      <c r="G320" s="178">
        <f>ROUND(E320*F320,2)</f>
        <v>0</v>
      </c>
      <c r="H320" s="177"/>
      <c r="I320" s="178">
        <f>ROUND(E320*H320,2)</f>
        <v>0</v>
      </c>
      <c r="J320" s="177"/>
      <c r="K320" s="178">
        <f>ROUND(E320*J320,2)</f>
        <v>0</v>
      </c>
      <c r="L320" s="178">
        <v>21</v>
      </c>
      <c r="M320" s="178">
        <f>G320*(1+L320/100)</f>
        <v>0</v>
      </c>
      <c r="N320" s="176">
        <v>0</v>
      </c>
      <c r="O320" s="176">
        <f>ROUND(E320*N320,2)</f>
        <v>0</v>
      </c>
      <c r="P320" s="176">
        <v>5.1000000000000004E-3</v>
      </c>
      <c r="Q320" s="176">
        <f>ROUND(E320*P320,2)</f>
        <v>0.01</v>
      </c>
      <c r="R320" s="178" t="s">
        <v>544</v>
      </c>
      <c r="S320" s="178" t="s">
        <v>186</v>
      </c>
      <c r="T320" s="179" t="s">
        <v>186</v>
      </c>
      <c r="U320" s="159">
        <v>0.36</v>
      </c>
      <c r="V320" s="159">
        <f>ROUND(E320*U320,2)</f>
        <v>0.82</v>
      </c>
      <c r="W320" s="159"/>
      <c r="X320" s="159" t="s">
        <v>187</v>
      </c>
      <c r="Y320" s="159" t="s">
        <v>188</v>
      </c>
      <c r="Z320" s="148"/>
      <c r="AA320" s="148"/>
      <c r="AB320" s="148"/>
      <c r="AC320" s="148"/>
      <c r="AD320" s="148"/>
      <c r="AE320" s="148"/>
      <c r="AF320" s="148"/>
      <c r="AG320" s="148" t="s">
        <v>189</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191" t="s">
        <v>318</v>
      </c>
      <c r="D321" s="161"/>
      <c r="E321" s="162"/>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193</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1" t="s">
        <v>553</v>
      </c>
      <c r="D322" s="161"/>
      <c r="E322" s="162">
        <v>2.2799999999999998</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193</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ht="22.5" outlineLevel="1" x14ac:dyDescent="0.2">
      <c r="A323" s="173">
        <v>80</v>
      </c>
      <c r="B323" s="174" t="s">
        <v>554</v>
      </c>
      <c r="C323" s="190" t="s">
        <v>555</v>
      </c>
      <c r="D323" s="175" t="s">
        <v>208</v>
      </c>
      <c r="E323" s="176">
        <v>40.700000000000003</v>
      </c>
      <c r="F323" s="177"/>
      <c r="G323" s="178">
        <f>ROUND(E323*F323,2)</f>
        <v>0</v>
      </c>
      <c r="H323" s="177"/>
      <c r="I323" s="178">
        <f>ROUND(E323*H323,2)</f>
        <v>0</v>
      </c>
      <c r="J323" s="177"/>
      <c r="K323" s="178">
        <f>ROUND(E323*J323,2)</f>
        <v>0</v>
      </c>
      <c r="L323" s="178">
        <v>21</v>
      </c>
      <c r="M323" s="178">
        <f>G323*(1+L323/100)</f>
        <v>0</v>
      </c>
      <c r="N323" s="176">
        <v>1.7000000000000001E-4</v>
      </c>
      <c r="O323" s="176">
        <f>ROUND(E323*N323,2)</f>
        <v>0.01</v>
      </c>
      <c r="P323" s="176">
        <v>0</v>
      </c>
      <c r="Q323" s="176">
        <f>ROUND(E323*P323,2)</f>
        <v>0</v>
      </c>
      <c r="R323" s="178"/>
      <c r="S323" s="178" t="s">
        <v>258</v>
      </c>
      <c r="T323" s="179" t="s">
        <v>259</v>
      </c>
      <c r="U323" s="159">
        <v>0</v>
      </c>
      <c r="V323" s="159">
        <f>ROUND(E323*U323,2)</f>
        <v>0</v>
      </c>
      <c r="W323" s="159"/>
      <c r="X323" s="159" t="s">
        <v>187</v>
      </c>
      <c r="Y323" s="159" t="s">
        <v>188</v>
      </c>
      <c r="Z323" s="148"/>
      <c r="AA323" s="148"/>
      <c r="AB323" s="148"/>
      <c r="AC323" s="148"/>
      <c r="AD323" s="148"/>
      <c r="AE323" s="148"/>
      <c r="AF323" s="148"/>
      <c r="AG323" s="148" t="s">
        <v>189</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5"/>
      <c r="B324" s="156"/>
      <c r="C324" s="191" t="s">
        <v>545</v>
      </c>
      <c r="D324" s="161"/>
      <c r="E324" s="162">
        <v>27.5</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193</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1" t="s">
        <v>546</v>
      </c>
      <c r="D325" s="161"/>
      <c r="E325" s="162">
        <v>13.2</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193</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73">
        <v>81</v>
      </c>
      <c r="B326" s="174" t="s">
        <v>556</v>
      </c>
      <c r="C326" s="190" t="s">
        <v>557</v>
      </c>
      <c r="D326" s="175" t="s">
        <v>208</v>
      </c>
      <c r="E326" s="176">
        <v>81.400000000000006</v>
      </c>
      <c r="F326" s="177"/>
      <c r="G326" s="178">
        <f>ROUND(E326*F326,2)</f>
        <v>0</v>
      </c>
      <c r="H326" s="177"/>
      <c r="I326" s="178">
        <f>ROUND(E326*H326,2)</f>
        <v>0</v>
      </c>
      <c r="J326" s="177"/>
      <c r="K326" s="178">
        <f>ROUND(E326*J326,2)</f>
        <v>0</v>
      </c>
      <c r="L326" s="178">
        <v>21</v>
      </c>
      <c r="M326" s="178">
        <f>G326*(1+L326/100)</f>
        <v>0</v>
      </c>
      <c r="N326" s="176">
        <v>0</v>
      </c>
      <c r="O326" s="176">
        <f>ROUND(E326*N326,2)</f>
        <v>0</v>
      </c>
      <c r="P326" s="176">
        <v>0</v>
      </c>
      <c r="Q326" s="176">
        <f>ROUND(E326*P326,2)</f>
        <v>0</v>
      </c>
      <c r="R326" s="178"/>
      <c r="S326" s="178" t="s">
        <v>258</v>
      </c>
      <c r="T326" s="179" t="s">
        <v>259</v>
      </c>
      <c r="U326" s="159">
        <v>0</v>
      </c>
      <c r="V326" s="159">
        <f>ROUND(E326*U326,2)</f>
        <v>0</v>
      </c>
      <c r="W326" s="159"/>
      <c r="X326" s="159" t="s">
        <v>187</v>
      </c>
      <c r="Y326" s="159" t="s">
        <v>188</v>
      </c>
      <c r="Z326" s="148"/>
      <c r="AA326" s="148"/>
      <c r="AB326" s="148"/>
      <c r="AC326" s="148"/>
      <c r="AD326" s="148"/>
      <c r="AE326" s="148"/>
      <c r="AF326" s="148"/>
      <c r="AG326" s="148" t="s">
        <v>189</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5"/>
      <c r="B327" s="156"/>
      <c r="C327" s="191" t="s">
        <v>558</v>
      </c>
      <c r="D327" s="161"/>
      <c r="E327" s="162">
        <v>55</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193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5"/>
      <c r="B328" s="156"/>
      <c r="C328" s="191" t="s">
        <v>559</v>
      </c>
      <c r="D328" s="161"/>
      <c r="E328" s="162">
        <v>26.4</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193</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73">
        <v>82</v>
      </c>
      <c r="B329" s="174" t="s">
        <v>560</v>
      </c>
      <c r="C329" s="190" t="s">
        <v>561</v>
      </c>
      <c r="D329" s="175" t="s">
        <v>238</v>
      </c>
      <c r="E329" s="176">
        <v>62.5</v>
      </c>
      <c r="F329" s="177"/>
      <c r="G329" s="178">
        <f>ROUND(E329*F329,2)</f>
        <v>0</v>
      </c>
      <c r="H329" s="177"/>
      <c r="I329" s="178">
        <f>ROUND(E329*H329,2)</f>
        <v>0</v>
      </c>
      <c r="J329" s="177"/>
      <c r="K329" s="178">
        <f>ROUND(E329*J329,2)</f>
        <v>0</v>
      </c>
      <c r="L329" s="178">
        <v>21</v>
      </c>
      <c r="M329" s="178">
        <f>G329*(1+L329/100)</f>
        <v>0</v>
      </c>
      <c r="N329" s="176">
        <v>0</v>
      </c>
      <c r="O329" s="176">
        <f>ROUND(E329*N329,2)</f>
        <v>0</v>
      </c>
      <c r="P329" s="176">
        <v>2.0999999999999999E-3</v>
      </c>
      <c r="Q329" s="176">
        <f>ROUND(E329*P329,2)</f>
        <v>0.13</v>
      </c>
      <c r="R329" s="178"/>
      <c r="S329" s="178" t="s">
        <v>258</v>
      </c>
      <c r="T329" s="179" t="s">
        <v>259</v>
      </c>
      <c r="U329" s="159">
        <v>0.2</v>
      </c>
      <c r="V329" s="159">
        <f>ROUND(E329*U329,2)</f>
        <v>12.5</v>
      </c>
      <c r="W329" s="159"/>
      <c r="X329" s="159" t="s">
        <v>187</v>
      </c>
      <c r="Y329" s="159" t="s">
        <v>188</v>
      </c>
      <c r="Z329" s="148"/>
      <c r="AA329" s="148"/>
      <c r="AB329" s="148"/>
      <c r="AC329" s="148"/>
      <c r="AD329" s="148"/>
      <c r="AE329" s="148"/>
      <c r="AF329" s="148"/>
      <c r="AG329" s="148" t="s">
        <v>189</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2" x14ac:dyDescent="0.2">
      <c r="A330" s="155"/>
      <c r="B330" s="156"/>
      <c r="C330" s="259" t="s">
        <v>562</v>
      </c>
      <c r="D330" s="260"/>
      <c r="E330" s="260"/>
      <c r="F330" s="260"/>
      <c r="G330" s="260"/>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222</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80" t="str">
        <f>C330</f>
        <v>- stávající izolace topného potrubí kompletně odstraněna do suti + očištění potrubí před provedením nové izolace</v>
      </c>
      <c r="BB330" s="148"/>
      <c r="BC330" s="148"/>
      <c r="BD330" s="148"/>
      <c r="BE330" s="148"/>
      <c r="BF330" s="148"/>
      <c r="BG330" s="148"/>
      <c r="BH330" s="148"/>
    </row>
    <row r="331" spans="1:60" outlineLevel="2" x14ac:dyDescent="0.2">
      <c r="A331" s="155"/>
      <c r="B331" s="156"/>
      <c r="C331" s="191" t="s">
        <v>563</v>
      </c>
      <c r="D331" s="161"/>
      <c r="E331" s="162">
        <v>24.1</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193</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1" t="s">
        <v>564</v>
      </c>
      <c r="D332" s="161"/>
      <c r="E332" s="162">
        <v>38.4</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193</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ht="22.5" outlineLevel="1" x14ac:dyDescent="0.2">
      <c r="A333" s="173">
        <v>83</v>
      </c>
      <c r="B333" s="174" t="s">
        <v>565</v>
      </c>
      <c r="C333" s="190" t="s">
        <v>566</v>
      </c>
      <c r="D333" s="175" t="s">
        <v>238</v>
      </c>
      <c r="E333" s="176">
        <v>62.5</v>
      </c>
      <c r="F333" s="177"/>
      <c r="G333" s="178">
        <f>ROUND(E333*F333,2)</f>
        <v>0</v>
      </c>
      <c r="H333" s="177"/>
      <c r="I333" s="178">
        <f>ROUND(E333*H333,2)</f>
        <v>0</v>
      </c>
      <c r="J333" s="177"/>
      <c r="K333" s="178">
        <f>ROUND(E333*J333,2)</f>
        <v>0</v>
      </c>
      <c r="L333" s="178">
        <v>21</v>
      </c>
      <c r="M333" s="178">
        <f>G333*(1+L333/100)</f>
        <v>0</v>
      </c>
      <c r="N333" s="176">
        <v>2.0500000000000002E-3</v>
      </c>
      <c r="O333" s="176">
        <f>ROUND(E333*N333,2)</f>
        <v>0.13</v>
      </c>
      <c r="P333" s="176">
        <v>0</v>
      </c>
      <c r="Q333" s="176">
        <f>ROUND(E333*P333,2)</f>
        <v>0</v>
      </c>
      <c r="R333" s="178"/>
      <c r="S333" s="178" t="s">
        <v>258</v>
      </c>
      <c r="T333" s="179" t="s">
        <v>259</v>
      </c>
      <c r="U333" s="159">
        <v>0.60699999999999998</v>
      </c>
      <c r="V333" s="159">
        <f>ROUND(E333*U333,2)</f>
        <v>37.94</v>
      </c>
      <c r="W333" s="159"/>
      <c r="X333" s="159" t="s">
        <v>187</v>
      </c>
      <c r="Y333" s="159" t="s">
        <v>188</v>
      </c>
      <c r="Z333" s="148"/>
      <c r="AA333" s="148"/>
      <c r="AB333" s="148"/>
      <c r="AC333" s="148"/>
      <c r="AD333" s="148"/>
      <c r="AE333" s="148"/>
      <c r="AF333" s="148"/>
      <c r="AG333" s="148" t="s">
        <v>189</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2" x14ac:dyDescent="0.2">
      <c r="A334" s="155"/>
      <c r="B334" s="156"/>
      <c r="C334" s="191" t="s">
        <v>563</v>
      </c>
      <c r="D334" s="161"/>
      <c r="E334" s="162">
        <v>24.1</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193</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1" t="s">
        <v>564</v>
      </c>
      <c r="D335" s="161"/>
      <c r="E335" s="162">
        <v>38.4</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193</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ht="22.5" outlineLevel="1" x14ac:dyDescent="0.2">
      <c r="A336" s="173">
        <v>84</v>
      </c>
      <c r="B336" s="174" t="s">
        <v>567</v>
      </c>
      <c r="C336" s="190" t="s">
        <v>568</v>
      </c>
      <c r="D336" s="175" t="s">
        <v>208</v>
      </c>
      <c r="E336" s="176">
        <v>93.61</v>
      </c>
      <c r="F336" s="177"/>
      <c r="G336" s="178">
        <f>ROUND(E336*F336,2)</f>
        <v>0</v>
      </c>
      <c r="H336" s="177"/>
      <c r="I336" s="178">
        <f>ROUND(E336*H336,2)</f>
        <v>0</v>
      </c>
      <c r="J336" s="177"/>
      <c r="K336" s="178">
        <f>ROUND(E336*J336,2)</f>
        <v>0</v>
      </c>
      <c r="L336" s="178">
        <v>21</v>
      </c>
      <c r="M336" s="178">
        <f>G336*(1+L336/100)</f>
        <v>0</v>
      </c>
      <c r="N336" s="176">
        <v>4.0000000000000001E-3</v>
      </c>
      <c r="O336" s="176">
        <f>ROUND(E336*N336,2)</f>
        <v>0.37</v>
      </c>
      <c r="P336" s="176">
        <v>0</v>
      </c>
      <c r="Q336" s="176">
        <f>ROUND(E336*P336,2)</f>
        <v>0</v>
      </c>
      <c r="R336" s="178" t="s">
        <v>265</v>
      </c>
      <c r="S336" s="178" t="s">
        <v>186</v>
      </c>
      <c r="T336" s="179" t="s">
        <v>186</v>
      </c>
      <c r="U336" s="159">
        <v>0</v>
      </c>
      <c r="V336" s="159">
        <f>ROUND(E336*U336,2)</f>
        <v>0</v>
      </c>
      <c r="W336" s="159"/>
      <c r="X336" s="159" t="s">
        <v>267</v>
      </c>
      <c r="Y336" s="159" t="s">
        <v>188</v>
      </c>
      <c r="Z336" s="148"/>
      <c r="AA336" s="148"/>
      <c r="AB336" s="148"/>
      <c r="AC336" s="148"/>
      <c r="AD336" s="148"/>
      <c r="AE336" s="148"/>
      <c r="AF336" s="148"/>
      <c r="AG336" s="148" t="s">
        <v>268</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2" x14ac:dyDescent="0.2">
      <c r="A337" s="155"/>
      <c r="B337" s="156"/>
      <c r="C337" s="191" t="s">
        <v>569</v>
      </c>
      <c r="D337" s="161"/>
      <c r="E337" s="162"/>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193</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1" t="s">
        <v>570</v>
      </c>
      <c r="D338" s="161"/>
      <c r="E338" s="162"/>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193</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91" t="s">
        <v>571</v>
      </c>
      <c r="D339" s="161"/>
      <c r="E339" s="162">
        <v>93.61</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193</v>
      </c>
      <c r="AH339" s="148">
        <v>5</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ht="22.5" outlineLevel="1" x14ac:dyDescent="0.2">
      <c r="A340" s="173">
        <v>85</v>
      </c>
      <c r="B340" s="174" t="s">
        <v>572</v>
      </c>
      <c r="C340" s="190" t="s">
        <v>573</v>
      </c>
      <c r="D340" s="175" t="s">
        <v>208</v>
      </c>
      <c r="E340" s="176">
        <v>93.61</v>
      </c>
      <c r="F340" s="177"/>
      <c r="G340" s="178">
        <f>ROUND(E340*F340,2)</f>
        <v>0</v>
      </c>
      <c r="H340" s="177"/>
      <c r="I340" s="178">
        <f>ROUND(E340*H340,2)</f>
        <v>0</v>
      </c>
      <c r="J340" s="177"/>
      <c r="K340" s="178">
        <f>ROUND(E340*J340,2)</f>
        <v>0</v>
      </c>
      <c r="L340" s="178">
        <v>21</v>
      </c>
      <c r="M340" s="178">
        <f>G340*(1+L340/100)</f>
        <v>0</v>
      </c>
      <c r="N340" s="176">
        <v>2.0000000000000001E-4</v>
      </c>
      <c r="O340" s="176">
        <f>ROUND(E340*N340,2)</f>
        <v>0.02</v>
      </c>
      <c r="P340" s="176">
        <v>0</v>
      </c>
      <c r="Q340" s="176">
        <f>ROUND(E340*P340,2)</f>
        <v>0</v>
      </c>
      <c r="R340" s="178" t="s">
        <v>265</v>
      </c>
      <c r="S340" s="178" t="s">
        <v>186</v>
      </c>
      <c r="T340" s="179" t="s">
        <v>186</v>
      </c>
      <c r="U340" s="159">
        <v>0</v>
      </c>
      <c r="V340" s="159">
        <f>ROUND(E340*U340,2)</f>
        <v>0</v>
      </c>
      <c r="W340" s="159"/>
      <c r="X340" s="159" t="s">
        <v>267</v>
      </c>
      <c r="Y340" s="159" t="s">
        <v>188</v>
      </c>
      <c r="Z340" s="148"/>
      <c r="AA340" s="148"/>
      <c r="AB340" s="148"/>
      <c r="AC340" s="148"/>
      <c r="AD340" s="148"/>
      <c r="AE340" s="148"/>
      <c r="AF340" s="148"/>
      <c r="AG340" s="148" t="s">
        <v>268</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2" x14ac:dyDescent="0.2">
      <c r="A341" s="155"/>
      <c r="B341" s="156"/>
      <c r="C341" s="191" t="s">
        <v>574</v>
      </c>
      <c r="D341" s="161"/>
      <c r="E341" s="162">
        <v>93.61</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193</v>
      </c>
      <c r="AH341" s="148">
        <v>5</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v>86</v>
      </c>
      <c r="B342" s="156" t="s">
        <v>575</v>
      </c>
      <c r="C342" s="192" t="s">
        <v>576</v>
      </c>
      <c r="D342" s="157" t="s">
        <v>0</v>
      </c>
      <c r="E342" s="181"/>
      <c r="F342" s="160"/>
      <c r="G342" s="159">
        <f>ROUND(E342*F342,2)</f>
        <v>0</v>
      </c>
      <c r="H342" s="160"/>
      <c r="I342" s="159">
        <f>ROUND(E342*H342,2)</f>
        <v>0</v>
      </c>
      <c r="J342" s="160"/>
      <c r="K342" s="159">
        <f>ROUND(E342*J342,2)</f>
        <v>0</v>
      </c>
      <c r="L342" s="159">
        <v>21</v>
      </c>
      <c r="M342" s="159">
        <f>G342*(1+L342/100)</f>
        <v>0</v>
      </c>
      <c r="N342" s="158">
        <v>0</v>
      </c>
      <c r="O342" s="158">
        <f>ROUND(E342*N342,2)</f>
        <v>0</v>
      </c>
      <c r="P342" s="158">
        <v>0</v>
      </c>
      <c r="Q342" s="158">
        <f>ROUND(E342*P342,2)</f>
        <v>0</v>
      </c>
      <c r="R342" s="159" t="s">
        <v>544</v>
      </c>
      <c r="S342" s="159" t="s">
        <v>186</v>
      </c>
      <c r="T342" s="159" t="s">
        <v>186</v>
      </c>
      <c r="U342" s="159">
        <v>0</v>
      </c>
      <c r="V342" s="159">
        <f>ROUND(E342*U342,2)</f>
        <v>0</v>
      </c>
      <c r="W342" s="159"/>
      <c r="X342" s="159" t="s">
        <v>503</v>
      </c>
      <c r="Y342" s="159" t="s">
        <v>188</v>
      </c>
      <c r="Z342" s="148"/>
      <c r="AA342" s="148"/>
      <c r="AB342" s="148"/>
      <c r="AC342" s="148"/>
      <c r="AD342" s="148"/>
      <c r="AE342" s="148"/>
      <c r="AF342" s="148"/>
      <c r="AG342" s="148" t="s">
        <v>504</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2" x14ac:dyDescent="0.2">
      <c r="A343" s="155"/>
      <c r="B343" s="156"/>
      <c r="C343" s="257" t="s">
        <v>577</v>
      </c>
      <c r="D343" s="258"/>
      <c r="E343" s="258"/>
      <c r="F343" s="258"/>
      <c r="G343" s="258"/>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191</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x14ac:dyDescent="0.2">
      <c r="A344" s="166" t="s">
        <v>180</v>
      </c>
      <c r="B344" s="167" t="s">
        <v>111</v>
      </c>
      <c r="C344" s="189" t="s">
        <v>113</v>
      </c>
      <c r="D344" s="168"/>
      <c r="E344" s="169"/>
      <c r="F344" s="170"/>
      <c r="G344" s="170">
        <f>SUMIF(AG345:AG350,"&lt;&gt;NOR",G345:G350)</f>
        <v>0</v>
      </c>
      <c r="H344" s="170"/>
      <c r="I344" s="170">
        <f>SUM(I345:I350)</f>
        <v>0</v>
      </c>
      <c r="J344" s="170"/>
      <c r="K344" s="170">
        <f>SUM(K345:K350)</f>
        <v>0</v>
      </c>
      <c r="L344" s="170"/>
      <c r="M344" s="170">
        <f>SUM(M345:M350)</f>
        <v>0</v>
      </c>
      <c r="N344" s="169"/>
      <c r="O344" s="169">
        <f>SUM(O345:O350)</f>
        <v>0</v>
      </c>
      <c r="P344" s="169"/>
      <c r="Q344" s="169">
        <f>SUM(Q345:Q350)</f>
        <v>0.03</v>
      </c>
      <c r="R344" s="170"/>
      <c r="S344" s="170"/>
      <c r="T344" s="171"/>
      <c r="U344" s="165"/>
      <c r="V344" s="165">
        <f>SUM(V345:V350)</f>
        <v>0.51</v>
      </c>
      <c r="W344" s="165"/>
      <c r="X344" s="165"/>
      <c r="Y344" s="165"/>
      <c r="AG344" t="s">
        <v>181</v>
      </c>
    </row>
    <row r="345" spans="1:60" outlineLevel="1" x14ac:dyDescent="0.2">
      <c r="A345" s="173">
        <v>87</v>
      </c>
      <c r="B345" s="174" t="s">
        <v>578</v>
      </c>
      <c r="C345" s="190" t="s">
        <v>579</v>
      </c>
      <c r="D345" s="175" t="s">
        <v>184</v>
      </c>
      <c r="E345" s="176">
        <v>1</v>
      </c>
      <c r="F345" s="177"/>
      <c r="G345" s="178">
        <f>ROUND(E345*F345,2)</f>
        <v>0</v>
      </c>
      <c r="H345" s="177"/>
      <c r="I345" s="178">
        <f>ROUND(E345*H345,2)</f>
        <v>0</v>
      </c>
      <c r="J345" s="177"/>
      <c r="K345" s="178">
        <f>ROUND(E345*J345,2)</f>
        <v>0</v>
      </c>
      <c r="L345" s="178">
        <v>21</v>
      </c>
      <c r="M345" s="178">
        <f>G345*(1+L345/100)</f>
        <v>0</v>
      </c>
      <c r="N345" s="176">
        <v>0</v>
      </c>
      <c r="O345" s="176">
        <f>ROUND(E345*N345,2)</f>
        <v>0</v>
      </c>
      <c r="P345" s="176">
        <v>2.9610000000000001E-2</v>
      </c>
      <c r="Q345" s="176">
        <f>ROUND(E345*P345,2)</f>
        <v>0.03</v>
      </c>
      <c r="R345" s="178"/>
      <c r="S345" s="178" t="s">
        <v>258</v>
      </c>
      <c r="T345" s="179" t="s">
        <v>259</v>
      </c>
      <c r="U345" s="159">
        <v>0.50700000000000001</v>
      </c>
      <c r="V345" s="159">
        <f>ROUND(E345*U345,2)</f>
        <v>0.51</v>
      </c>
      <c r="W345" s="159"/>
      <c r="X345" s="159" t="s">
        <v>187</v>
      </c>
      <c r="Y345" s="159" t="s">
        <v>188</v>
      </c>
      <c r="Z345" s="148"/>
      <c r="AA345" s="148"/>
      <c r="AB345" s="148"/>
      <c r="AC345" s="148"/>
      <c r="AD345" s="148"/>
      <c r="AE345" s="148"/>
      <c r="AF345" s="148"/>
      <c r="AG345" s="148" t="s">
        <v>189</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5"/>
      <c r="B346" s="156"/>
      <c r="C346" s="191" t="s">
        <v>464</v>
      </c>
      <c r="D346" s="161"/>
      <c r="E346" s="162">
        <v>1</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193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ht="22.5" outlineLevel="1" x14ac:dyDescent="0.2">
      <c r="A347" s="173">
        <v>88</v>
      </c>
      <c r="B347" s="174" t="s">
        <v>580</v>
      </c>
      <c r="C347" s="190" t="s">
        <v>581</v>
      </c>
      <c r="D347" s="175" t="s">
        <v>184</v>
      </c>
      <c r="E347" s="176">
        <v>1</v>
      </c>
      <c r="F347" s="177"/>
      <c r="G347" s="178">
        <f>ROUND(E347*F347,2)</f>
        <v>0</v>
      </c>
      <c r="H347" s="177"/>
      <c r="I347" s="178">
        <f>ROUND(E347*H347,2)</f>
        <v>0</v>
      </c>
      <c r="J347" s="177"/>
      <c r="K347" s="178">
        <f>ROUND(E347*J347,2)</f>
        <v>0</v>
      </c>
      <c r="L347" s="178">
        <v>21</v>
      </c>
      <c r="M347" s="178">
        <f>G347*(1+L347/100)</f>
        <v>0</v>
      </c>
      <c r="N347" s="176">
        <v>0</v>
      </c>
      <c r="O347" s="176">
        <f>ROUND(E347*N347,2)</f>
        <v>0</v>
      </c>
      <c r="P347" s="176">
        <v>0</v>
      </c>
      <c r="Q347" s="176">
        <f>ROUND(E347*P347,2)</f>
        <v>0</v>
      </c>
      <c r="R347" s="178"/>
      <c r="S347" s="178" t="s">
        <v>258</v>
      </c>
      <c r="T347" s="179" t="s">
        <v>259</v>
      </c>
      <c r="U347" s="159">
        <v>0</v>
      </c>
      <c r="V347" s="159">
        <f>ROUND(E347*U347,2)</f>
        <v>0</v>
      </c>
      <c r="W347" s="159"/>
      <c r="X347" s="159" t="s">
        <v>187</v>
      </c>
      <c r="Y347" s="159" t="s">
        <v>188</v>
      </c>
      <c r="Z347" s="148"/>
      <c r="AA347" s="148"/>
      <c r="AB347" s="148"/>
      <c r="AC347" s="148"/>
      <c r="AD347" s="148"/>
      <c r="AE347" s="148"/>
      <c r="AF347" s="148"/>
      <c r="AG347" s="148" t="s">
        <v>189</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2" x14ac:dyDescent="0.2">
      <c r="A348" s="155"/>
      <c r="B348" s="156"/>
      <c r="C348" s="191" t="s">
        <v>464</v>
      </c>
      <c r="D348" s="161"/>
      <c r="E348" s="162">
        <v>1</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193</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1" x14ac:dyDescent="0.2">
      <c r="A349" s="173">
        <v>89</v>
      </c>
      <c r="B349" s="174" t="s">
        <v>582</v>
      </c>
      <c r="C349" s="190" t="s">
        <v>583</v>
      </c>
      <c r="D349" s="175" t="s">
        <v>238</v>
      </c>
      <c r="E349" s="176">
        <v>10</v>
      </c>
      <c r="F349" s="177"/>
      <c r="G349" s="178">
        <f>ROUND(E349*F349,2)</f>
        <v>0</v>
      </c>
      <c r="H349" s="177"/>
      <c r="I349" s="178">
        <f>ROUND(E349*H349,2)</f>
        <v>0</v>
      </c>
      <c r="J349" s="177"/>
      <c r="K349" s="178">
        <f>ROUND(E349*J349,2)</f>
        <v>0</v>
      </c>
      <c r="L349" s="178">
        <v>21</v>
      </c>
      <c r="M349" s="178">
        <f>G349*(1+L349/100)</f>
        <v>0</v>
      </c>
      <c r="N349" s="176">
        <v>0</v>
      </c>
      <c r="O349" s="176">
        <f>ROUND(E349*N349,2)</f>
        <v>0</v>
      </c>
      <c r="P349" s="176">
        <v>0</v>
      </c>
      <c r="Q349" s="176">
        <f>ROUND(E349*P349,2)</f>
        <v>0</v>
      </c>
      <c r="R349" s="178"/>
      <c r="S349" s="178" t="s">
        <v>258</v>
      </c>
      <c r="T349" s="179" t="s">
        <v>259</v>
      </c>
      <c r="U349" s="159">
        <v>0</v>
      </c>
      <c r="V349" s="159">
        <f>ROUND(E349*U349,2)</f>
        <v>0</v>
      </c>
      <c r="W349" s="159"/>
      <c r="X349" s="159" t="s">
        <v>187</v>
      </c>
      <c r="Y349" s="159" t="s">
        <v>188</v>
      </c>
      <c r="Z349" s="148"/>
      <c r="AA349" s="148"/>
      <c r="AB349" s="148"/>
      <c r="AC349" s="148"/>
      <c r="AD349" s="148"/>
      <c r="AE349" s="148"/>
      <c r="AF349" s="148"/>
      <c r="AG349" s="148" t="s">
        <v>189</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2" x14ac:dyDescent="0.2">
      <c r="A350" s="155"/>
      <c r="B350" s="156"/>
      <c r="C350" s="191" t="s">
        <v>584</v>
      </c>
      <c r="D350" s="161"/>
      <c r="E350" s="162">
        <v>10</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193</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x14ac:dyDescent="0.2">
      <c r="A351" s="166" t="s">
        <v>180</v>
      </c>
      <c r="B351" s="167" t="s">
        <v>116</v>
      </c>
      <c r="C351" s="189" t="s">
        <v>585</v>
      </c>
      <c r="D351" s="168"/>
      <c r="E351" s="169"/>
      <c r="F351" s="170"/>
      <c r="G351" s="170">
        <f>SUMIF(AG352:AG382,"&lt;&gt;NOR",G352:G382)</f>
        <v>0</v>
      </c>
      <c r="H351" s="170"/>
      <c r="I351" s="170">
        <f>SUM(I352:I382)</f>
        <v>0</v>
      </c>
      <c r="J351" s="170"/>
      <c r="K351" s="170">
        <f>SUM(K352:K382)</f>
        <v>0</v>
      </c>
      <c r="L351" s="170"/>
      <c r="M351" s="170">
        <f>SUM(M352:M382)</f>
        <v>0</v>
      </c>
      <c r="N351" s="169"/>
      <c r="O351" s="169">
        <f>SUM(O352:O382)</f>
        <v>0</v>
      </c>
      <c r="P351" s="169"/>
      <c r="Q351" s="169">
        <f>SUM(Q352:Q382)</f>
        <v>0.08</v>
      </c>
      <c r="R351" s="170"/>
      <c r="S351" s="170"/>
      <c r="T351" s="171"/>
      <c r="U351" s="165"/>
      <c r="V351" s="165">
        <f>SUM(V352:V382)</f>
        <v>6.2</v>
      </c>
      <c r="W351" s="165"/>
      <c r="X351" s="165"/>
      <c r="Y351" s="165"/>
      <c r="AG351" t="s">
        <v>181</v>
      </c>
    </row>
    <row r="352" spans="1:60" outlineLevel="1" x14ac:dyDescent="0.2">
      <c r="A352" s="173">
        <v>90</v>
      </c>
      <c r="B352" s="174" t="s">
        <v>586</v>
      </c>
      <c r="C352" s="190" t="s">
        <v>587</v>
      </c>
      <c r="D352" s="175" t="s">
        <v>429</v>
      </c>
      <c r="E352" s="176">
        <v>1</v>
      </c>
      <c r="F352" s="177"/>
      <c r="G352" s="178">
        <f>ROUND(E352*F352,2)</f>
        <v>0</v>
      </c>
      <c r="H352" s="177"/>
      <c r="I352" s="178">
        <f>ROUND(E352*H352,2)</f>
        <v>0</v>
      </c>
      <c r="J352" s="177"/>
      <c r="K352" s="178">
        <f>ROUND(E352*J352,2)</f>
        <v>0</v>
      </c>
      <c r="L352" s="178">
        <v>21</v>
      </c>
      <c r="M352" s="178">
        <f>G352*(1+L352/100)</f>
        <v>0</v>
      </c>
      <c r="N352" s="176">
        <v>0</v>
      </c>
      <c r="O352" s="176">
        <f>ROUND(E352*N352,2)</f>
        <v>0</v>
      </c>
      <c r="P352" s="176">
        <v>1.933E-2</v>
      </c>
      <c r="Q352" s="176">
        <f>ROUND(E352*P352,2)</f>
        <v>0.02</v>
      </c>
      <c r="R352" s="178" t="s">
        <v>588</v>
      </c>
      <c r="S352" s="178" t="s">
        <v>186</v>
      </c>
      <c r="T352" s="179" t="s">
        <v>186</v>
      </c>
      <c r="U352" s="159">
        <v>0.59</v>
      </c>
      <c r="V352" s="159">
        <f>ROUND(E352*U352,2)</f>
        <v>0.59</v>
      </c>
      <c r="W352" s="159"/>
      <c r="X352" s="159" t="s">
        <v>187</v>
      </c>
      <c r="Y352" s="159" t="s">
        <v>188</v>
      </c>
      <c r="Z352" s="148"/>
      <c r="AA352" s="148"/>
      <c r="AB352" s="148"/>
      <c r="AC352" s="148"/>
      <c r="AD352" s="148"/>
      <c r="AE352" s="148"/>
      <c r="AF352" s="148"/>
      <c r="AG352" s="148" t="s">
        <v>189</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2" x14ac:dyDescent="0.2">
      <c r="A353" s="155"/>
      <c r="B353" s="156"/>
      <c r="C353" s="191" t="s">
        <v>459</v>
      </c>
      <c r="D353" s="161"/>
      <c r="E353" s="162">
        <v>1</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193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73">
        <v>91</v>
      </c>
      <c r="B354" s="174" t="s">
        <v>589</v>
      </c>
      <c r="C354" s="190" t="s">
        <v>590</v>
      </c>
      <c r="D354" s="175" t="s">
        <v>429</v>
      </c>
      <c r="E354" s="176">
        <v>2</v>
      </c>
      <c r="F354" s="177"/>
      <c r="G354" s="178">
        <f>ROUND(E354*F354,2)</f>
        <v>0</v>
      </c>
      <c r="H354" s="177"/>
      <c r="I354" s="178">
        <f>ROUND(E354*H354,2)</f>
        <v>0</v>
      </c>
      <c r="J354" s="177"/>
      <c r="K354" s="178">
        <f>ROUND(E354*J354,2)</f>
        <v>0</v>
      </c>
      <c r="L354" s="178">
        <v>21</v>
      </c>
      <c r="M354" s="178">
        <f>G354*(1+L354/100)</f>
        <v>0</v>
      </c>
      <c r="N354" s="176">
        <v>0</v>
      </c>
      <c r="O354" s="176">
        <f>ROUND(E354*N354,2)</f>
        <v>0</v>
      </c>
      <c r="P354" s="176">
        <v>1.9460000000000002E-2</v>
      </c>
      <c r="Q354" s="176">
        <f>ROUND(E354*P354,2)</f>
        <v>0.04</v>
      </c>
      <c r="R354" s="178" t="s">
        <v>588</v>
      </c>
      <c r="S354" s="178" t="s">
        <v>186</v>
      </c>
      <c r="T354" s="179" t="s">
        <v>186</v>
      </c>
      <c r="U354" s="159">
        <v>0.38200000000000001</v>
      </c>
      <c r="V354" s="159">
        <f>ROUND(E354*U354,2)</f>
        <v>0.76</v>
      </c>
      <c r="W354" s="159"/>
      <c r="X354" s="159" t="s">
        <v>187</v>
      </c>
      <c r="Y354" s="159" t="s">
        <v>188</v>
      </c>
      <c r="Z354" s="148"/>
      <c r="AA354" s="148"/>
      <c r="AB354" s="148"/>
      <c r="AC354" s="148"/>
      <c r="AD354" s="148"/>
      <c r="AE354" s="148"/>
      <c r="AF354" s="148"/>
      <c r="AG354" s="148" t="s">
        <v>189</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191" t="s">
        <v>464</v>
      </c>
      <c r="D355" s="161"/>
      <c r="E355" s="162">
        <v>1</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193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1" t="s">
        <v>459</v>
      </c>
      <c r="D356" s="161"/>
      <c r="E356" s="162">
        <v>1</v>
      </c>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193</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73">
        <v>92</v>
      </c>
      <c r="B357" s="174" t="s">
        <v>591</v>
      </c>
      <c r="C357" s="190" t="s">
        <v>592</v>
      </c>
      <c r="D357" s="175" t="s">
        <v>429</v>
      </c>
      <c r="E357" s="176">
        <v>2</v>
      </c>
      <c r="F357" s="177"/>
      <c r="G357" s="178">
        <f>ROUND(E357*F357,2)</f>
        <v>0</v>
      </c>
      <c r="H357" s="177"/>
      <c r="I357" s="178">
        <f>ROUND(E357*H357,2)</f>
        <v>0</v>
      </c>
      <c r="J357" s="177"/>
      <c r="K357" s="178">
        <f>ROUND(E357*J357,2)</f>
        <v>0</v>
      </c>
      <c r="L357" s="178">
        <v>21</v>
      </c>
      <c r="M357" s="178">
        <f>G357*(1+L357/100)</f>
        <v>0</v>
      </c>
      <c r="N357" s="176">
        <v>0</v>
      </c>
      <c r="O357" s="176">
        <f>ROUND(E357*N357,2)</f>
        <v>0</v>
      </c>
      <c r="P357" s="176">
        <v>8.5999999999999998E-4</v>
      </c>
      <c r="Q357" s="176">
        <f>ROUND(E357*P357,2)</f>
        <v>0</v>
      </c>
      <c r="R357" s="178" t="s">
        <v>588</v>
      </c>
      <c r="S357" s="178" t="s">
        <v>186</v>
      </c>
      <c r="T357" s="179" t="s">
        <v>186</v>
      </c>
      <c r="U357" s="159">
        <v>0.222</v>
      </c>
      <c r="V357" s="159">
        <f>ROUND(E357*U357,2)</f>
        <v>0.44</v>
      </c>
      <c r="W357" s="159"/>
      <c r="X357" s="159" t="s">
        <v>187</v>
      </c>
      <c r="Y357" s="159" t="s">
        <v>188</v>
      </c>
      <c r="Z357" s="148"/>
      <c r="AA357" s="148"/>
      <c r="AB357" s="148"/>
      <c r="AC357" s="148"/>
      <c r="AD357" s="148"/>
      <c r="AE357" s="148"/>
      <c r="AF357" s="148"/>
      <c r="AG357" s="148" t="s">
        <v>189</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2" x14ac:dyDescent="0.2">
      <c r="A358" s="155"/>
      <c r="B358" s="156"/>
      <c r="C358" s="191" t="s">
        <v>464</v>
      </c>
      <c r="D358" s="161"/>
      <c r="E358" s="162">
        <v>1</v>
      </c>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193</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1" t="s">
        <v>459</v>
      </c>
      <c r="D359" s="161"/>
      <c r="E359" s="162">
        <v>1</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193</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73">
        <v>93</v>
      </c>
      <c r="B360" s="174" t="s">
        <v>593</v>
      </c>
      <c r="C360" s="190" t="s">
        <v>594</v>
      </c>
      <c r="D360" s="175" t="s">
        <v>184</v>
      </c>
      <c r="E360" s="176">
        <v>2</v>
      </c>
      <c r="F360" s="177"/>
      <c r="G360" s="178">
        <f>ROUND(E360*F360,2)</f>
        <v>0</v>
      </c>
      <c r="H360" s="177"/>
      <c r="I360" s="178">
        <f>ROUND(E360*H360,2)</f>
        <v>0</v>
      </c>
      <c r="J360" s="177"/>
      <c r="K360" s="178">
        <f>ROUND(E360*J360,2)</f>
        <v>0</v>
      </c>
      <c r="L360" s="178">
        <v>21</v>
      </c>
      <c r="M360" s="178">
        <f>G360*(1+L360/100)</f>
        <v>0</v>
      </c>
      <c r="N360" s="176">
        <v>0</v>
      </c>
      <c r="O360" s="176">
        <f>ROUND(E360*N360,2)</f>
        <v>0</v>
      </c>
      <c r="P360" s="176">
        <v>2.2499999999999998E-3</v>
      </c>
      <c r="Q360" s="176">
        <f>ROUND(E360*P360,2)</f>
        <v>0</v>
      </c>
      <c r="R360" s="178" t="s">
        <v>588</v>
      </c>
      <c r="S360" s="178" t="s">
        <v>186</v>
      </c>
      <c r="T360" s="179" t="s">
        <v>186</v>
      </c>
      <c r="U360" s="159">
        <v>0.40699999999999997</v>
      </c>
      <c r="V360" s="159">
        <f>ROUND(E360*U360,2)</f>
        <v>0.81</v>
      </c>
      <c r="W360" s="159"/>
      <c r="X360" s="159" t="s">
        <v>187</v>
      </c>
      <c r="Y360" s="159" t="s">
        <v>188</v>
      </c>
      <c r="Z360" s="148"/>
      <c r="AA360" s="148"/>
      <c r="AB360" s="148"/>
      <c r="AC360" s="148"/>
      <c r="AD360" s="148"/>
      <c r="AE360" s="148"/>
      <c r="AF360" s="148"/>
      <c r="AG360" s="148" t="s">
        <v>189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5"/>
      <c r="B361" s="156"/>
      <c r="C361" s="191" t="s">
        <v>595</v>
      </c>
      <c r="D361" s="161"/>
      <c r="E361" s="162">
        <v>2</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193</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3">
        <v>94</v>
      </c>
      <c r="B362" s="174" t="s">
        <v>596</v>
      </c>
      <c r="C362" s="190" t="s">
        <v>597</v>
      </c>
      <c r="D362" s="175" t="s">
        <v>184</v>
      </c>
      <c r="E362" s="176">
        <v>2</v>
      </c>
      <c r="F362" s="177"/>
      <c r="G362" s="178">
        <f>ROUND(E362*F362,2)</f>
        <v>0</v>
      </c>
      <c r="H362" s="177"/>
      <c r="I362" s="178">
        <f>ROUND(E362*H362,2)</f>
        <v>0</v>
      </c>
      <c r="J362" s="177"/>
      <c r="K362" s="178">
        <f>ROUND(E362*J362,2)</f>
        <v>0</v>
      </c>
      <c r="L362" s="178">
        <v>21</v>
      </c>
      <c r="M362" s="178">
        <f>G362*(1+L362/100)</f>
        <v>0</v>
      </c>
      <c r="N362" s="176">
        <v>0</v>
      </c>
      <c r="O362" s="176">
        <f>ROUND(E362*N362,2)</f>
        <v>0</v>
      </c>
      <c r="P362" s="176">
        <v>5.1999999999999995E-4</v>
      </c>
      <c r="Q362" s="176">
        <f>ROUND(E362*P362,2)</f>
        <v>0</v>
      </c>
      <c r="R362" s="178" t="s">
        <v>588</v>
      </c>
      <c r="S362" s="178" t="s">
        <v>186</v>
      </c>
      <c r="T362" s="179" t="s">
        <v>186</v>
      </c>
      <c r="U362" s="159">
        <v>2.1000000000000001E-2</v>
      </c>
      <c r="V362" s="159">
        <f>ROUND(E362*U362,2)</f>
        <v>0.04</v>
      </c>
      <c r="W362" s="159"/>
      <c r="X362" s="159" t="s">
        <v>187</v>
      </c>
      <c r="Y362" s="159" t="s">
        <v>188</v>
      </c>
      <c r="Z362" s="148"/>
      <c r="AA362" s="148"/>
      <c r="AB362" s="148"/>
      <c r="AC362" s="148"/>
      <c r="AD362" s="148"/>
      <c r="AE362" s="148"/>
      <c r="AF362" s="148"/>
      <c r="AG362" s="148" t="s">
        <v>189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191" t="s">
        <v>595</v>
      </c>
      <c r="D363" s="161"/>
      <c r="E363" s="162">
        <v>2</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193</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3">
        <v>95</v>
      </c>
      <c r="B364" s="174" t="s">
        <v>598</v>
      </c>
      <c r="C364" s="190" t="s">
        <v>599</v>
      </c>
      <c r="D364" s="175" t="s">
        <v>429</v>
      </c>
      <c r="E364" s="176">
        <v>1</v>
      </c>
      <c r="F364" s="177"/>
      <c r="G364" s="178">
        <f>ROUND(E364*F364,2)</f>
        <v>0</v>
      </c>
      <c r="H364" s="177"/>
      <c r="I364" s="178">
        <f>ROUND(E364*H364,2)</f>
        <v>0</v>
      </c>
      <c r="J364" s="177"/>
      <c r="K364" s="178">
        <f>ROUND(E364*J364,2)</f>
        <v>0</v>
      </c>
      <c r="L364" s="178">
        <v>21</v>
      </c>
      <c r="M364" s="178">
        <f>G364*(1+L364/100)</f>
        <v>0</v>
      </c>
      <c r="N364" s="176">
        <v>0</v>
      </c>
      <c r="O364" s="176">
        <f>ROUND(E364*N364,2)</f>
        <v>0</v>
      </c>
      <c r="P364" s="176">
        <v>0</v>
      </c>
      <c r="Q364" s="176">
        <f>ROUND(E364*P364,2)</f>
        <v>0</v>
      </c>
      <c r="R364" s="178"/>
      <c r="S364" s="178" t="s">
        <v>258</v>
      </c>
      <c r="T364" s="179" t="s">
        <v>259</v>
      </c>
      <c r="U364" s="159">
        <v>0</v>
      </c>
      <c r="V364" s="159">
        <f>ROUND(E364*U364,2)</f>
        <v>0</v>
      </c>
      <c r="W364" s="159"/>
      <c r="X364" s="159" t="s">
        <v>187</v>
      </c>
      <c r="Y364" s="159" t="s">
        <v>188</v>
      </c>
      <c r="Z364" s="148"/>
      <c r="AA364" s="148"/>
      <c r="AB364" s="148"/>
      <c r="AC364" s="148"/>
      <c r="AD364" s="148"/>
      <c r="AE364" s="148"/>
      <c r="AF364" s="148"/>
      <c r="AG364" s="148" t="s">
        <v>189</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191" t="s">
        <v>275</v>
      </c>
      <c r="D365" s="161"/>
      <c r="E365" s="162">
        <v>1</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193</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73">
        <v>96</v>
      </c>
      <c r="B366" s="174" t="s">
        <v>600</v>
      </c>
      <c r="C366" s="190" t="s">
        <v>601</v>
      </c>
      <c r="D366" s="175" t="s">
        <v>184</v>
      </c>
      <c r="E366" s="176">
        <v>1</v>
      </c>
      <c r="F366" s="177"/>
      <c r="G366" s="178">
        <f>ROUND(E366*F366,2)</f>
        <v>0</v>
      </c>
      <c r="H366" s="177"/>
      <c r="I366" s="178">
        <f>ROUND(E366*H366,2)</f>
        <v>0</v>
      </c>
      <c r="J366" s="177"/>
      <c r="K366" s="178">
        <f>ROUND(E366*J366,2)</f>
        <v>0</v>
      </c>
      <c r="L366" s="178">
        <v>21</v>
      </c>
      <c r="M366" s="178">
        <f>G366*(1+L366/100)</f>
        <v>0</v>
      </c>
      <c r="N366" s="176">
        <v>0</v>
      </c>
      <c r="O366" s="176">
        <f>ROUND(E366*N366,2)</f>
        <v>0</v>
      </c>
      <c r="P366" s="176">
        <v>1.933E-2</v>
      </c>
      <c r="Q366" s="176">
        <f>ROUND(E366*P366,2)</f>
        <v>0.02</v>
      </c>
      <c r="R366" s="178"/>
      <c r="S366" s="178" t="s">
        <v>258</v>
      </c>
      <c r="T366" s="179" t="s">
        <v>259</v>
      </c>
      <c r="U366" s="159">
        <v>0.59</v>
      </c>
      <c r="V366" s="159">
        <f>ROUND(E366*U366,2)</f>
        <v>0.59</v>
      </c>
      <c r="W366" s="159"/>
      <c r="X366" s="159" t="s">
        <v>187</v>
      </c>
      <c r="Y366" s="159" t="s">
        <v>188</v>
      </c>
      <c r="Z366" s="148"/>
      <c r="AA366" s="148"/>
      <c r="AB366" s="148"/>
      <c r="AC366" s="148"/>
      <c r="AD366" s="148"/>
      <c r="AE366" s="148"/>
      <c r="AF366" s="148"/>
      <c r="AG366" s="148" t="s">
        <v>189</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91" t="s">
        <v>464</v>
      </c>
      <c r="D367" s="161"/>
      <c r="E367" s="162">
        <v>1</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193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3">
        <v>97</v>
      </c>
      <c r="B368" s="174" t="s">
        <v>602</v>
      </c>
      <c r="C368" s="190" t="s">
        <v>603</v>
      </c>
      <c r="D368" s="175" t="s">
        <v>429</v>
      </c>
      <c r="E368" s="176">
        <v>3</v>
      </c>
      <c r="F368" s="177"/>
      <c r="G368" s="178">
        <f>ROUND(E368*F368,2)</f>
        <v>0</v>
      </c>
      <c r="H368" s="177"/>
      <c r="I368" s="178">
        <f>ROUND(E368*H368,2)</f>
        <v>0</v>
      </c>
      <c r="J368" s="177"/>
      <c r="K368" s="178">
        <f>ROUND(E368*J368,2)</f>
        <v>0</v>
      </c>
      <c r="L368" s="178">
        <v>21</v>
      </c>
      <c r="M368" s="178">
        <f>G368*(1+L368/100)</f>
        <v>0</v>
      </c>
      <c r="N368" s="176">
        <v>3.0000000000000001E-5</v>
      </c>
      <c r="O368" s="176">
        <f>ROUND(E368*N368,2)</f>
        <v>0</v>
      </c>
      <c r="P368" s="176">
        <v>0</v>
      </c>
      <c r="Q368" s="176">
        <f>ROUND(E368*P368,2)</f>
        <v>0</v>
      </c>
      <c r="R368" s="178"/>
      <c r="S368" s="178" t="s">
        <v>258</v>
      </c>
      <c r="T368" s="179" t="s">
        <v>259</v>
      </c>
      <c r="U368" s="159">
        <v>0.33</v>
      </c>
      <c r="V368" s="159">
        <f>ROUND(E368*U368,2)</f>
        <v>0.99</v>
      </c>
      <c r="W368" s="159"/>
      <c r="X368" s="159" t="s">
        <v>187</v>
      </c>
      <c r="Y368" s="159" t="s">
        <v>188</v>
      </c>
      <c r="Z368" s="148"/>
      <c r="AA368" s="148"/>
      <c r="AB368" s="148"/>
      <c r="AC368" s="148"/>
      <c r="AD368" s="148"/>
      <c r="AE368" s="148"/>
      <c r="AF368" s="148"/>
      <c r="AG368" s="148" t="s">
        <v>189</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191" t="s">
        <v>604</v>
      </c>
      <c r="D369" s="161"/>
      <c r="E369" s="162">
        <v>3</v>
      </c>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193</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73">
        <v>98</v>
      </c>
      <c r="B370" s="174" t="s">
        <v>605</v>
      </c>
      <c r="C370" s="190" t="s">
        <v>606</v>
      </c>
      <c r="D370" s="175" t="s">
        <v>429</v>
      </c>
      <c r="E370" s="176">
        <v>2</v>
      </c>
      <c r="F370" s="177"/>
      <c r="G370" s="178">
        <f>ROUND(E370*F370,2)</f>
        <v>0</v>
      </c>
      <c r="H370" s="177"/>
      <c r="I370" s="178">
        <f>ROUND(E370*H370,2)</f>
        <v>0</v>
      </c>
      <c r="J370" s="177"/>
      <c r="K370" s="178">
        <f>ROUND(E370*J370,2)</f>
        <v>0</v>
      </c>
      <c r="L370" s="178">
        <v>21</v>
      </c>
      <c r="M370" s="178">
        <f>G370*(1+L370/100)</f>
        <v>0</v>
      </c>
      <c r="N370" s="176">
        <v>3.0000000000000001E-5</v>
      </c>
      <c r="O370" s="176">
        <f>ROUND(E370*N370,2)</f>
        <v>0</v>
      </c>
      <c r="P370" s="176">
        <v>0</v>
      </c>
      <c r="Q370" s="176">
        <f>ROUND(E370*P370,2)</f>
        <v>0</v>
      </c>
      <c r="R370" s="178"/>
      <c r="S370" s="178" t="s">
        <v>258</v>
      </c>
      <c r="T370" s="179" t="s">
        <v>259</v>
      </c>
      <c r="U370" s="159">
        <v>0.33</v>
      </c>
      <c r="V370" s="159">
        <f>ROUND(E370*U370,2)</f>
        <v>0.66</v>
      </c>
      <c r="W370" s="159"/>
      <c r="X370" s="159" t="s">
        <v>187</v>
      </c>
      <c r="Y370" s="159" t="s">
        <v>188</v>
      </c>
      <c r="Z370" s="148"/>
      <c r="AA370" s="148"/>
      <c r="AB370" s="148"/>
      <c r="AC370" s="148"/>
      <c r="AD370" s="148"/>
      <c r="AE370" s="148"/>
      <c r="AF370" s="148"/>
      <c r="AG370" s="148" t="s">
        <v>189</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191" t="s">
        <v>260</v>
      </c>
      <c r="D371" s="161"/>
      <c r="E371" s="162">
        <v>1</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193</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5"/>
      <c r="B372" s="156"/>
      <c r="C372" s="191" t="s">
        <v>607</v>
      </c>
      <c r="D372" s="161"/>
      <c r="E372" s="162">
        <v>1</v>
      </c>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193</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73">
        <v>99</v>
      </c>
      <c r="B373" s="174" t="s">
        <v>608</v>
      </c>
      <c r="C373" s="190" t="s">
        <v>609</v>
      </c>
      <c r="D373" s="175" t="s">
        <v>429</v>
      </c>
      <c r="E373" s="176">
        <v>2</v>
      </c>
      <c r="F373" s="177"/>
      <c r="G373" s="178">
        <f>ROUND(E373*F373,2)</f>
        <v>0</v>
      </c>
      <c r="H373" s="177"/>
      <c r="I373" s="178">
        <f>ROUND(E373*H373,2)</f>
        <v>0</v>
      </c>
      <c r="J373" s="177"/>
      <c r="K373" s="178">
        <f>ROUND(E373*J373,2)</f>
        <v>0</v>
      </c>
      <c r="L373" s="178">
        <v>21</v>
      </c>
      <c r="M373" s="178">
        <f>G373*(1+L373/100)</f>
        <v>0</v>
      </c>
      <c r="N373" s="176">
        <v>3.0000000000000001E-5</v>
      </c>
      <c r="O373" s="176">
        <f>ROUND(E373*N373,2)</f>
        <v>0</v>
      </c>
      <c r="P373" s="176">
        <v>0</v>
      </c>
      <c r="Q373" s="176">
        <f>ROUND(E373*P373,2)</f>
        <v>0</v>
      </c>
      <c r="R373" s="178"/>
      <c r="S373" s="178" t="s">
        <v>258</v>
      </c>
      <c r="T373" s="179" t="s">
        <v>259</v>
      </c>
      <c r="U373" s="159">
        <v>0.33</v>
      </c>
      <c r="V373" s="159">
        <f>ROUND(E373*U373,2)</f>
        <v>0.66</v>
      </c>
      <c r="W373" s="159"/>
      <c r="X373" s="159" t="s">
        <v>187</v>
      </c>
      <c r="Y373" s="159" t="s">
        <v>188</v>
      </c>
      <c r="Z373" s="148"/>
      <c r="AA373" s="148"/>
      <c r="AB373" s="148"/>
      <c r="AC373" s="148"/>
      <c r="AD373" s="148"/>
      <c r="AE373" s="148"/>
      <c r="AF373" s="148"/>
      <c r="AG373" s="148" t="s">
        <v>189</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2" x14ac:dyDescent="0.2">
      <c r="A374" s="155"/>
      <c r="B374" s="156"/>
      <c r="C374" s="191" t="s">
        <v>260</v>
      </c>
      <c r="D374" s="161"/>
      <c r="E374" s="162">
        <v>1</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193</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1" t="s">
        <v>610</v>
      </c>
      <c r="D375" s="161"/>
      <c r="E375" s="162">
        <v>1</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193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73">
        <v>100</v>
      </c>
      <c r="B376" s="174" t="s">
        <v>611</v>
      </c>
      <c r="C376" s="190" t="s">
        <v>612</v>
      </c>
      <c r="D376" s="175" t="s">
        <v>429</v>
      </c>
      <c r="E376" s="176">
        <v>2</v>
      </c>
      <c r="F376" s="177"/>
      <c r="G376" s="178">
        <f>ROUND(E376*F376,2)</f>
        <v>0</v>
      </c>
      <c r="H376" s="177"/>
      <c r="I376" s="178">
        <f>ROUND(E376*H376,2)</f>
        <v>0</v>
      </c>
      <c r="J376" s="177"/>
      <c r="K376" s="178">
        <f>ROUND(E376*J376,2)</f>
        <v>0</v>
      </c>
      <c r="L376" s="178">
        <v>21</v>
      </c>
      <c r="M376" s="178">
        <f>G376*(1+L376/100)</f>
        <v>0</v>
      </c>
      <c r="N376" s="176">
        <v>3.0000000000000001E-5</v>
      </c>
      <c r="O376" s="176">
        <f>ROUND(E376*N376,2)</f>
        <v>0</v>
      </c>
      <c r="P376" s="176">
        <v>0</v>
      </c>
      <c r="Q376" s="176">
        <f>ROUND(E376*P376,2)</f>
        <v>0</v>
      </c>
      <c r="R376" s="178"/>
      <c r="S376" s="178" t="s">
        <v>258</v>
      </c>
      <c r="T376" s="179" t="s">
        <v>259</v>
      </c>
      <c r="U376" s="159">
        <v>0.33</v>
      </c>
      <c r="V376" s="159">
        <f>ROUND(E376*U376,2)</f>
        <v>0.66</v>
      </c>
      <c r="W376" s="159"/>
      <c r="X376" s="159" t="s">
        <v>187</v>
      </c>
      <c r="Y376" s="159" t="s">
        <v>188</v>
      </c>
      <c r="Z376" s="148"/>
      <c r="AA376" s="148"/>
      <c r="AB376" s="148"/>
      <c r="AC376" s="148"/>
      <c r="AD376" s="148"/>
      <c r="AE376" s="148"/>
      <c r="AF376" s="148"/>
      <c r="AG376" s="148" t="s">
        <v>189</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191" t="s">
        <v>260</v>
      </c>
      <c r="D377" s="161"/>
      <c r="E377" s="162">
        <v>1</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193</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191" t="s">
        <v>607</v>
      </c>
      <c r="D378" s="161"/>
      <c r="E378" s="162">
        <v>1</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193</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73">
        <v>101</v>
      </c>
      <c r="B379" s="174" t="s">
        <v>613</v>
      </c>
      <c r="C379" s="190" t="s">
        <v>614</v>
      </c>
      <c r="D379" s="175" t="s">
        <v>184</v>
      </c>
      <c r="E379" s="176">
        <v>1</v>
      </c>
      <c r="F379" s="177"/>
      <c r="G379" s="178">
        <f>ROUND(E379*F379,2)</f>
        <v>0</v>
      </c>
      <c r="H379" s="177"/>
      <c r="I379" s="178">
        <f>ROUND(E379*H379,2)</f>
        <v>0</v>
      </c>
      <c r="J379" s="177"/>
      <c r="K379" s="178">
        <f>ROUND(E379*J379,2)</f>
        <v>0</v>
      </c>
      <c r="L379" s="178">
        <v>21</v>
      </c>
      <c r="M379" s="178">
        <f>G379*(1+L379/100)</f>
        <v>0</v>
      </c>
      <c r="N379" s="176">
        <v>0</v>
      </c>
      <c r="O379" s="176">
        <f>ROUND(E379*N379,2)</f>
        <v>0</v>
      </c>
      <c r="P379" s="176">
        <v>0</v>
      </c>
      <c r="Q379" s="176">
        <f>ROUND(E379*P379,2)</f>
        <v>0</v>
      </c>
      <c r="R379" s="178"/>
      <c r="S379" s="178" t="s">
        <v>258</v>
      </c>
      <c r="T379" s="179" t="s">
        <v>259</v>
      </c>
      <c r="U379" s="159">
        <v>0</v>
      </c>
      <c r="V379" s="159">
        <f>ROUND(E379*U379,2)</f>
        <v>0</v>
      </c>
      <c r="W379" s="159"/>
      <c r="X379" s="159" t="s">
        <v>187</v>
      </c>
      <c r="Y379" s="159" t="s">
        <v>188</v>
      </c>
      <c r="Z379" s="148"/>
      <c r="AA379" s="148"/>
      <c r="AB379" s="148"/>
      <c r="AC379" s="148"/>
      <c r="AD379" s="148"/>
      <c r="AE379" s="148"/>
      <c r="AF379" s="148"/>
      <c r="AG379" s="148" t="s">
        <v>189</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5"/>
      <c r="B380" s="156"/>
      <c r="C380" s="191" t="s">
        <v>275</v>
      </c>
      <c r="D380" s="161"/>
      <c r="E380" s="162">
        <v>1</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193</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v>102</v>
      </c>
      <c r="B381" s="156" t="s">
        <v>615</v>
      </c>
      <c r="C381" s="192" t="s">
        <v>616</v>
      </c>
      <c r="D381" s="157" t="s">
        <v>0</v>
      </c>
      <c r="E381" s="181"/>
      <c r="F381" s="160"/>
      <c r="G381" s="159">
        <f>ROUND(E381*F381,2)</f>
        <v>0</v>
      </c>
      <c r="H381" s="160"/>
      <c r="I381" s="159">
        <f>ROUND(E381*H381,2)</f>
        <v>0</v>
      </c>
      <c r="J381" s="160"/>
      <c r="K381" s="159">
        <f>ROUND(E381*J381,2)</f>
        <v>0</v>
      </c>
      <c r="L381" s="159">
        <v>21</v>
      </c>
      <c r="M381" s="159">
        <f>G381*(1+L381/100)</f>
        <v>0</v>
      </c>
      <c r="N381" s="158">
        <v>0</v>
      </c>
      <c r="O381" s="158">
        <f>ROUND(E381*N381,2)</f>
        <v>0</v>
      </c>
      <c r="P381" s="158">
        <v>0</v>
      </c>
      <c r="Q381" s="158">
        <f>ROUND(E381*P381,2)</f>
        <v>0</v>
      </c>
      <c r="R381" s="159" t="s">
        <v>588</v>
      </c>
      <c r="S381" s="159" t="s">
        <v>186</v>
      </c>
      <c r="T381" s="159" t="s">
        <v>186</v>
      </c>
      <c r="U381" s="159">
        <v>0</v>
      </c>
      <c r="V381" s="159">
        <f>ROUND(E381*U381,2)</f>
        <v>0</v>
      </c>
      <c r="W381" s="159"/>
      <c r="X381" s="159" t="s">
        <v>503</v>
      </c>
      <c r="Y381" s="159" t="s">
        <v>188</v>
      </c>
      <c r="Z381" s="148"/>
      <c r="AA381" s="148"/>
      <c r="AB381" s="148"/>
      <c r="AC381" s="148"/>
      <c r="AD381" s="148"/>
      <c r="AE381" s="148"/>
      <c r="AF381" s="148"/>
      <c r="AG381" s="148" t="s">
        <v>504</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2" x14ac:dyDescent="0.2">
      <c r="A382" s="155"/>
      <c r="B382" s="156"/>
      <c r="C382" s="257" t="s">
        <v>617</v>
      </c>
      <c r="D382" s="258"/>
      <c r="E382" s="258"/>
      <c r="F382" s="258"/>
      <c r="G382" s="258"/>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191</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x14ac:dyDescent="0.2">
      <c r="A383" s="166" t="s">
        <v>180</v>
      </c>
      <c r="B383" s="167" t="s">
        <v>124</v>
      </c>
      <c r="C383" s="189" t="s">
        <v>125</v>
      </c>
      <c r="D383" s="168"/>
      <c r="E383" s="169"/>
      <c r="F383" s="170"/>
      <c r="G383" s="170">
        <f>SUMIF(AG384:AG414,"&lt;&gt;NOR",G384:G414)</f>
        <v>0</v>
      </c>
      <c r="H383" s="170"/>
      <c r="I383" s="170">
        <f>SUM(I384:I414)</f>
        <v>0</v>
      </c>
      <c r="J383" s="170"/>
      <c r="K383" s="170">
        <f>SUM(K384:K414)</f>
        <v>0</v>
      </c>
      <c r="L383" s="170"/>
      <c r="M383" s="170">
        <f>SUM(M384:M414)</f>
        <v>0</v>
      </c>
      <c r="N383" s="169"/>
      <c r="O383" s="169">
        <f>SUM(O384:O414)</f>
        <v>1.4100000000000001</v>
      </c>
      <c r="P383" s="169"/>
      <c r="Q383" s="169">
        <f>SUM(Q384:Q414)</f>
        <v>0.27</v>
      </c>
      <c r="R383" s="170"/>
      <c r="S383" s="170"/>
      <c r="T383" s="171"/>
      <c r="U383" s="165"/>
      <c r="V383" s="165">
        <f>SUM(V384:V414)</f>
        <v>121.53999999999999</v>
      </c>
      <c r="W383" s="165"/>
      <c r="X383" s="165"/>
      <c r="Y383" s="165"/>
      <c r="AG383" t="s">
        <v>181</v>
      </c>
    </row>
    <row r="384" spans="1:60" ht="22.5" outlineLevel="1" x14ac:dyDescent="0.2">
      <c r="A384" s="173">
        <v>103</v>
      </c>
      <c r="B384" s="174" t="s">
        <v>618</v>
      </c>
      <c r="C384" s="190" t="s">
        <v>619</v>
      </c>
      <c r="D384" s="175" t="s">
        <v>184</v>
      </c>
      <c r="E384" s="176">
        <v>148</v>
      </c>
      <c r="F384" s="177"/>
      <c r="G384" s="178">
        <f>ROUND(E384*F384,2)</f>
        <v>0</v>
      </c>
      <c r="H384" s="177"/>
      <c r="I384" s="178">
        <f>ROUND(E384*H384,2)</f>
        <v>0</v>
      </c>
      <c r="J384" s="177"/>
      <c r="K384" s="178">
        <f>ROUND(E384*J384,2)</f>
        <v>0</v>
      </c>
      <c r="L384" s="178">
        <v>21</v>
      </c>
      <c r="M384" s="178">
        <f>G384*(1+L384/100)</f>
        <v>0</v>
      </c>
      <c r="N384" s="176">
        <v>3.32E-3</v>
      </c>
      <c r="O384" s="176">
        <f>ROUND(E384*N384,2)</f>
        <v>0.49</v>
      </c>
      <c r="P384" s="176">
        <v>0</v>
      </c>
      <c r="Q384" s="176">
        <f>ROUND(E384*P384,2)</f>
        <v>0</v>
      </c>
      <c r="R384" s="178" t="s">
        <v>620</v>
      </c>
      <c r="S384" s="178" t="s">
        <v>186</v>
      </c>
      <c r="T384" s="179" t="s">
        <v>186</v>
      </c>
      <c r="U384" s="159">
        <v>0.377</v>
      </c>
      <c r="V384" s="159">
        <f>ROUND(E384*U384,2)</f>
        <v>55.8</v>
      </c>
      <c r="W384" s="159"/>
      <c r="X384" s="159" t="s">
        <v>187</v>
      </c>
      <c r="Y384" s="159" t="s">
        <v>188</v>
      </c>
      <c r="Z384" s="148"/>
      <c r="AA384" s="148"/>
      <c r="AB384" s="148"/>
      <c r="AC384" s="148"/>
      <c r="AD384" s="148"/>
      <c r="AE384" s="148"/>
      <c r="AF384" s="148"/>
      <c r="AG384" s="148" t="s">
        <v>189</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2" x14ac:dyDescent="0.2">
      <c r="A385" s="155"/>
      <c r="B385" s="156"/>
      <c r="C385" s="191" t="s">
        <v>621</v>
      </c>
      <c r="D385" s="161"/>
      <c r="E385" s="162"/>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193</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3" x14ac:dyDescent="0.2">
      <c r="A386" s="155"/>
      <c r="B386" s="156"/>
      <c r="C386" s="191" t="s">
        <v>622</v>
      </c>
      <c r="D386" s="161"/>
      <c r="E386" s="162">
        <v>86</v>
      </c>
      <c r="F386" s="159"/>
      <c r="G386" s="15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193</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5"/>
      <c r="B387" s="156"/>
      <c r="C387" s="191" t="s">
        <v>623</v>
      </c>
      <c r="D387" s="161"/>
      <c r="E387" s="162">
        <v>12</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193</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191" t="s">
        <v>624</v>
      </c>
      <c r="D388" s="161"/>
      <c r="E388" s="162"/>
      <c r="F388" s="159"/>
      <c r="G388" s="1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193</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191" t="s">
        <v>625</v>
      </c>
      <c r="D389" s="161"/>
      <c r="E389" s="162">
        <v>41</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193</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191" t="s">
        <v>626</v>
      </c>
      <c r="D390" s="161"/>
      <c r="E390" s="162">
        <v>9</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193</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ht="22.5" outlineLevel="1" x14ac:dyDescent="0.2">
      <c r="A391" s="173">
        <v>104</v>
      </c>
      <c r="B391" s="174" t="s">
        <v>627</v>
      </c>
      <c r="C391" s="190" t="s">
        <v>628</v>
      </c>
      <c r="D391" s="175" t="s">
        <v>238</v>
      </c>
      <c r="E391" s="176">
        <v>11.954000000000001</v>
      </c>
      <c r="F391" s="177"/>
      <c r="G391" s="178">
        <f>ROUND(E391*F391,2)</f>
        <v>0</v>
      </c>
      <c r="H391" s="177"/>
      <c r="I391" s="178">
        <f>ROUND(E391*H391,2)</f>
        <v>0</v>
      </c>
      <c r="J391" s="177"/>
      <c r="K391" s="178">
        <f>ROUND(E391*J391,2)</f>
        <v>0</v>
      </c>
      <c r="L391" s="178">
        <v>21</v>
      </c>
      <c r="M391" s="178">
        <f>G391*(1+L391/100)</f>
        <v>0</v>
      </c>
      <c r="N391" s="176">
        <v>9.8999999999999999E-4</v>
      </c>
      <c r="O391" s="176">
        <f>ROUND(E391*N391,2)</f>
        <v>0.01</v>
      </c>
      <c r="P391" s="176">
        <v>0</v>
      </c>
      <c r="Q391" s="176">
        <f>ROUND(E391*P391,2)</f>
        <v>0</v>
      </c>
      <c r="R391" s="178" t="s">
        <v>620</v>
      </c>
      <c r="S391" s="178" t="s">
        <v>186</v>
      </c>
      <c r="T391" s="179" t="s">
        <v>186</v>
      </c>
      <c r="U391" s="159">
        <v>0.49099999999999999</v>
      </c>
      <c r="V391" s="159">
        <f>ROUND(E391*U391,2)</f>
        <v>5.87</v>
      </c>
      <c r="W391" s="159"/>
      <c r="X391" s="159" t="s">
        <v>187</v>
      </c>
      <c r="Y391" s="159" t="s">
        <v>188</v>
      </c>
      <c r="Z391" s="148"/>
      <c r="AA391" s="148"/>
      <c r="AB391" s="148"/>
      <c r="AC391" s="148"/>
      <c r="AD391" s="148"/>
      <c r="AE391" s="148"/>
      <c r="AF391" s="148"/>
      <c r="AG391" s="148" t="s">
        <v>189</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2" x14ac:dyDescent="0.2">
      <c r="A392" s="155"/>
      <c r="B392" s="156"/>
      <c r="C392" s="191" t="s">
        <v>629</v>
      </c>
      <c r="D392" s="161"/>
      <c r="E392" s="162"/>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193</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1" t="s">
        <v>630</v>
      </c>
      <c r="D393" s="161"/>
      <c r="E393" s="162">
        <v>11.954000000000001</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193</v>
      </c>
      <c r="AH393" s="148">
        <v>5</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ht="22.5" outlineLevel="1" x14ac:dyDescent="0.2">
      <c r="A394" s="173">
        <v>105</v>
      </c>
      <c r="B394" s="174" t="s">
        <v>631</v>
      </c>
      <c r="C394" s="190" t="s">
        <v>632</v>
      </c>
      <c r="D394" s="175" t="s">
        <v>238</v>
      </c>
      <c r="E394" s="176">
        <v>119.54</v>
      </c>
      <c r="F394" s="177"/>
      <c r="G394" s="178">
        <f>ROUND(E394*F394,2)</f>
        <v>0</v>
      </c>
      <c r="H394" s="177"/>
      <c r="I394" s="178">
        <f>ROUND(E394*H394,2)</f>
        <v>0</v>
      </c>
      <c r="J394" s="177"/>
      <c r="K394" s="178">
        <f>ROUND(E394*J394,2)</f>
        <v>0</v>
      </c>
      <c r="L394" s="178">
        <v>21</v>
      </c>
      <c r="M394" s="178">
        <f>G394*(1+L394/100)</f>
        <v>0</v>
      </c>
      <c r="N394" s="176">
        <v>2.5500000000000002E-3</v>
      </c>
      <c r="O394" s="176">
        <f>ROUND(E394*N394,2)</f>
        <v>0.3</v>
      </c>
      <c r="P394" s="176">
        <v>0</v>
      </c>
      <c r="Q394" s="176">
        <f>ROUND(E394*P394,2)</f>
        <v>0</v>
      </c>
      <c r="R394" s="178" t="s">
        <v>620</v>
      </c>
      <c r="S394" s="178" t="s">
        <v>186</v>
      </c>
      <c r="T394" s="179" t="s">
        <v>186</v>
      </c>
      <c r="U394" s="159">
        <v>0.47870000000000001</v>
      </c>
      <c r="V394" s="159">
        <f>ROUND(E394*U394,2)</f>
        <v>57.22</v>
      </c>
      <c r="W394" s="159"/>
      <c r="X394" s="159" t="s">
        <v>187</v>
      </c>
      <c r="Y394" s="159" t="s">
        <v>188</v>
      </c>
      <c r="Z394" s="148"/>
      <c r="AA394" s="148"/>
      <c r="AB394" s="148"/>
      <c r="AC394" s="148"/>
      <c r="AD394" s="148"/>
      <c r="AE394" s="148"/>
      <c r="AF394" s="148"/>
      <c r="AG394" s="148" t="s">
        <v>189</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55" t="s">
        <v>633</v>
      </c>
      <c r="D395" s="256"/>
      <c r="E395" s="256"/>
      <c r="F395" s="256"/>
      <c r="G395" s="256"/>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191</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191" t="s">
        <v>621</v>
      </c>
      <c r="D396" s="161"/>
      <c r="E396" s="162"/>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193</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33.75" outlineLevel="3" x14ac:dyDescent="0.2">
      <c r="A397" s="155"/>
      <c r="B397" s="156"/>
      <c r="C397" s="191" t="s">
        <v>634</v>
      </c>
      <c r="D397" s="161"/>
      <c r="E397" s="162">
        <v>46.37</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193</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191" t="s">
        <v>635</v>
      </c>
      <c r="D398" s="161"/>
      <c r="E398" s="162">
        <v>36.29</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193</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91" t="s">
        <v>624</v>
      </c>
      <c r="D399" s="161"/>
      <c r="E399" s="162"/>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193</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191" t="s">
        <v>636</v>
      </c>
      <c r="D400" s="161"/>
      <c r="E400" s="162">
        <v>23.35</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193</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191" t="s">
        <v>637</v>
      </c>
      <c r="D401" s="161"/>
      <c r="E401" s="162">
        <v>13.53</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193</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ht="22.5" outlineLevel="1" x14ac:dyDescent="0.2">
      <c r="A402" s="173">
        <v>106</v>
      </c>
      <c r="B402" s="174" t="s">
        <v>638</v>
      </c>
      <c r="C402" s="190" t="s">
        <v>639</v>
      </c>
      <c r="D402" s="175" t="s">
        <v>238</v>
      </c>
      <c r="E402" s="176">
        <v>21</v>
      </c>
      <c r="F402" s="177"/>
      <c r="G402" s="178">
        <f>ROUND(E402*F402,2)</f>
        <v>0</v>
      </c>
      <c r="H402" s="177"/>
      <c r="I402" s="178">
        <f>ROUND(E402*H402,2)</f>
        <v>0</v>
      </c>
      <c r="J402" s="177"/>
      <c r="K402" s="178">
        <f>ROUND(E402*J402,2)</f>
        <v>0</v>
      </c>
      <c r="L402" s="178">
        <v>21</v>
      </c>
      <c r="M402" s="178">
        <f>G402*(1+L402/100)</f>
        <v>0</v>
      </c>
      <c r="N402" s="176">
        <v>1.6000000000000001E-4</v>
      </c>
      <c r="O402" s="176">
        <f>ROUND(E402*N402,2)</f>
        <v>0</v>
      </c>
      <c r="P402" s="176">
        <v>1.2999999999999999E-2</v>
      </c>
      <c r="Q402" s="176">
        <f>ROUND(E402*P402,2)</f>
        <v>0.27</v>
      </c>
      <c r="R402" s="178" t="s">
        <v>620</v>
      </c>
      <c r="S402" s="178" t="s">
        <v>186</v>
      </c>
      <c r="T402" s="179" t="s">
        <v>186</v>
      </c>
      <c r="U402" s="159">
        <v>0.126</v>
      </c>
      <c r="V402" s="159">
        <f>ROUND(E402*U402,2)</f>
        <v>2.65</v>
      </c>
      <c r="W402" s="159"/>
      <c r="X402" s="159" t="s">
        <v>187</v>
      </c>
      <c r="Y402" s="159" t="s">
        <v>188</v>
      </c>
      <c r="Z402" s="148"/>
      <c r="AA402" s="148"/>
      <c r="AB402" s="148"/>
      <c r="AC402" s="148"/>
      <c r="AD402" s="148"/>
      <c r="AE402" s="148"/>
      <c r="AF402" s="148"/>
      <c r="AG402" s="148" t="s">
        <v>189</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191" t="s">
        <v>640</v>
      </c>
      <c r="D403" s="161"/>
      <c r="E403" s="162"/>
      <c r="F403" s="159"/>
      <c r="G403" s="159"/>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193</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191" t="s">
        <v>641</v>
      </c>
      <c r="D404" s="161"/>
      <c r="E404" s="162">
        <v>21</v>
      </c>
      <c r="F404" s="159"/>
      <c r="G404" s="159"/>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193</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ht="22.5" outlineLevel="1" x14ac:dyDescent="0.2">
      <c r="A405" s="173">
        <v>107</v>
      </c>
      <c r="B405" s="174" t="s">
        <v>642</v>
      </c>
      <c r="C405" s="190" t="s">
        <v>643</v>
      </c>
      <c r="D405" s="175" t="s">
        <v>196</v>
      </c>
      <c r="E405" s="176">
        <v>0.41832000000000003</v>
      </c>
      <c r="F405" s="177"/>
      <c r="G405" s="178">
        <f>ROUND(E405*F405,2)</f>
        <v>0</v>
      </c>
      <c r="H405" s="177"/>
      <c r="I405" s="178">
        <f>ROUND(E405*H405,2)</f>
        <v>0</v>
      </c>
      <c r="J405" s="177"/>
      <c r="K405" s="178">
        <f>ROUND(E405*J405,2)</f>
        <v>0</v>
      </c>
      <c r="L405" s="178">
        <v>21</v>
      </c>
      <c r="M405" s="178">
        <f>G405*(1+L405/100)</f>
        <v>0</v>
      </c>
      <c r="N405" s="176">
        <v>0.5</v>
      </c>
      <c r="O405" s="176">
        <f>ROUND(E405*N405,2)</f>
        <v>0.21</v>
      </c>
      <c r="P405" s="176">
        <v>0</v>
      </c>
      <c r="Q405" s="176">
        <f>ROUND(E405*P405,2)</f>
        <v>0</v>
      </c>
      <c r="R405" s="178" t="s">
        <v>265</v>
      </c>
      <c r="S405" s="178" t="s">
        <v>186</v>
      </c>
      <c r="T405" s="179" t="s">
        <v>186</v>
      </c>
      <c r="U405" s="159">
        <v>0</v>
      </c>
      <c r="V405" s="159">
        <f>ROUND(E405*U405,2)</f>
        <v>0</v>
      </c>
      <c r="W405" s="159"/>
      <c r="X405" s="159" t="s">
        <v>267</v>
      </c>
      <c r="Y405" s="159" t="s">
        <v>188</v>
      </c>
      <c r="Z405" s="148"/>
      <c r="AA405" s="148"/>
      <c r="AB405" s="148"/>
      <c r="AC405" s="148"/>
      <c r="AD405" s="148"/>
      <c r="AE405" s="148"/>
      <c r="AF405" s="148"/>
      <c r="AG405" s="148" t="s">
        <v>268</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2" x14ac:dyDescent="0.2">
      <c r="A406" s="155"/>
      <c r="B406" s="156"/>
      <c r="C406" s="191" t="s">
        <v>621</v>
      </c>
      <c r="D406" s="161"/>
      <c r="E406" s="162"/>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193</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ht="33.75" outlineLevel="3" x14ac:dyDescent="0.2">
      <c r="A407" s="155"/>
      <c r="B407" s="156"/>
      <c r="C407" s="191" t="s">
        <v>644</v>
      </c>
      <c r="D407" s="161"/>
      <c r="E407" s="162">
        <v>0.27822000000000002</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193</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1" t="s">
        <v>624</v>
      </c>
      <c r="D408" s="161"/>
      <c r="E408" s="162"/>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193</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191" t="s">
        <v>645</v>
      </c>
      <c r="D409" s="161"/>
      <c r="E409" s="162">
        <v>0.1401</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193</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ht="22.5" outlineLevel="1" x14ac:dyDescent="0.2">
      <c r="A410" s="173">
        <v>108</v>
      </c>
      <c r="B410" s="174" t="s">
        <v>646</v>
      </c>
      <c r="C410" s="190" t="s">
        <v>647</v>
      </c>
      <c r="D410" s="175" t="s">
        <v>196</v>
      </c>
      <c r="E410" s="176">
        <v>0.79712000000000005</v>
      </c>
      <c r="F410" s="177"/>
      <c r="G410" s="178">
        <f>ROUND(E410*F410,2)</f>
        <v>0</v>
      </c>
      <c r="H410" s="177"/>
      <c r="I410" s="178">
        <f>ROUND(E410*H410,2)</f>
        <v>0</v>
      </c>
      <c r="J410" s="177"/>
      <c r="K410" s="178">
        <f>ROUND(E410*J410,2)</f>
        <v>0</v>
      </c>
      <c r="L410" s="178">
        <v>21</v>
      </c>
      <c r="M410" s="178">
        <f>G410*(1+L410/100)</f>
        <v>0</v>
      </c>
      <c r="N410" s="176">
        <v>0.5</v>
      </c>
      <c r="O410" s="176">
        <f>ROUND(E410*N410,2)</f>
        <v>0.4</v>
      </c>
      <c r="P410" s="176">
        <v>0</v>
      </c>
      <c r="Q410" s="176">
        <f>ROUND(E410*P410,2)</f>
        <v>0</v>
      </c>
      <c r="R410" s="178" t="s">
        <v>265</v>
      </c>
      <c r="S410" s="178" t="s">
        <v>648</v>
      </c>
      <c r="T410" s="179" t="s">
        <v>648</v>
      </c>
      <c r="U410" s="159">
        <v>0</v>
      </c>
      <c r="V410" s="159">
        <f>ROUND(E410*U410,2)</f>
        <v>0</v>
      </c>
      <c r="W410" s="159"/>
      <c r="X410" s="159" t="s">
        <v>267</v>
      </c>
      <c r="Y410" s="159" t="s">
        <v>188</v>
      </c>
      <c r="Z410" s="148"/>
      <c r="AA410" s="148"/>
      <c r="AB410" s="148"/>
      <c r="AC410" s="148"/>
      <c r="AD410" s="148"/>
      <c r="AE410" s="148"/>
      <c r="AF410" s="148"/>
      <c r="AG410" s="148" t="s">
        <v>268</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191" t="s">
        <v>621</v>
      </c>
      <c r="D411" s="161"/>
      <c r="E411" s="162"/>
      <c r="F411" s="159"/>
      <c r="G411" s="1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193</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191" t="s">
        <v>649</v>
      </c>
      <c r="D412" s="161"/>
      <c r="E412" s="162">
        <v>0.58064000000000004</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193</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191" t="s">
        <v>624</v>
      </c>
      <c r="D413" s="161"/>
      <c r="E413" s="162"/>
      <c r="F413" s="159"/>
      <c r="G413" s="15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193</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191" t="s">
        <v>650</v>
      </c>
      <c r="D414" s="161"/>
      <c r="E414" s="162">
        <v>0.21648000000000001</v>
      </c>
      <c r="F414" s="159"/>
      <c r="G414" s="159"/>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193</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x14ac:dyDescent="0.2">
      <c r="A415" s="166" t="s">
        <v>180</v>
      </c>
      <c r="B415" s="167" t="s">
        <v>126</v>
      </c>
      <c r="C415" s="189" t="s">
        <v>127</v>
      </c>
      <c r="D415" s="168"/>
      <c r="E415" s="169"/>
      <c r="F415" s="170"/>
      <c r="G415" s="170">
        <f>SUMIF(AG416:AG419,"&lt;&gt;NOR",G416:G419)</f>
        <v>0</v>
      </c>
      <c r="H415" s="170"/>
      <c r="I415" s="170">
        <f>SUM(I416:I419)</f>
        <v>0</v>
      </c>
      <c r="J415" s="170"/>
      <c r="K415" s="170">
        <f>SUM(K416:K419)</f>
        <v>0</v>
      </c>
      <c r="L415" s="170"/>
      <c r="M415" s="170">
        <f>SUM(M416:M419)</f>
        <v>0</v>
      </c>
      <c r="N415" s="169"/>
      <c r="O415" s="169">
        <f>SUM(O416:O419)</f>
        <v>0.56000000000000005</v>
      </c>
      <c r="P415" s="169"/>
      <c r="Q415" s="169">
        <f>SUM(Q416:Q419)</f>
        <v>0</v>
      </c>
      <c r="R415" s="170"/>
      <c r="S415" s="170"/>
      <c r="T415" s="171"/>
      <c r="U415" s="165"/>
      <c r="V415" s="165">
        <f>SUM(V416:V419)</f>
        <v>10.18</v>
      </c>
      <c r="W415" s="165"/>
      <c r="X415" s="165"/>
      <c r="Y415" s="165"/>
      <c r="AG415" t="s">
        <v>181</v>
      </c>
    </row>
    <row r="416" spans="1:60" ht="22.5" outlineLevel="1" x14ac:dyDescent="0.2">
      <c r="A416" s="173">
        <v>109</v>
      </c>
      <c r="B416" s="174" t="s">
        <v>651</v>
      </c>
      <c r="C416" s="190" t="s">
        <v>652</v>
      </c>
      <c r="D416" s="175" t="s">
        <v>208</v>
      </c>
      <c r="E416" s="176">
        <v>40.700000000000003</v>
      </c>
      <c r="F416" s="177"/>
      <c r="G416" s="178">
        <f>ROUND(E416*F416,2)</f>
        <v>0</v>
      </c>
      <c r="H416" s="177"/>
      <c r="I416" s="178">
        <f>ROUND(E416*H416,2)</f>
        <v>0</v>
      </c>
      <c r="J416" s="177"/>
      <c r="K416" s="178">
        <f>ROUND(E416*J416,2)</f>
        <v>0</v>
      </c>
      <c r="L416" s="178">
        <v>21</v>
      </c>
      <c r="M416" s="178">
        <f>G416*(1+L416/100)</f>
        <v>0</v>
      </c>
      <c r="N416" s="176">
        <v>1.367E-2</v>
      </c>
      <c r="O416" s="176">
        <f>ROUND(E416*N416,2)</f>
        <v>0.56000000000000005</v>
      </c>
      <c r="P416" s="176">
        <v>0</v>
      </c>
      <c r="Q416" s="176">
        <f>ROUND(E416*P416,2)</f>
        <v>0</v>
      </c>
      <c r="R416" s="178" t="s">
        <v>653</v>
      </c>
      <c r="S416" s="178" t="s">
        <v>654</v>
      </c>
      <c r="T416" s="179" t="s">
        <v>654</v>
      </c>
      <c r="U416" s="159">
        <v>0.25</v>
      </c>
      <c r="V416" s="159">
        <f>ROUND(E416*U416,2)</f>
        <v>10.18</v>
      </c>
      <c r="W416" s="159"/>
      <c r="X416" s="159" t="s">
        <v>187</v>
      </c>
      <c r="Y416" s="159" t="s">
        <v>188</v>
      </c>
      <c r="Z416" s="148"/>
      <c r="AA416" s="148"/>
      <c r="AB416" s="148"/>
      <c r="AC416" s="148"/>
      <c r="AD416" s="148"/>
      <c r="AE416" s="148"/>
      <c r="AF416" s="148"/>
      <c r="AG416" s="148" t="s">
        <v>189</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255" t="s">
        <v>655</v>
      </c>
      <c r="D417" s="256"/>
      <c r="E417" s="256"/>
      <c r="F417" s="256"/>
      <c r="G417" s="256"/>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191</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2" x14ac:dyDescent="0.2">
      <c r="A418" s="155"/>
      <c r="B418" s="156"/>
      <c r="C418" s="191" t="s">
        <v>545</v>
      </c>
      <c r="D418" s="161"/>
      <c r="E418" s="162">
        <v>27.5</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193</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1" t="s">
        <v>546</v>
      </c>
      <c r="D419" s="161"/>
      <c r="E419" s="162">
        <v>13.2</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193</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x14ac:dyDescent="0.2">
      <c r="A420" s="166" t="s">
        <v>180</v>
      </c>
      <c r="B420" s="167" t="s">
        <v>128</v>
      </c>
      <c r="C420" s="189" t="s">
        <v>129</v>
      </c>
      <c r="D420" s="168"/>
      <c r="E420" s="169"/>
      <c r="F420" s="170"/>
      <c r="G420" s="170">
        <f>SUMIF(AG421:AG429,"&lt;&gt;NOR",G421:G429)</f>
        <v>0</v>
      </c>
      <c r="H420" s="170"/>
      <c r="I420" s="170">
        <f>SUM(I421:I429)</f>
        <v>0</v>
      </c>
      <c r="J420" s="170"/>
      <c r="K420" s="170">
        <f>SUM(K421:K429)</f>
        <v>0</v>
      </c>
      <c r="L420" s="170"/>
      <c r="M420" s="170">
        <f>SUM(M421:M429)</f>
        <v>0</v>
      </c>
      <c r="N420" s="169"/>
      <c r="O420" s="169">
        <f>SUM(O421:O429)</f>
        <v>0</v>
      </c>
      <c r="P420" s="169"/>
      <c r="Q420" s="169">
        <f>SUM(Q421:Q429)</f>
        <v>0</v>
      </c>
      <c r="R420" s="170"/>
      <c r="S420" s="170"/>
      <c r="T420" s="171"/>
      <c r="U420" s="165"/>
      <c r="V420" s="165">
        <f>SUM(V421:V429)</f>
        <v>2.12</v>
      </c>
      <c r="W420" s="165"/>
      <c r="X420" s="165"/>
      <c r="Y420" s="165"/>
      <c r="AG420" t="s">
        <v>181</v>
      </c>
    </row>
    <row r="421" spans="1:60" ht="22.5" outlineLevel="1" x14ac:dyDescent="0.2">
      <c r="A421" s="173">
        <v>110</v>
      </c>
      <c r="B421" s="174" t="s">
        <v>656</v>
      </c>
      <c r="C421" s="190" t="s">
        <v>657</v>
      </c>
      <c r="D421" s="175" t="s">
        <v>238</v>
      </c>
      <c r="E421" s="176">
        <v>2.4</v>
      </c>
      <c r="F421" s="177"/>
      <c r="G421" s="178">
        <f>ROUND(E421*F421,2)</f>
        <v>0</v>
      </c>
      <c r="H421" s="177"/>
      <c r="I421" s="178">
        <f>ROUND(E421*H421,2)</f>
        <v>0</v>
      </c>
      <c r="J421" s="177"/>
      <c r="K421" s="178">
        <f>ROUND(E421*J421,2)</f>
        <v>0</v>
      </c>
      <c r="L421" s="178">
        <v>21</v>
      </c>
      <c r="M421" s="178">
        <f>G421*(1+L421/100)</f>
        <v>0</v>
      </c>
      <c r="N421" s="176">
        <v>1.6900000000000001E-3</v>
      </c>
      <c r="O421" s="176">
        <f>ROUND(E421*N421,2)</f>
        <v>0</v>
      </c>
      <c r="P421" s="176">
        <v>0</v>
      </c>
      <c r="Q421" s="176">
        <f>ROUND(E421*P421,2)</f>
        <v>0</v>
      </c>
      <c r="R421" s="178" t="s">
        <v>658</v>
      </c>
      <c r="S421" s="178" t="s">
        <v>186</v>
      </c>
      <c r="T421" s="179" t="s">
        <v>186</v>
      </c>
      <c r="U421" s="159">
        <v>0.79349999999999998</v>
      </c>
      <c r="V421" s="159">
        <f>ROUND(E421*U421,2)</f>
        <v>1.9</v>
      </c>
      <c r="W421" s="159"/>
      <c r="X421" s="159" t="s">
        <v>187</v>
      </c>
      <c r="Y421" s="159" t="s">
        <v>188</v>
      </c>
      <c r="Z421" s="148"/>
      <c r="AA421" s="148"/>
      <c r="AB421" s="148"/>
      <c r="AC421" s="148"/>
      <c r="AD421" s="148"/>
      <c r="AE421" s="148"/>
      <c r="AF421" s="148"/>
      <c r="AG421" s="148" t="s">
        <v>189</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x14ac:dyDescent="0.2">
      <c r="A422" s="155"/>
      <c r="B422" s="156"/>
      <c r="C422" s="255" t="s">
        <v>659</v>
      </c>
      <c r="D422" s="256"/>
      <c r="E422" s="256"/>
      <c r="F422" s="256"/>
      <c r="G422" s="256"/>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191</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2" x14ac:dyDescent="0.2">
      <c r="A423" s="155"/>
      <c r="B423" s="156"/>
      <c r="C423" s="191" t="s">
        <v>660</v>
      </c>
      <c r="D423" s="161"/>
      <c r="E423" s="162">
        <v>1.2</v>
      </c>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193</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5"/>
      <c r="B424" s="156"/>
      <c r="C424" s="191" t="s">
        <v>661</v>
      </c>
      <c r="D424" s="161"/>
      <c r="E424" s="162">
        <v>1.2</v>
      </c>
      <c r="F424" s="159"/>
      <c r="G424" s="159"/>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193</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73">
        <v>111</v>
      </c>
      <c r="B425" s="174" t="s">
        <v>662</v>
      </c>
      <c r="C425" s="190" t="s">
        <v>663</v>
      </c>
      <c r="D425" s="175" t="s">
        <v>238</v>
      </c>
      <c r="E425" s="176">
        <v>2.4</v>
      </c>
      <c r="F425" s="177"/>
      <c r="G425" s="178">
        <f>ROUND(E425*F425,2)</f>
        <v>0</v>
      </c>
      <c r="H425" s="177"/>
      <c r="I425" s="178">
        <f>ROUND(E425*H425,2)</f>
        <v>0</v>
      </c>
      <c r="J425" s="177"/>
      <c r="K425" s="178">
        <f>ROUND(E425*J425,2)</f>
        <v>0</v>
      </c>
      <c r="L425" s="178">
        <v>21</v>
      </c>
      <c r="M425" s="178">
        <f>G425*(1+L425/100)</f>
        <v>0</v>
      </c>
      <c r="N425" s="176">
        <v>0</v>
      </c>
      <c r="O425" s="176">
        <f>ROUND(E425*N425,2)</f>
        <v>0</v>
      </c>
      <c r="P425" s="176">
        <v>1.3500000000000001E-3</v>
      </c>
      <c r="Q425" s="176">
        <f>ROUND(E425*P425,2)</f>
        <v>0</v>
      </c>
      <c r="R425" s="178" t="s">
        <v>658</v>
      </c>
      <c r="S425" s="178" t="s">
        <v>186</v>
      </c>
      <c r="T425" s="179" t="s">
        <v>186</v>
      </c>
      <c r="U425" s="159">
        <v>9.1999999999999998E-2</v>
      </c>
      <c r="V425" s="159">
        <f>ROUND(E425*U425,2)</f>
        <v>0.22</v>
      </c>
      <c r="W425" s="159"/>
      <c r="X425" s="159" t="s">
        <v>187</v>
      </c>
      <c r="Y425" s="159" t="s">
        <v>188</v>
      </c>
      <c r="Z425" s="148"/>
      <c r="AA425" s="148"/>
      <c r="AB425" s="148"/>
      <c r="AC425" s="148"/>
      <c r="AD425" s="148"/>
      <c r="AE425" s="148"/>
      <c r="AF425" s="148"/>
      <c r="AG425" s="148" t="s">
        <v>189</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2" x14ac:dyDescent="0.2">
      <c r="A426" s="155"/>
      <c r="B426" s="156"/>
      <c r="C426" s="191" t="s">
        <v>664</v>
      </c>
      <c r="D426" s="161"/>
      <c r="E426" s="162">
        <v>1.2</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193</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1" t="s">
        <v>665</v>
      </c>
      <c r="D427" s="161"/>
      <c r="E427" s="162">
        <v>1.2</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193</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v>112</v>
      </c>
      <c r="B428" s="156" t="s">
        <v>666</v>
      </c>
      <c r="C428" s="192" t="s">
        <v>667</v>
      </c>
      <c r="D428" s="157" t="s">
        <v>0</v>
      </c>
      <c r="E428" s="181"/>
      <c r="F428" s="160"/>
      <c r="G428" s="159">
        <f>ROUND(E428*F428,2)</f>
        <v>0</v>
      </c>
      <c r="H428" s="160"/>
      <c r="I428" s="159">
        <f>ROUND(E428*H428,2)</f>
        <v>0</v>
      </c>
      <c r="J428" s="160"/>
      <c r="K428" s="159">
        <f>ROUND(E428*J428,2)</f>
        <v>0</v>
      </c>
      <c r="L428" s="159">
        <v>21</v>
      </c>
      <c r="M428" s="159">
        <f>G428*(1+L428/100)</f>
        <v>0</v>
      </c>
      <c r="N428" s="158">
        <v>0</v>
      </c>
      <c r="O428" s="158">
        <f>ROUND(E428*N428,2)</f>
        <v>0</v>
      </c>
      <c r="P428" s="158">
        <v>0</v>
      </c>
      <c r="Q428" s="158">
        <f>ROUND(E428*P428,2)</f>
        <v>0</v>
      </c>
      <c r="R428" s="159" t="s">
        <v>658</v>
      </c>
      <c r="S428" s="159" t="s">
        <v>186</v>
      </c>
      <c r="T428" s="159" t="s">
        <v>186</v>
      </c>
      <c r="U428" s="159">
        <v>0</v>
      </c>
      <c r="V428" s="159">
        <f>ROUND(E428*U428,2)</f>
        <v>0</v>
      </c>
      <c r="W428" s="159"/>
      <c r="X428" s="159" t="s">
        <v>503</v>
      </c>
      <c r="Y428" s="159" t="s">
        <v>188</v>
      </c>
      <c r="Z428" s="148"/>
      <c r="AA428" s="148"/>
      <c r="AB428" s="148"/>
      <c r="AC428" s="148"/>
      <c r="AD428" s="148"/>
      <c r="AE428" s="148"/>
      <c r="AF428" s="148"/>
      <c r="AG428" s="148" t="s">
        <v>504</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2" x14ac:dyDescent="0.2">
      <c r="A429" s="155"/>
      <c r="B429" s="156"/>
      <c r="C429" s="257" t="s">
        <v>577</v>
      </c>
      <c r="D429" s="258"/>
      <c r="E429" s="258"/>
      <c r="F429" s="258"/>
      <c r="G429" s="258"/>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191</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x14ac:dyDescent="0.2">
      <c r="A430" s="166" t="s">
        <v>180</v>
      </c>
      <c r="B430" s="167" t="s">
        <v>130</v>
      </c>
      <c r="C430" s="189" t="s">
        <v>131</v>
      </c>
      <c r="D430" s="168"/>
      <c r="E430" s="169"/>
      <c r="F430" s="170"/>
      <c r="G430" s="170">
        <f>SUMIF(AG431:AG542,"&lt;&gt;NOR",G431:G542)</f>
        <v>0</v>
      </c>
      <c r="H430" s="170"/>
      <c r="I430" s="170">
        <f>SUM(I431:I542)</f>
        <v>0</v>
      </c>
      <c r="J430" s="170"/>
      <c r="K430" s="170">
        <f>SUM(K431:K542)</f>
        <v>0</v>
      </c>
      <c r="L430" s="170"/>
      <c r="M430" s="170">
        <f>SUM(M431:M542)</f>
        <v>0</v>
      </c>
      <c r="N430" s="169"/>
      <c r="O430" s="169">
        <f>SUM(O431:O542)</f>
        <v>0.43000000000000005</v>
      </c>
      <c r="P430" s="169"/>
      <c r="Q430" s="169">
        <f>SUM(Q431:Q542)</f>
        <v>0.23</v>
      </c>
      <c r="R430" s="170"/>
      <c r="S430" s="170"/>
      <c r="T430" s="171"/>
      <c r="U430" s="165"/>
      <c r="V430" s="165">
        <f>SUM(V431:V542)</f>
        <v>25.74</v>
      </c>
      <c r="W430" s="165"/>
      <c r="X430" s="165"/>
      <c r="Y430" s="165"/>
      <c r="AG430" t="s">
        <v>181</v>
      </c>
    </row>
    <row r="431" spans="1:60" ht="22.5" outlineLevel="1" x14ac:dyDescent="0.2">
      <c r="A431" s="173">
        <v>113</v>
      </c>
      <c r="B431" s="174" t="s">
        <v>668</v>
      </c>
      <c r="C431" s="190" t="s">
        <v>669</v>
      </c>
      <c r="D431" s="175" t="s">
        <v>184</v>
      </c>
      <c r="E431" s="176">
        <v>1</v>
      </c>
      <c r="F431" s="177"/>
      <c r="G431" s="178">
        <f>ROUND(E431*F431,2)</f>
        <v>0</v>
      </c>
      <c r="H431" s="177"/>
      <c r="I431" s="178">
        <f>ROUND(E431*H431,2)</f>
        <v>0</v>
      </c>
      <c r="J431" s="177"/>
      <c r="K431" s="178">
        <f>ROUND(E431*J431,2)</f>
        <v>0</v>
      </c>
      <c r="L431" s="178">
        <v>21</v>
      </c>
      <c r="M431" s="178">
        <f>G431*(1+L431/100)</f>
        <v>0</v>
      </c>
      <c r="N431" s="176">
        <v>0</v>
      </c>
      <c r="O431" s="176">
        <f>ROUND(E431*N431,2)</f>
        <v>0</v>
      </c>
      <c r="P431" s="176">
        <v>0</v>
      </c>
      <c r="Q431" s="176">
        <f>ROUND(E431*P431,2)</f>
        <v>0</v>
      </c>
      <c r="R431" s="178" t="s">
        <v>670</v>
      </c>
      <c r="S431" s="178" t="s">
        <v>186</v>
      </c>
      <c r="T431" s="179" t="s">
        <v>186</v>
      </c>
      <c r="U431" s="159">
        <v>0.55000000000000004</v>
      </c>
      <c r="V431" s="159">
        <f>ROUND(E431*U431,2)</f>
        <v>0.55000000000000004</v>
      </c>
      <c r="W431" s="159"/>
      <c r="X431" s="159" t="s">
        <v>187</v>
      </c>
      <c r="Y431" s="159" t="s">
        <v>188</v>
      </c>
      <c r="Z431" s="148"/>
      <c r="AA431" s="148"/>
      <c r="AB431" s="148"/>
      <c r="AC431" s="148"/>
      <c r="AD431" s="148"/>
      <c r="AE431" s="148"/>
      <c r="AF431" s="148"/>
      <c r="AG431" s="148" t="s">
        <v>189</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5"/>
      <c r="B432" s="156"/>
      <c r="C432" s="191" t="s">
        <v>671</v>
      </c>
      <c r="D432" s="161"/>
      <c r="E432" s="162"/>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193</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1" t="s">
        <v>672</v>
      </c>
      <c r="D433" s="161"/>
      <c r="E433" s="162">
        <v>1</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193</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ht="22.5" outlineLevel="1" x14ac:dyDescent="0.2">
      <c r="A434" s="173">
        <v>114</v>
      </c>
      <c r="B434" s="174" t="s">
        <v>673</v>
      </c>
      <c r="C434" s="190" t="s">
        <v>674</v>
      </c>
      <c r="D434" s="175" t="s">
        <v>184</v>
      </c>
      <c r="E434" s="176">
        <v>2</v>
      </c>
      <c r="F434" s="177"/>
      <c r="G434" s="178">
        <f>ROUND(E434*F434,2)</f>
        <v>0</v>
      </c>
      <c r="H434" s="177"/>
      <c r="I434" s="178">
        <f>ROUND(E434*H434,2)</f>
        <v>0</v>
      </c>
      <c r="J434" s="177"/>
      <c r="K434" s="178">
        <f>ROUND(E434*J434,2)</f>
        <v>0</v>
      </c>
      <c r="L434" s="178">
        <v>21</v>
      </c>
      <c r="M434" s="178">
        <f>G434*(1+L434/100)</f>
        <v>0</v>
      </c>
      <c r="N434" s="176">
        <v>0</v>
      </c>
      <c r="O434" s="176">
        <f>ROUND(E434*N434,2)</f>
        <v>0</v>
      </c>
      <c r="P434" s="176">
        <v>0</v>
      </c>
      <c r="Q434" s="176">
        <f>ROUND(E434*P434,2)</f>
        <v>0</v>
      </c>
      <c r="R434" s="178" t="s">
        <v>670</v>
      </c>
      <c r="S434" s="178" t="s">
        <v>186</v>
      </c>
      <c r="T434" s="179" t="s">
        <v>186</v>
      </c>
      <c r="U434" s="159">
        <v>0.75</v>
      </c>
      <c r="V434" s="159">
        <f>ROUND(E434*U434,2)</f>
        <v>1.5</v>
      </c>
      <c r="W434" s="159"/>
      <c r="X434" s="159" t="s">
        <v>187</v>
      </c>
      <c r="Y434" s="159" t="s">
        <v>188</v>
      </c>
      <c r="Z434" s="148"/>
      <c r="AA434" s="148"/>
      <c r="AB434" s="148"/>
      <c r="AC434" s="148"/>
      <c r="AD434" s="148"/>
      <c r="AE434" s="148"/>
      <c r="AF434" s="148"/>
      <c r="AG434" s="148" t="s">
        <v>189</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2" x14ac:dyDescent="0.2">
      <c r="A435" s="155"/>
      <c r="B435" s="156"/>
      <c r="C435" s="191" t="s">
        <v>671</v>
      </c>
      <c r="D435" s="161"/>
      <c r="E435" s="162"/>
      <c r="F435" s="159"/>
      <c r="G435" s="159"/>
      <c r="H435" s="159"/>
      <c r="I435" s="159"/>
      <c r="J435" s="159"/>
      <c r="K435" s="159"/>
      <c r="L435" s="159"/>
      <c r="M435" s="159"/>
      <c r="N435" s="158"/>
      <c r="O435" s="158"/>
      <c r="P435" s="158"/>
      <c r="Q435" s="158"/>
      <c r="R435" s="159"/>
      <c r="S435" s="159"/>
      <c r="T435" s="159"/>
      <c r="U435" s="159"/>
      <c r="V435" s="159"/>
      <c r="W435" s="159"/>
      <c r="X435" s="159"/>
      <c r="Y435" s="159"/>
      <c r="Z435" s="148"/>
      <c r="AA435" s="148"/>
      <c r="AB435" s="148"/>
      <c r="AC435" s="148"/>
      <c r="AD435" s="148"/>
      <c r="AE435" s="148"/>
      <c r="AF435" s="148"/>
      <c r="AG435" s="148" t="s">
        <v>193</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3" x14ac:dyDescent="0.2">
      <c r="A436" s="155"/>
      <c r="B436" s="156"/>
      <c r="C436" s="191" t="s">
        <v>675</v>
      </c>
      <c r="D436" s="161"/>
      <c r="E436" s="162">
        <v>1</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193</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1" t="s">
        <v>676</v>
      </c>
      <c r="D437" s="161"/>
      <c r="E437" s="162">
        <v>1</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193</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73">
        <v>115</v>
      </c>
      <c r="B438" s="174" t="s">
        <v>677</v>
      </c>
      <c r="C438" s="190" t="s">
        <v>678</v>
      </c>
      <c r="D438" s="175" t="s">
        <v>208</v>
      </c>
      <c r="E438" s="176">
        <v>3.29</v>
      </c>
      <c r="F438" s="177"/>
      <c r="G438" s="178">
        <f>ROUND(E438*F438,2)</f>
        <v>0</v>
      </c>
      <c r="H438" s="177"/>
      <c r="I438" s="178">
        <f>ROUND(E438*H438,2)</f>
        <v>0</v>
      </c>
      <c r="J438" s="177"/>
      <c r="K438" s="178">
        <f>ROUND(E438*J438,2)</f>
        <v>0</v>
      </c>
      <c r="L438" s="178">
        <v>21</v>
      </c>
      <c r="M438" s="178">
        <f>G438*(1+L438/100)</f>
        <v>0</v>
      </c>
      <c r="N438" s="176">
        <v>0</v>
      </c>
      <c r="O438" s="176">
        <f>ROUND(E438*N438,2)</f>
        <v>0</v>
      </c>
      <c r="P438" s="176">
        <v>1.695E-2</v>
      </c>
      <c r="Q438" s="176">
        <f>ROUND(E438*P438,2)</f>
        <v>0.06</v>
      </c>
      <c r="R438" s="178" t="s">
        <v>679</v>
      </c>
      <c r="S438" s="178" t="s">
        <v>186</v>
      </c>
      <c r="T438" s="179" t="s">
        <v>186</v>
      </c>
      <c r="U438" s="159">
        <v>0.16400000000000001</v>
      </c>
      <c r="V438" s="159">
        <f>ROUND(E438*U438,2)</f>
        <v>0.54</v>
      </c>
      <c r="W438" s="159"/>
      <c r="X438" s="159" t="s">
        <v>187</v>
      </c>
      <c r="Y438" s="159" t="s">
        <v>188</v>
      </c>
      <c r="Z438" s="148"/>
      <c r="AA438" s="148"/>
      <c r="AB438" s="148"/>
      <c r="AC438" s="148"/>
      <c r="AD438" s="148"/>
      <c r="AE438" s="148"/>
      <c r="AF438" s="148"/>
      <c r="AG438" s="148" t="s">
        <v>189</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5"/>
      <c r="B439" s="156"/>
      <c r="C439" s="255" t="s">
        <v>680</v>
      </c>
      <c r="D439" s="256"/>
      <c r="E439" s="256"/>
      <c r="F439" s="256"/>
      <c r="G439" s="256"/>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191</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2" x14ac:dyDescent="0.2">
      <c r="A440" s="155"/>
      <c r="B440" s="156"/>
      <c r="C440" s="191" t="s">
        <v>318</v>
      </c>
      <c r="D440" s="161"/>
      <c r="E440" s="162"/>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193</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1" t="s">
        <v>681</v>
      </c>
      <c r="D441" s="161"/>
      <c r="E441" s="162">
        <v>3.29</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193</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73">
        <v>116</v>
      </c>
      <c r="B442" s="174" t="s">
        <v>682</v>
      </c>
      <c r="C442" s="190" t="s">
        <v>683</v>
      </c>
      <c r="D442" s="175" t="s">
        <v>208</v>
      </c>
      <c r="E442" s="176">
        <v>6.52</v>
      </c>
      <c r="F442" s="177"/>
      <c r="G442" s="178">
        <f>ROUND(E442*F442,2)</f>
        <v>0</v>
      </c>
      <c r="H442" s="177"/>
      <c r="I442" s="178">
        <f>ROUND(E442*H442,2)</f>
        <v>0</v>
      </c>
      <c r="J442" s="177"/>
      <c r="K442" s="178">
        <f>ROUND(E442*J442,2)</f>
        <v>0</v>
      </c>
      <c r="L442" s="178">
        <v>21</v>
      </c>
      <c r="M442" s="178">
        <f>G442*(1+L442/100)</f>
        <v>0</v>
      </c>
      <c r="N442" s="176">
        <v>0</v>
      </c>
      <c r="O442" s="176">
        <f>ROUND(E442*N442,2)</f>
        <v>0</v>
      </c>
      <c r="P442" s="176">
        <v>2.4649999999999998E-2</v>
      </c>
      <c r="Q442" s="176">
        <f>ROUND(E442*P442,2)</f>
        <v>0.16</v>
      </c>
      <c r="R442" s="178" t="s">
        <v>679</v>
      </c>
      <c r="S442" s="178" t="s">
        <v>186</v>
      </c>
      <c r="T442" s="179" t="s">
        <v>186</v>
      </c>
      <c r="U442" s="159">
        <v>0.3</v>
      </c>
      <c r="V442" s="159">
        <f>ROUND(E442*U442,2)</f>
        <v>1.96</v>
      </c>
      <c r="W442" s="159"/>
      <c r="X442" s="159" t="s">
        <v>187</v>
      </c>
      <c r="Y442" s="159" t="s">
        <v>188</v>
      </c>
      <c r="Z442" s="148"/>
      <c r="AA442" s="148"/>
      <c r="AB442" s="148"/>
      <c r="AC442" s="148"/>
      <c r="AD442" s="148"/>
      <c r="AE442" s="148"/>
      <c r="AF442" s="148"/>
      <c r="AG442" s="148" t="s">
        <v>189</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2" x14ac:dyDescent="0.2">
      <c r="A443" s="155"/>
      <c r="B443" s="156"/>
      <c r="C443" s="191" t="s">
        <v>684</v>
      </c>
      <c r="D443" s="161"/>
      <c r="E443" s="162"/>
      <c r="F443" s="159"/>
      <c r="G443" s="159"/>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193</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191" t="s">
        <v>685</v>
      </c>
      <c r="D444" s="161"/>
      <c r="E444" s="162">
        <v>2.52</v>
      </c>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193</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91" t="s">
        <v>496</v>
      </c>
      <c r="D445" s="161"/>
      <c r="E445" s="162">
        <v>4</v>
      </c>
      <c r="F445" s="159"/>
      <c r="G445" s="15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193</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73">
        <v>117</v>
      </c>
      <c r="B446" s="174" t="s">
        <v>686</v>
      </c>
      <c r="C446" s="190" t="s">
        <v>687</v>
      </c>
      <c r="D446" s="175" t="s">
        <v>184</v>
      </c>
      <c r="E446" s="176">
        <v>1</v>
      </c>
      <c r="F446" s="177"/>
      <c r="G446" s="178">
        <f>ROUND(E446*F446,2)</f>
        <v>0</v>
      </c>
      <c r="H446" s="177"/>
      <c r="I446" s="178">
        <f>ROUND(E446*H446,2)</f>
        <v>0</v>
      </c>
      <c r="J446" s="177"/>
      <c r="K446" s="178">
        <f>ROUND(E446*J446,2)</f>
        <v>0</v>
      </c>
      <c r="L446" s="178">
        <v>21</v>
      </c>
      <c r="M446" s="178">
        <f>G446*(1+L446/100)</f>
        <v>0</v>
      </c>
      <c r="N446" s="176">
        <v>8.9999999999999998E-4</v>
      </c>
      <c r="O446" s="176">
        <f>ROUND(E446*N446,2)</f>
        <v>0</v>
      </c>
      <c r="P446" s="176">
        <v>0</v>
      </c>
      <c r="Q446" s="176">
        <f>ROUND(E446*P446,2)</f>
        <v>0</v>
      </c>
      <c r="R446" s="178" t="s">
        <v>679</v>
      </c>
      <c r="S446" s="178" t="s">
        <v>186</v>
      </c>
      <c r="T446" s="179" t="s">
        <v>186</v>
      </c>
      <c r="U446" s="159">
        <v>2.29</v>
      </c>
      <c r="V446" s="159">
        <f>ROUND(E446*U446,2)</f>
        <v>2.29</v>
      </c>
      <c r="W446" s="159"/>
      <c r="X446" s="159" t="s">
        <v>187</v>
      </c>
      <c r="Y446" s="159" t="s">
        <v>188</v>
      </c>
      <c r="Z446" s="148"/>
      <c r="AA446" s="148"/>
      <c r="AB446" s="148"/>
      <c r="AC446" s="148"/>
      <c r="AD446" s="148"/>
      <c r="AE446" s="148"/>
      <c r="AF446" s="148"/>
      <c r="AG446" s="148" t="s">
        <v>189</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191" t="s">
        <v>328</v>
      </c>
      <c r="D447" s="161"/>
      <c r="E447" s="162"/>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193</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191" t="s">
        <v>260</v>
      </c>
      <c r="D448" s="161"/>
      <c r="E448" s="162">
        <v>1</v>
      </c>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193</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73">
        <v>118</v>
      </c>
      <c r="B449" s="174" t="s">
        <v>688</v>
      </c>
      <c r="C449" s="190" t="s">
        <v>689</v>
      </c>
      <c r="D449" s="175" t="s">
        <v>184</v>
      </c>
      <c r="E449" s="176">
        <v>1</v>
      </c>
      <c r="F449" s="177"/>
      <c r="G449" s="178">
        <f>ROUND(E449*F449,2)</f>
        <v>0</v>
      </c>
      <c r="H449" s="177"/>
      <c r="I449" s="178">
        <f>ROUND(E449*H449,2)</f>
        <v>0</v>
      </c>
      <c r="J449" s="177"/>
      <c r="K449" s="178">
        <f>ROUND(E449*J449,2)</f>
        <v>0</v>
      </c>
      <c r="L449" s="178">
        <v>21</v>
      </c>
      <c r="M449" s="178">
        <f>G449*(1+L449/100)</f>
        <v>0</v>
      </c>
      <c r="N449" s="176">
        <v>1.1999999999999999E-3</v>
      </c>
      <c r="O449" s="176">
        <f>ROUND(E449*N449,2)</f>
        <v>0</v>
      </c>
      <c r="P449" s="176">
        <v>0</v>
      </c>
      <c r="Q449" s="176">
        <f>ROUND(E449*P449,2)</f>
        <v>0</v>
      </c>
      <c r="R449" s="178" t="s">
        <v>679</v>
      </c>
      <c r="S449" s="178" t="s">
        <v>186</v>
      </c>
      <c r="T449" s="179" t="s">
        <v>186</v>
      </c>
      <c r="U449" s="159">
        <v>2.72</v>
      </c>
      <c r="V449" s="159">
        <f>ROUND(E449*U449,2)</f>
        <v>2.72</v>
      </c>
      <c r="W449" s="159"/>
      <c r="X449" s="159" t="s">
        <v>187</v>
      </c>
      <c r="Y449" s="159" t="s">
        <v>188</v>
      </c>
      <c r="Z449" s="148"/>
      <c r="AA449" s="148"/>
      <c r="AB449" s="148"/>
      <c r="AC449" s="148"/>
      <c r="AD449" s="148"/>
      <c r="AE449" s="148"/>
      <c r="AF449" s="148"/>
      <c r="AG449" s="148" t="s">
        <v>189</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2" x14ac:dyDescent="0.2">
      <c r="A450" s="155"/>
      <c r="B450" s="156"/>
      <c r="C450" s="191" t="s">
        <v>330</v>
      </c>
      <c r="D450" s="161"/>
      <c r="E450" s="162"/>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193</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1" t="s">
        <v>467</v>
      </c>
      <c r="D451" s="161"/>
      <c r="E451" s="162">
        <v>1</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193</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ht="22.5" outlineLevel="1" x14ac:dyDescent="0.2">
      <c r="A452" s="173">
        <v>119</v>
      </c>
      <c r="B452" s="174" t="s">
        <v>690</v>
      </c>
      <c r="C452" s="190" t="s">
        <v>691</v>
      </c>
      <c r="D452" s="175" t="s">
        <v>184</v>
      </c>
      <c r="E452" s="176">
        <v>6</v>
      </c>
      <c r="F452" s="177"/>
      <c r="G452" s="178">
        <f>ROUND(E452*F452,2)</f>
        <v>0</v>
      </c>
      <c r="H452" s="177"/>
      <c r="I452" s="178">
        <f>ROUND(E452*H452,2)</f>
        <v>0</v>
      </c>
      <c r="J452" s="177"/>
      <c r="K452" s="178">
        <f>ROUND(E452*J452,2)</f>
        <v>0</v>
      </c>
      <c r="L452" s="178">
        <v>21</v>
      </c>
      <c r="M452" s="178">
        <f>G452*(1+L452/100)</f>
        <v>0</v>
      </c>
      <c r="N452" s="176">
        <v>0</v>
      </c>
      <c r="O452" s="176">
        <f>ROUND(E452*N452,2)</f>
        <v>0</v>
      </c>
      <c r="P452" s="176">
        <v>0</v>
      </c>
      <c r="Q452" s="176">
        <f>ROUND(E452*P452,2)</f>
        <v>0</v>
      </c>
      <c r="R452" s="178" t="s">
        <v>679</v>
      </c>
      <c r="S452" s="178" t="s">
        <v>186</v>
      </c>
      <c r="T452" s="179" t="s">
        <v>186</v>
      </c>
      <c r="U452" s="159">
        <v>1.45</v>
      </c>
      <c r="V452" s="159">
        <f>ROUND(E452*U452,2)</f>
        <v>8.6999999999999993</v>
      </c>
      <c r="W452" s="159"/>
      <c r="X452" s="159" t="s">
        <v>187</v>
      </c>
      <c r="Y452" s="159" t="s">
        <v>188</v>
      </c>
      <c r="Z452" s="148"/>
      <c r="AA452" s="148"/>
      <c r="AB452" s="148"/>
      <c r="AC452" s="148"/>
      <c r="AD452" s="148"/>
      <c r="AE452" s="148"/>
      <c r="AF452" s="148"/>
      <c r="AG452" s="148" t="s">
        <v>189</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2" x14ac:dyDescent="0.2">
      <c r="A453" s="155"/>
      <c r="B453" s="156"/>
      <c r="C453" s="191" t="s">
        <v>692</v>
      </c>
      <c r="D453" s="161"/>
      <c r="E453" s="162">
        <v>1</v>
      </c>
      <c r="F453" s="159"/>
      <c r="G453" s="159"/>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193</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91" t="s">
        <v>692</v>
      </c>
      <c r="D454" s="161"/>
      <c r="E454" s="162">
        <v>1</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193</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1" t="s">
        <v>693</v>
      </c>
      <c r="D455" s="161"/>
      <c r="E455" s="162">
        <v>2</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193</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1" t="s">
        <v>694</v>
      </c>
      <c r="D456" s="161"/>
      <c r="E456" s="162">
        <v>1</v>
      </c>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193</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191" t="s">
        <v>695</v>
      </c>
      <c r="D457" s="161"/>
      <c r="E457" s="162">
        <v>1</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193</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ht="22.5" outlineLevel="1" x14ac:dyDescent="0.2">
      <c r="A458" s="173">
        <v>120</v>
      </c>
      <c r="B458" s="174" t="s">
        <v>696</v>
      </c>
      <c r="C458" s="190" t="s">
        <v>697</v>
      </c>
      <c r="D458" s="175" t="s">
        <v>184</v>
      </c>
      <c r="E458" s="176">
        <v>1</v>
      </c>
      <c r="F458" s="177"/>
      <c r="G458" s="178">
        <f>ROUND(E458*F458,2)</f>
        <v>0</v>
      </c>
      <c r="H458" s="177"/>
      <c r="I458" s="178">
        <f>ROUND(E458*H458,2)</f>
        <v>0</v>
      </c>
      <c r="J458" s="177"/>
      <c r="K458" s="178">
        <f>ROUND(E458*J458,2)</f>
        <v>0</v>
      </c>
      <c r="L458" s="178">
        <v>21</v>
      </c>
      <c r="M458" s="178">
        <f>G458*(1+L458/100)</f>
        <v>0</v>
      </c>
      <c r="N458" s="176">
        <v>0</v>
      </c>
      <c r="O458" s="176">
        <f>ROUND(E458*N458,2)</f>
        <v>0</v>
      </c>
      <c r="P458" s="176">
        <v>0</v>
      </c>
      <c r="Q458" s="176">
        <f>ROUND(E458*P458,2)</f>
        <v>0</v>
      </c>
      <c r="R458" s="178" t="s">
        <v>679</v>
      </c>
      <c r="S458" s="178" t="s">
        <v>186</v>
      </c>
      <c r="T458" s="179" t="s">
        <v>186</v>
      </c>
      <c r="U458" s="159">
        <v>1.5</v>
      </c>
      <c r="V458" s="159">
        <f>ROUND(E458*U458,2)</f>
        <v>1.5</v>
      </c>
      <c r="W458" s="159"/>
      <c r="X458" s="159" t="s">
        <v>187</v>
      </c>
      <c r="Y458" s="159" t="s">
        <v>188</v>
      </c>
      <c r="Z458" s="148"/>
      <c r="AA458" s="148"/>
      <c r="AB458" s="148"/>
      <c r="AC458" s="148"/>
      <c r="AD458" s="148"/>
      <c r="AE458" s="148"/>
      <c r="AF458" s="148"/>
      <c r="AG458" s="148" t="s">
        <v>189</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5"/>
      <c r="B459" s="156"/>
      <c r="C459" s="191" t="s">
        <v>698</v>
      </c>
      <c r="D459" s="161"/>
      <c r="E459" s="162">
        <v>1</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193</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73">
        <v>121</v>
      </c>
      <c r="B460" s="174" t="s">
        <v>699</v>
      </c>
      <c r="C460" s="190" t="s">
        <v>700</v>
      </c>
      <c r="D460" s="175" t="s">
        <v>184</v>
      </c>
      <c r="E460" s="176">
        <v>5</v>
      </c>
      <c r="F460" s="177"/>
      <c r="G460" s="178">
        <f>ROUND(E460*F460,2)</f>
        <v>0</v>
      </c>
      <c r="H460" s="177"/>
      <c r="I460" s="178">
        <f>ROUND(E460*H460,2)</f>
        <v>0</v>
      </c>
      <c r="J460" s="177"/>
      <c r="K460" s="178">
        <f>ROUND(E460*J460,2)</f>
        <v>0</v>
      </c>
      <c r="L460" s="178">
        <v>21</v>
      </c>
      <c r="M460" s="178">
        <f>G460*(1+L460/100)</f>
        <v>0</v>
      </c>
      <c r="N460" s="176">
        <v>0</v>
      </c>
      <c r="O460" s="176">
        <f>ROUND(E460*N460,2)</f>
        <v>0</v>
      </c>
      <c r="P460" s="176">
        <v>1.8E-3</v>
      </c>
      <c r="Q460" s="176">
        <f>ROUND(E460*P460,2)</f>
        <v>0.01</v>
      </c>
      <c r="R460" s="178" t="s">
        <v>679</v>
      </c>
      <c r="S460" s="178" t="s">
        <v>186</v>
      </c>
      <c r="T460" s="179" t="s">
        <v>186</v>
      </c>
      <c r="U460" s="159">
        <v>0.11</v>
      </c>
      <c r="V460" s="159">
        <f>ROUND(E460*U460,2)</f>
        <v>0.55000000000000004</v>
      </c>
      <c r="W460" s="159"/>
      <c r="X460" s="159" t="s">
        <v>187</v>
      </c>
      <c r="Y460" s="159" t="s">
        <v>188</v>
      </c>
      <c r="Z460" s="148"/>
      <c r="AA460" s="148"/>
      <c r="AB460" s="148"/>
      <c r="AC460" s="148"/>
      <c r="AD460" s="148"/>
      <c r="AE460" s="148"/>
      <c r="AF460" s="148"/>
      <c r="AG460" s="148" t="s">
        <v>189</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191" t="s">
        <v>701</v>
      </c>
      <c r="D461" s="161"/>
      <c r="E461" s="162">
        <v>5</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193</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73">
        <v>122</v>
      </c>
      <c r="B462" s="174" t="s">
        <v>702</v>
      </c>
      <c r="C462" s="190" t="s">
        <v>703</v>
      </c>
      <c r="D462" s="175" t="s">
        <v>184</v>
      </c>
      <c r="E462" s="176">
        <v>7</v>
      </c>
      <c r="F462" s="177"/>
      <c r="G462" s="178">
        <f>ROUND(E462*F462,2)</f>
        <v>0</v>
      </c>
      <c r="H462" s="177"/>
      <c r="I462" s="178">
        <f>ROUND(E462*H462,2)</f>
        <v>0</v>
      </c>
      <c r="J462" s="177"/>
      <c r="K462" s="178">
        <f>ROUND(E462*J462,2)</f>
        <v>0</v>
      </c>
      <c r="L462" s="178">
        <v>21</v>
      </c>
      <c r="M462" s="178">
        <f>G462*(1+L462/100)</f>
        <v>0</v>
      </c>
      <c r="N462" s="176">
        <v>0</v>
      </c>
      <c r="O462" s="176">
        <f>ROUND(E462*N462,2)</f>
        <v>0</v>
      </c>
      <c r="P462" s="176">
        <v>0</v>
      </c>
      <c r="Q462" s="176">
        <f>ROUND(E462*P462,2)</f>
        <v>0</v>
      </c>
      <c r="R462" s="178" t="s">
        <v>679</v>
      </c>
      <c r="S462" s="178" t="s">
        <v>186</v>
      </c>
      <c r="T462" s="179" t="s">
        <v>186</v>
      </c>
      <c r="U462" s="159">
        <v>0.77500000000000002</v>
      </c>
      <c r="V462" s="159">
        <f>ROUND(E462*U462,2)</f>
        <v>5.43</v>
      </c>
      <c r="W462" s="159"/>
      <c r="X462" s="159" t="s">
        <v>187</v>
      </c>
      <c r="Y462" s="159" t="s">
        <v>188</v>
      </c>
      <c r="Z462" s="148"/>
      <c r="AA462" s="148"/>
      <c r="AB462" s="148"/>
      <c r="AC462" s="148"/>
      <c r="AD462" s="148"/>
      <c r="AE462" s="148"/>
      <c r="AF462" s="148"/>
      <c r="AG462" s="148" t="s">
        <v>189</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191" t="s">
        <v>704</v>
      </c>
      <c r="D463" s="161"/>
      <c r="E463" s="162">
        <v>2</v>
      </c>
      <c r="F463" s="159"/>
      <c r="G463" s="159"/>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193</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191" t="s">
        <v>705</v>
      </c>
      <c r="D464" s="161"/>
      <c r="E464" s="162">
        <v>2</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193</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91" t="s">
        <v>695</v>
      </c>
      <c r="D465" s="161"/>
      <c r="E465" s="162">
        <v>1</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193</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191" t="s">
        <v>706</v>
      </c>
      <c r="D466" s="161"/>
      <c r="E466" s="162">
        <v>1</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193</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191" t="s">
        <v>707</v>
      </c>
      <c r="D467" s="161"/>
      <c r="E467" s="162">
        <v>1</v>
      </c>
      <c r="F467" s="159"/>
      <c r="G467" s="15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193</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ht="22.5" outlineLevel="1" x14ac:dyDescent="0.2">
      <c r="A468" s="173">
        <v>123</v>
      </c>
      <c r="B468" s="174" t="s">
        <v>708</v>
      </c>
      <c r="C468" s="190" t="s">
        <v>709</v>
      </c>
      <c r="D468" s="175" t="s">
        <v>184</v>
      </c>
      <c r="E468" s="176">
        <v>4</v>
      </c>
      <c r="F468" s="177"/>
      <c r="G468" s="178">
        <f>ROUND(E468*F468,2)</f>
        <v>0</v>
      </c>
      <c r="H468" s="177"/>
      <c r="I468" s="178">
        <f>ROUND(E468*H468,2)</f>
        <v>0</v>
      </c>
      <c r="J468" s="177"/>
      <c r="K468" s="178">
        <f>ROUND(E468*J468,2)</f>
        <v>0</v>
      </c>
      <c r="L468" s="178">
        <v>21</v>
      </c>
      <c r="M468" s="178">
        <f>G468*(1+L468/100)</f>
        <v>0</v>
      </c>
      <c r="N468" s="176">
        <v>5.0000000000000001E-3</v>
      </c>
      <c r="O468" s="176">
        <f>ROUND(E468*N468,2)</f>
        <v>0.02</v>
      </c>
      <c r="P468" s="176">
        <v>0</v>
      </c>
      <c r="Q468" s="176">
        <f>ROUND(E468*P468,2)</f>
        <v>0</v>
      </c>
      <c r="R468" s="178"/>
      <c r="S468" s="178" t="s">
        <v>258</v>
      </c>
      <c r="T468" s="179" t="s">
        <v>259</v>
      </c>
      <c r="U468" s="159">
        <v>0</v>
      </c>
      <c r="V468" s="159">
        <f>ROUND(E468*U468,2)</f>
        <v>0</v>
      </c>
      <c r="W468" s="159"/>
      <c r="X468" s="159" t="s">
        <v>187</v>
      </c>
      <c r="Y468" s="159" t="s">
        <v>188</v>
      </c>
      <c r="Z468" s="148"/>
      <c r="AA468" s="148"/>
      <c r="AB468" s="148"/>
      <c r="AC468" s="148"/>
      <c r="AD468" s="148"/>
      <c r="AE468" s="148"/>
      <c r="AF468" s="148"/>
      <c r="AG468" s="148" t="s">
        <v>189</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59" t="s">
        <v>710</v>
      </c>
      <c r="D469" s="260"/>
      <c r="E469" s="260"/>
      <c r="F469" s="260"/>
      <c r="G469" s="260"/>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222</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191" t="s">
        <v>711</v>
      </c>
      <c r="D470" s="161"/>
      <c r="E470" s="162">
        <v>3</v>
      </c>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193</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1" t="s">
        <v>712</v>
      </c>
      <c r="D471" s="161"/>
      <c r="E471" s="162">
        <v>1</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193</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ht="22.5" outlineLevel="1" x14ac:dyDescent="0.2">
      <c r="A472" s="173">
        <v>124</v>
      </c>
      <c r="B472" s="174" t="s">
        <v>713</v>
      </c>
      <c r="C472" s="190" t="s">
        <v>714</v>
      </c>
      <c r="D472" s="175" t="s">
        <v>184</v>
      </c>
      <c r="E472" s="176">
        <v>5</v>
      </c>
      <c r="F472" s="177"/>
      <c r="G472" s="178">
        <f>ROUND(E472*F472,2)</f>
        <v>0</v>
      </c>
      <c r="H472" s="177"/>
      <c r="I472" s="178">
        <f>ROUND(E472*H472,2)</f>
        <v>0</v>
      </c>
      <c r="J472" s="177"/>
      <c r="K472" s="178">
        <f>ROUND(E472*J472,2)</f>
        <v>0</v>
      </c>
      <c r="L472" s="178">
        <v>21</v>
      </c>
      <c r="M472" s="178">
        <f>G472*(1+L472/100)</f>
        <v>0</v>
      </c>
      <c r="N472" s="176">
        <v>5.0000000000000001E-3</v>
      </c>
      <c r="O472" s="176">
        <f>ROUND(E472*N472,2)</f>
        <v>0.03</v>
      </c>
      <c r="P472" s="176">
        <v>0</v>
      </c>
      <c r="Q472" s="176">
        <f>ROUND(E472*P472,2)</f>
        <v>0</v>
      </c>
      <c r="R472" s="178"/>
      <c r="S472" s="178" t="s">
        <v>258</v>
      </c>
      <c r="T472" s="179" t="s">
        <v>259</v>
      </c>
      <c r="U472" s="159">
        <v>0</v>
      </c>
      <c r="V472" s="159">
        <f>ROUND(E472*U472,2)</f>
        <v>0</v>
      </c>
      <c r="W472" s="159"/>
      <c r="X472" s="159" t="s">
        <v>187</v>
      </c>
      <c r="Y472" s="159" t="s">
        <v>715</v>
      </c>
      <c r="Z472" s="148"/>
      <c r="AA472" s="148"/>
      <c r="AB472" s="148"/>
      <c r="AC472" s="148"/>
      <c r="AD472" s="148"/>
      <c r="AE472" s="148"/>
      <c r="AF472" s="148"/>
      <c r="AG472" s="148" t="s">
        <v>189</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59" t="s">
        <v>710</v>
      </c>
      <c r="D473" s="260"/>
      <c r="E473" s="260"/>
      <c r="F473" s="260"/>
      <c r="G473" s="260"/>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222</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191" t="s">
        <v>711</v>
      </c>
      <c r="D474" s="161"/>
      <c r="E474" s="162">
        <v>3</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193</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1" t="s">
        <v>716</v>
      </c>
      <c r="D475" s="161"/>
      <c r="E475" s="162">
        <v>2</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193</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22.5" outlineLevel="1" x14ac:dyDescent="0.2">
      <c r="A476" s="173">
        <v>125</v>
      </c>
      <c r="B476" s="174" t="s">
        <v>717</v>
      </c>
      <c r="C476" s="190" t="s">
        <v>718</v>
      </c>
      <c r="D476" s="175" t="s">
        <v>184</v>
      </c>
      <c r="E476" s="176">
        <v>1</v>
      </c>
      <c r="F476" s="177"/>
      <c r="G476" s="178">
        <f>ROUND(E476*F476,2)</f>
        <v>0</v>
      </c>
      <c r="H476" s="177"/>
      <c r="I476" s="178">
        <f>ROUND(E476*H476,2)</f>
        <v>0</v>
      </c>
      <c r="J476" s="177"/>
      <c r="K476" s="178">
        <f>ROUND(E476*J476,2)</f>
        <v>0</v>
      </c>
      <c r="L476" s="178">
        <v>21</v>
      </c>
      <c r="M476" s="178">
        <f>G476*(1+L476/100)</f>
        <v>0</v>
      </c>
      <c r="N476" s="176">
        <v>5.0000000000000001E-3</v>
      </c>
      <c r="O476" s="176">
        <f>ROUND(E476*N476,2)</f>
        <v>0.01</v>
      </c>
      <c r="P476" s="176">
        <v>0</v>
      </c>
      <c r="Q476" s="176">
        <f>ROUND(E476*P476,2)</f>
        <v>0</v>
      </c>
      <c r="R476" s="178"/>
      <c r="S476" s="178" t="s">
        <v>258</v>
      </c>
      <c r="T476" s="179" t="s">
        <v>259</v>
      </c>
      <c r="U476" s="159">
        <v>0</v>
      </c>
      <c r="V476" s="159">
        <f>ROUND(E476*U476,2)</f>
        <v>0</v>
      </c>
      <c r="W476" s="159"/>
      <c r="X476" s="159" t="s">
        <v>187</v>
      </c>
      <c r="Y476" s="159" t="s">
        <v>188</v>
      </c>
      <c r="Z476" s="148"/>
      <c r="AA476" s="148"/>
      <c r="AB476" s="148"/>
      <c r="AC476" s="148"/>
      <c r="AD476" s="148"/>
      <c r="AE476" s="148"/>
      <c r="AF476" s="148"/>
      <c r="AG476" s="148" t="s">
        <v>189</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259" t="s">
        <v>710</v>
      </c>
      <c r="D477" s="260"/>
      <c r="E477" s="260"/>
      <c r="F477" s="260"/>
      <c r="G477" s="260"/>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222</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5"/>
      <c r="B478" s="156"/>
      <c r="C478" s="191" t="s">
        <v>719</v>
      </c>
      <c r="D478" s="161"/>
      <c r="E478" s="162">
        <v>1</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193</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22.5" outlineLevel="1" x14ac:dyDescent="0.2">
      <c r="A479" s="173">
        <v>126</v>
      </c>
      <c r="B479" s="174" t="s">
        <v>720</v>
      </c>
      <c r="C479" s="190" t="s">
        <v>721</v>
      </c>
      <c r="D479" s="175" t="s">
        <v>184</v>
      </c>
      <c r="E479" s="176">
        <v>9</v>
      </c>
      <c r="F479" s="177"/>
      <c r="G479" s="178">
        <f>ROUND(E479*F479,2)</f>
        <v>0</v>
      </c>
      <c r="H479" s="177"/>
      <c r="I479" s="178">
        <f>ROUND(E479*H479,2)</f>
        <v>0</v>
      </c>
      <c r="J479" s="177"/>
      <c r="K479" s="178">
        <f>ROUND(E479*J479,2)</f>
        <v>0</v>
      </c>
      <c r="L479" s="178">
        <v>21</v>
      </c>
      <c r="M479" s="178">
        <f>G479*(1+L479/100)</f>
        <v>0</v>
      </c>
      <c r="N479" s="176">
        <v>5.0000000000000001E-3</v>
      </c>
      <c r="O479" s="176">
        <f>ROUND(E479*N479,2)</f>
        <v>0.05</v>
      </c>
      <c r="P479" s="176">
        <v>0</v>
      </c>
      <c r="Q479" s="176">
        <f>ROUND(E479*P479,2)</f>
        <v>0</v>
      </c>
      <c r="R479" s="178"/>
      <c r="S479" s="178" t="s">
        <v>258</v>
      </c>
      <c r="T479" s="179" t="s">
        <v>259</v>
      </c>
      <c r="U479" s="159">
        <v>0</v>
      </c>
      <c r="V479" s="159">
        <f>ROUND(E479*U479,2)</f>
        <v>0</v>
      </c>
      <c r="W479" s="159"/>
      <c r="X479" s="159" t="s">
        <v>187</v>
      </c>
      <c r="Y479" s="159" t="s">
        <v>188</v>
      </c>
      <c r="Z479" s="148"/>
      <c r="AA479" s="148"/>
      <c r="AB479" s="148"/>
      <c r="AC479" s="148"/>
      <c r="AD479" s="148"/>
      <c r="AE479" s="148"/>
      <c r="AF479" s="148"/>
      <c r="AG479" s="148" t="s">
        <v>189</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2" x14ac:dyDescent="0.2">
      <c r="A480" s="155"/>
      <c r="B480" s="156"/>
      <c r="C480" s="259" t="s">
        <v>710</v>
      </c>
      <c r="D480" s="260"/>
      <c r="E480" s="260"/>
      <c r="F480" s="260"/>
      <c r="G480" s="260"/>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222</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191" t="s">
        <v>711</v>
      </c>
      <c r="D481" s="161"/>
      <c r="E481" s="162">
        <v>3</v>
      </c>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193</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5"/>
      <c r="B482" s="156"/>
      <c r="C482" s="191" t="s">
        <v>722</v>
      </c>
      <c r="D482" s="161"/>
      <c r="E482" s="162">
        <v>6</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193</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ht="22.5" outlineLevel="1" x14ac:dyDescent="0.2">
      <c r="A483" s="173">
        <v>127</v>
      </c>
      <c r="B483" s="174" t="s">
        <v>723</v>
      </c>
      <c r="C483" s="190" t="s">
        <v>724</v>
      </c>
      <c r="D483" s="175" t="s">
        <v>184</v>
      </c>
      <c r="E483" s="176">
        <v>2</v>
      </c>
      <c r="F483" s="177"/>
      <c r="G483" s="178">
        <f>ROUND(E483*F483,2)</f>
        <v>0</v>
      </c>
      <c r="H483" s="177"/>
      <c r="I483" s="178">
        <f>ROUND(E483*H483,2)</f>
        <v>0</v>
      </c>
      <c r="J483" s="177"/>
      <c r="K483" s="178">
        <f>ROUND(E483*J483,2)</f>
        <v>0</v>
      </c>
      <c r="L483" s="178">
        <v>21</v>
      </c>
      <c r="M483" s="178">
        <f>G483*(1+L483/100)</f>
        <v>0</v>
      </c>
      <c r="N483" s="176">
        <v>5.0000000000000001E-3</v>
      </c>
      <c r="O483" s="176">
        <f>ROUND(E483*N483,2)</f>
        <v>0.01</v>
      </c>
      <c r="P483" s="176">
        <v>0</v>
      </c>
      <c r="Q483" s="176">
        <f>ROUND(E483*P483,2)</f>
        <v>0</v>
      </c>
      <c r="R483" s="178"/>
      <c r="S483" s="178" t="s">
        <v>258</v>
      </c>
      <c r="T483" s="179" t="s">
        <v>259</v>
      </c>
      <c r="U483" s="159">
        <v>0</v>
      </c>
      <c r="V483" s="159">
        <f>ROUND(E483*U483,2)</f>
        <v>0</v>
      </c>
      <c r="W483" s="159"/>
      <c r="X483" s="159" t="s">
        <v>187</v>
      </c>
      <c r="Y483" s="159" t="s">
        <v>188</v>
      </c>
      <c r="Z483" s="148"/>
      <c r="AA483" s="148"/>
      <c r="AB483" s="148"/>
      <c r="AC483" s="148"/>
      <c r="AD483" s="148"/>
      <c r="AE483" s="148"/>
      <c r="AF483" s="148"/>
      <c r="AG483" s="148" t="s">
        <v>189</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259" t="s">
        <v>710</v>
      </c>
      <c r="D484" s="260"/>
      <c r="E484" s="260"/>
      <c r="F484" s="260"/>
      <c r="G484" s="260"/>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222</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2" x14ac:dyDescent="0.2">
      <c r="A485" s="155"/>
      <c r="B485" s="156"/>
      <c r="C485" s="191" t="s">
        <v>719</v>
      </c>
      <c r="D485" s="161"/>
      <c r="E485" s="162">
        <v>1</v>
      </c>
      <c r="F485" s="159"/>
      <c r="G485" s="159"/>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193</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5"/>
      <c r="B486" s="156"/>
      <c r="C486" s="191" t="s">
        <v>712</v>
      </c>
      <c r="D486" s="161"/>
      <c r="E486" s="162">
        <v>1</v>
      </c>
      <c r="F486" s="159"/>
      <c r="G486" s="159"/>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193</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73">
        <v>128</v>
      </c>
      <c r="B487" s="174" t="s">
        <v>725</v>
      </c>
      <c r="C487" s="190" t="s">
        <v>726</v>
      </c>
      <c r="D487" s="175" t="s">
        <v>184</v>
      </c>
      <c r="E487" s="176">
        <v>8</v>
      </c>
      <c r="F487" s="177"/>
      <c r="G487" s="178">
        <f>ROUND(E487*F487,2)</f>
        <v>0</v>
      </c>
      <c r="H487" s="177"/>
      <c r="I487" s="178">
        <f>ROUND(E487*H487,2)</f>
        <v>0</v>
      </c>
      <c r="J487" s="177"/>
      <c r="K487" s="178">
        <f>ROUND(E487*J487,2)</f>
        <v>0</v>
      </c>
      <c r="L487" s="178">
        <v>21</v>
      </c>
      <c r="M487" s="178">
        <f>G487*(1+L487/100)</f>
        <v>0</v>
      </c>
      <c r="N487" s="176">
        <v>5.0000000000000001E-3</v>
      </c>
      <c r="O487" s="176">
        <f>ROUND(E487*N487,2)</f>
        <v>0.04</v>
      </c>
      <c r="P487" s="176">
        <v>0</v>
      </c>
      <c r="Q487" s="176">
        <f>ROUND(E487*P487,2)</f>
        <v>0</v>
      </c>
      <c r="R487" s="178"/>
      <c r="S487" s="178" t="s">
        <v>258</v>
      </c>
      <c r="T487" s="179" t="s">
        <v>259</v>
      </c>
      <c r="U487" s="159">
        <v>0</v>
      </c>
      <c r="V487" s="159">
        <f>ROUND(E487*U487,2)</f>
        <v>0</v>
      </c>
      <c r="W487" s="159"/>
      <c r="X487" s="159" t="s">
        <v>187</v>
      </c>
      <c r="Y487" s="159" t="s">
        <v>188</v>
      </c>
      <c r="Z487" s="148"/>
      <c r="AA487" s="148"/>
      <c r="AB487" s="148"/>
      <c r="AC487" s="148"/>
      <c r="AD487" s="148"/>
      <c r="AE487" s="148"/>
      <c r="AF487" s="148"/>
      <c r="AG487" s="148" t="s">
        <v>189</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2" x14ac:dyDescent="0.2">
      <c r="A488" s="155"/>
      <c r="B488" s="156"/>
      <c r="C488" s="191" t="s">
        <v>719</v>
      </c>
      <c r="D488" s="161"/>
      <c r="E488" s="162">
        <v>1</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193</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1" t="s">
        <v>460</v>
      </c>
      <c r="D489" s="161"/>
      <c r="E489" s="162">
        <v>2</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193</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191" t="s">
        <v>260</v>
      </c>
      <c r="D490" s="161"/>
      <c r="E490" s="162">
        <v>1</v>
      </c>
      <c r="F490" s="159"/>
      <c r="G490" s="15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193</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191" t="s">
        <v>716</v>
      </c>
      <c r="D491" s="161"/>
      <c r="E491" s="162">
        <v>2</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193</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5"/>
      <c r="B492" s="156"/>
      <c r="C492" s="191" t="s">
        <v>607</v>
      </c>
      <c r="D492" s="161"/>
      <c r="E492" s="162">
        <v>1</v>
      </c>
      <c r="F492" s="159"/>
      <c r="G492" s="159"/>
      <c r="H492" s="159"/>
      <c r="I492" s="159"/>
      <c r="J492" s="159"/>
      <c r="K492" s="159"/>
      <c r="L492" s="159"/>
      <c r="M492" s="159"/>
      <c r="N492" s="158"/>
      <c r="O492" s="158"/>
      <c r="P492" s="158"/>
      <c r="Q492" s="158"/>
      <c r="R492" s="159"/>
      <c r="S492" s="159"/>
      <c r="T492" s="159"/>
      <c r="U492" s="159"/>
      <c r="V492" s="159"/>
      <c r="W492" s="159"/>
      <c r="X492" s="159"/>
      <c r="Y492" s="159"/>
      <c r="Z492" s="148"/>
      <c r="AA492" s="148"/>
      <c r="AB492" s="148"/>
      <c r="AC492" s="148"/>
      <c r="AD492" s="148"/>
      <c r="AE492" s="148"/>
      <c r="AF492" s="148"/>
      <c r="AG492" s="148" t="s">
        <v>193</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191" t="s">
        <v>727</v>
      </c>
      <c r="D493" s="161"/>
      <c r="E493" s="162">
        <v>1</v>
      </c>
      <c r="F493" s="159"/>
      <c r="G493" s="159"/>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193</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73">
        <v>129</v>
      </c>
      <c r="B494" s="174" t="s">
        <v>728</v>
      </c>
      <c r="C494" s="190" t="s">
        <v>729</v>
      </c>
      <c r="D494" s="175" t="s">
        <v>184</v>
      </c>
      <c r="E494" s="176">
        <v>1</v>
      </c>
      <c r="F494" s="177"/>
      <c r="G494" s="178">
        <f>ROUND(E494*F494,2)</f>
        <v>0</v>
      </c>
      <c r="H494" s="177"/>
      <c r="I494" s="178">
        <f>ROUND(E494*H494,2)</f>
        <v>0</v>
      </c>
      <c r="J494" s="177"/>
      <c r="K494" s="178">
        <f>ROUND(E494*J494,2)</f>
        <v>0</v>
      </c>
      <c r="L494" s="178">
        <v>21</v>
      </c>
      <c r="M494" s="178">
        <f>G494*(1+L494/100)</f>
        <v>0</v>
      </c>
      <c r="N494" s="176">
        <v>5.0000000000000001E-3</v>
      </c>
      <c r="O494" s="176">
        <f>ROUND(E494*N494,2)</f>
        <v>0.01</v>
      </c>
      <c r="P494" s="176">
        <v>0</v>
      </c>
      <c r="Q494" s="176">
        <f>ROUND(E494*P494,2)</f>
        <v>0</v>
      </c>
      <c r="R494" s="178"/>
      <c r="S494" s="178" t="s">
        <v>258</v>
      </c>
      <c r="T494" s="179" t="s">
        <v>259</v>
      </c>
      <c r="U494" s="159">
        <v>0</v>
      </c>
      <c r="V494" s="159">
        <f>ROUND(E494*U494,2)</f>
        <v>0</v>
      </c>
      <c r="W494" s="159"/>
      <c r="X494" s="159" t="s">
        <v>187</v>
      </c>
      <c r="Y494" s="159" t="s">
        <v>188</v>
      </c>
      <c r="Z494" s="148"/>
      <c r="AA494" s="148"/>
      <c r="AB494" s="148"/>
      <c r="AC494" s="148"/>
      <c r="AD494" s="148"/>
      <c r="AE494" s="148"/>
      <c r="AF494" s="148"/>
      <c r="AG494" s="148" t="s">
        <v>189</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5"/>
      <c r="B495" s="156"/>
      <c r="C495" s="191" t="s">
        <v>719</v>
      </c>
      <c r="D495" s="161"/>
      <c r="E495" s="162">
        <v>1</v>
      </c>
      <c r="F495" s="159"/>
      <c r="G495" s="159"/>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193</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73">
        <v>130</v>
      </c>
      <c r="B496" s="174" t="s">
        <v>730</v>
      </c>
      <c r="C496" s="190" t="s">
        <v>731</v>
      </c>
      <c r="D496" s="175" t="s">
        <v>184</v>
      </c>
      <c r="E496" s="176">
        <v>1</v>
      </c>
      <c r="F496" s="177"/>
      <c r="G496" s="178">
        <f>ROUND(E496*F496,2)</f>
        <v>0</v>
      </c>
      <c r="H496" s="177"/>
      <c r="I496" s="178">
        <f>ROUND(E496*H496,2)</f>
        <v>0</v>
      </c>
      <c r="J496" s="177"/>
      <c r="K496" s="178">
        <f>ROUND(E496*J496,2)</f>
        <v>0</v>
      </c>
      <c r="L496" s="178">
        <v>21</v>
      </c>
      <c r="M496" s="178">
        <f>G496*(1+L496/100)</f>
        <v>0</v>
      </c>
      <c r="N496" s="176">
        <v>5.0000000000000001E-3</v>
      </c>
      <c r="O496" s="176">
        <f>ROUND(E496*N496,2)</f>
        <v>0.01</v>
      </c>
      <c r="P496" s="176">
        <v>0</v>
      </c>
      <c r="Q496" s="176">
        <f>ROUND(E496*P496,2)</f>
        <v>0</v>
      </c>
      <c r="R496" s="178"/>
      <c r="S496" s="178" t="s">
        <v>258</v>
      </c>
      <c r="T496" s="179" t="s">
        <v>259</v>
      </c>
      <c r="U496" s="159">
        <v>0</v>
      </c>
      <c r="V496" s="159">
        <f>ROUND(E496*U496,2)</f>
        <v>0</v>
      </c>
      <c r="W496" s="159"/>
      <c r="X496" s="159" t="s">
        <v>187</v>
      </c>
      <c r="Y496" s="159" t="s">
        <v>188</v>
      </c>
      <c r="Z496" s="148"/>
      <c r="AA496" s="148"/>
      <c r="AB496" s="148"/>
      <c r="AC496" s="148"/>
      <c r="AD496" s="148"/>
      <c r="AE496" s="148"/>
      <c r="AF496" s="148"/>
      <c r="AG496" s="148" t="s">
        <v>189</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2" x14ac:dyDescent="0.2">
      <c r="A497" s="155"/>
      <c r="B497" s="156"/>
      <c r="C497" s="191" t="s">
        <v>712</v>
      </c>
      <c r="D497" s="161"/>
      <c r="E497" s="162">
        <v>1</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193</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3">
        <v>131</v>
      </c>
      <c r="B498" s="174" t="s">
        <v>732</v>
      </c>
      <c r="C498" s="190" t="s">
        <v>733</v>
      </c>
      <c r="D498" s="175" t="s">
        <v>184</v>
      </c>
      <c r="E498" s="176">
        <v>1</v>
      </c>
      <c r="F498" s="177"/>
      <c r="G498" s="178">
        <f>ROUND(E498*F498,2)</f>
        <v>0</v>
      </c>
      <c r="H498" s="177"/>
      <c r="I498" s="178">
        <f>ROUND(E498*H498,2)</f>
        <v>0</v>
      </c>
      <c r="J498" s="177"/>
      <c r="K498" s="178">
        <f>ROUND(E498*J498,2)</f>
        <v>0</v>
      </c>
      <c r="L498" s="178">
        <v>21</v>
      </c>
      <c r="M498" s="178">
        <f>G498*(1+L498/100)</f>
        <v>0</v>
      </c>
      <c r="N498" s="176">
        <v>5.0000000000000001E-3</v>
      </c>
      <c r="O498" s="176">
        <f>ROUND(E498*N498,2)</f>
        <v>0.01</v>
      </c>
      <c r="P498" s="176">
        <v>0</v>
      </c>
      <c r="Q498" s="176">
        <f>ROUND(E498*P498,2)</f>
        <v>0</v>
      </c>
      <c r="R498" s="178"/>
      <c r="S498" s="178" t="s">
        <v>258</v>
      </c>
      <c r="T498" s="179" t="s">
        <v>259</v>
      </c>
      <c r="U498" s="159">
        <v>0</v>
      </c>
      <c r="V498" s="159">
        <f>ROUND(E498*U498,2)</f>
        <v>0</v>
      </c>
      <c r="W498" s="159"/>
      <c r="X498" s="159" t="s">
        <v>187</v>
      </c>
      <c r="Y498" s="159" t="s">
        <v>188</v>
      </c>
      <c r="Z498" s="148"/>
      <c r="AA498" s="148"/>
      <c r="AB498" s="148"/>
      <c r="AC498" s="148"/>
      <c r="AD498" s="148"/>
      <c r="AE498" s="148"/>
      <c r="AF498" s="148"/>
      <c r="AG498" s="148" t="s">
        <v>189</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2" x14ac:dyDescent="0.2">
      <c r="A499" s="155"/>
      <c r="B499" s="156"/>
      <c r="C499" s="191" t="s">
        <v>712</v>
      </c>
      <c r="D499" s="161"/>
      <c r="E499" s="162">
        <v>1</v>
      </c>
      <c r="F499" s="159"/>
      <c r="G499" s="159"/>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193</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73">
        <v>132</v>
      </c>
      <c r="B500" s="174" t="s">
        <v>734</v>
      </c>
      <c r="C500" s="190" t="s">
        <v>735</v>
      </c>
      <c r="D500" s="175" t="s">
        <v>184</v>
      </c>
      <c r="E500" s="176">
        <v>1</v>
      </c>
      <c r="F500" s="177"/>
      <c r="G500" s="178">
        <f>ROUND(E500*F500,2)</f>
        <v>0</v>
      </c>
      <c r="H500" s="177"/>
      <c r="I500" s="178">
        <f>ROUND(E500*H500,2)</f>
        <v>0</v>
      </c>
      <c r="J500" s="177"/>
      <c r="K500" s="178">
        <f>ROUND(E500*J500,2)</f>
        <v>0</v>
      </c>
      <c r="L500" s="178">
        <v>21</v>
      </c>
      <c r="M500" s="178">
        <f>G500*(1+L500/100)</f>
        <v>0</v>
      </c>
      <c r="N500" s="176">
        <v>5.0000000000000001E-3</v>
      </c>
      <c r="O500" s="176">
        <f>ROUND(E500*N500,2)</f>
        <v>0.01</v>
      </c>
      <c r="P500" s="176">
        <v>0</v>
      </c>
      <c r="Q500" s="176">
        <f>ROUND(E500*P500,2)</f>
        <v>0</v>
      </c>
      <c r="R500" s="178"/>
      <c r="S500" s="178" t="s">
        <v>258</v>
      </c>
      <c r="T500" s="179" t="s">
        <v>259</v>
      </c>
      <c r="U500" s="159">
        <v>0</v>
      </c>
      <c r="V500" s="159">
        <f>ROUND(E500*U500,2)</f>
        <v>0</v>
      </c>
      <c r="W500" s="159"/>
      <c r="X500" s="159" t="s">
        <v>187</v>
      </c>
      <c r="Y500" s="159" t="s">
        <v>188</v>
      </c>
      <c r="Z500" s="148"/>
      <c r="AA500" s="148"/>
      <c r="AB500" s="148"/>
      <c r="AC500" s="148"/>
      <c r="AD500" s="148"/>
      <c r="AE500" s="148"/>
      <c r="AF500" s="148"/>
      <c r="AG500" s="148" t="s">
        <v>189</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191" t="s">
        <v>712</v>
      </c>
      <c r="D501" s="161"/>
      <c r="E501" s="162">
        <v>1</v>
      </c>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193</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73">
        <v>133</v>
      </c>
      <c r="B502" s="174" t="s">
        <v>736</v>
      </c>
      <c r="C502" s="190" t="s">
        <v>737</v>
      </c>
      <c r="D502" s="175" t="s">
        <v>184</v>
      </c>
      <c r="E502" s="176">
        <v>1</v>
      </c>
      <c r="F502" s="177"/>
      <c r="G502" s="178">
        <f>ROUND(E502*F502,2)</f>
        <v>0</v>
      </c>
      <c r="H502" s="177"/>
      <c r="I502" s="178">
        <f>ROUND(E502*H502,2)</f>
        <v>0</v>
      </c>
      <c r="J502" s="177"/>
      <c r="K502" s="178">
        <f>ROUND(E502*J502,2)</f>
        <v>0</v>
      </c>
      <c r="L502" s="178">
        <v>21</v>
      </c>
      <c r="M502" s="178">
        <f>G502*(1+L502/100)</f>
        <v>0</v>
      </c>
      <c r="N502" s="176">
        <v>5.0000000000000001E-3</v>
      </c>
      <c r="O502" s="176">
        <f>ROUND(E502*N502,2)</f>
        <v>0.01</v>
      </c>
      <c r="P502" s="176">
        <v>0</v>
      </c>
      <c r="Q502" s="176">
        <f>ROUND(E502*P502,2)</f>
        <v>0</v>
      </c>
      <c r="R502" s="178"/>
      <c r="S502" s="178" t="s">
        <v>258</v>
      </c>
      <c r="T502" s="179" t="s">
        <v>259</v>
      </c>
      <c r="U502" s="159">
        <v>0</v>
      </c>
      <c r="V502" s="159">
        <f>ROUND(E502*U502,2)</f>
        <v>0</v>
      </c>
      <c r="W502" s="159"/>
      <c r="X502" s="159" t="s">
        <v>187</v>
      </c>
      <c r="Y502" s="159" t="s">
        <v>188</v>
      </c>
      <c r="Z502" s="148"/>
      <c r="AA502" s="148"/>
      <c r="AB502" s="148"/>
      <c r="AC502" s="148"/>
      <c r="AD502" s="148"/>
      <c r="AE502" s="148"/>
      <c r="AF502" s="148"/>
      <c r="AG502" s="148" t="s">
        <v>189</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2" x14ac:dyDescent="0.2">
      <c r="A503" s="155"/>
      <c r="B503" s="156"/>
      <c r="C503" s="259" t="s">
        <v>738</v>
      </c>
      <c r="D503" s="260"/>
      <c r="E503" s="260"/>
      <c r="F503" s="260"/>
      <c r="G503" s="260"/>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222</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191" t="s">
        <v>467</v>
      </c>
      <c r="D504" s="161"/>
      <c r="E504" s="162">
        <v>1</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193</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73">
        <v>134</v>
      </c>
      <c r="B505" s="174" t="s">
        <v>739</v>
      </c>
      <c r="C505" s="190" t="s">
        <v>740</v>
      </c>
      <c r="D505" s="175" t="s">
        <v>184</v>
      </c>
      <c r="E505" s="176">
        <v>5</v>
      </c>
      <c r="F505" s="177"/>
      <c r="G505" s="178">
        <f>ROUND(E505*F505,2)</f>
        <v>0</v>
      </c>
      <c r="H505" s="177"/>
      <c r="I505" s="178">
        <f>ROUND(E505*H505,2)</f>
        <v>0</v>
      </c>
      <c r="J505" s="177"/>
      <c r="K505" s="178">
        <f>ROUND(E505*J505,2)</f>
        <v>0</v>
      </c>
      <c r="L505" s="178">
        <v>21</v>
      </c>
      <c r="M505" s="178">
        <f>G505*(1+L505/100)</f>
        <v>0</v>
      </c>
      <c r="N505" s="176">
        <v>7.5000000000000002E-4</v>
      </c>
      <c r="O505" s="176">
        <f>ROUND(E505*N505,2)</f>
        <v>0</v>
      </c>
      <c r="P505" s="176">
        <v>0</v>
      </c>
      <c r="Q505" s="176">
        <f>ROUND(E505*P505,2)</f>
        <v>0</v>
      </c>
      <c r="R505" s="178" t="s">
        <v>265</v>
      </c>
      <c r="S505" s="178" t="s">
        <v>186</v>
      </c>
      <c r="T505" s="179" t="s">
        <v>186</v>
      </c>
      <c r="U505" s="159">
        <v>0</v>
      </c>
      <c r="V505" s="159">
        <f>ROUND(E505*U505,2)</f>
        <v>0</v>
      </c>
      <c r="W505" s="159"/>
      <c r="X505" s="159" t="s">
        <v>267</v>
      </c>
      <c r="Y505" s="159" t="s">
        <v>188</v>
      </c>
      <c r="Z505" s="148"/>
      <c r="AA505" s="148"/>
      <c r="AB505" s="148"/>
      <c r="AC505" s="148"/>
      <c r="AD505" s="148"/>
      <c r="AE505" s="148"/>
      <c r="AF505" s="148"/>
      <c r="AG505" s="148" t="s">
        <v>268</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2" x14ac:dyDescent="0.2">
      <c r="A506" s="155"/>
      <c r="B506" s="156"/>
      <c r="C506" s="191" t="s">
        <v>704</v>
      </c>
      <c r="D506" s="161"/>
      <c r="E506" s="162">
        <v>2</v>
      </c>
      <c r="F506" s="159"/>
      <c r="G506" s="159"/>
      <c r="H506" s="159"/>
      <c r="I506" s="159"/>
      <c r="J506" s="159"/>
      <c r="K506" s="159"/>
      <c r="L506" s="159"/>
      <c r="M506" s="159"/>
      <c r="N506" s="158"/>
      <c r="O506" s="158"/>
      <c r="P506" s="158"/>
      <c r="Q506" s="158"/>
      <c r="R506" s="159"/>
      <c r="S506" s="159"/>
      <c r="T506" s="159"/>
      <c r="U506" s="159"/>
      <c r="V506" s="159"/>
      <c r="W506" s="159"/>
      <c r="X506" s="159"/>
      <c r="Y506" s="159"/>
      <c r="Z506" s="148"/>
      <c r="AA506" s="148"/>
      <c r="AB506" s="148"/>
      <c r="AC506" s="148"/>
      <c r="AD506" s="148"/>
      <c r="AE506" s="148"/>
      <c r="AF506" s="148"/>
      <c r="AG506" s="148" t="s">
        <v>193</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3" x14ac:dyDescent="0.2">
      <c r="A507" s="155"/>
      <c r="B507" s="156"/>
      <c r="C507" s="191" t="s">
        <v>741</v>
      </c>
      <c r="D507" s="161"/>
      <c r="E507" s="162">
        <v>1</v>
      </c>
      <c r="F507" s="159"/>
      <c r="G507" s="15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193</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3" x14ac:dyDescent="0.2">
      <c r="A508" s="155"/>
      <c r="B508" s="156"/>
      <c r="C508" s="191" t="s">
        <v>742</v>
      </c>
      <c r="D508" s="161"/>
      <c r="E508" s="162"/>
      <c r="F508" s="159"/>
      <c r="G508" s="159"/>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193</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3" x14ac:dyDescent="0.2">
      <c r="A509" s="155"/>
      <c r="B509" s="156"/>
      <c r="C509" s="191" t="s">
        <v>706</v>
      </c>
      <c r="D509" s="161"/>
      <c r="E509" s="162">
        <v>1</v>
      </c>
      <c r="F509" s="159"/>
      <c r="G509" s="159"/>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193</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5"/>
      <c r="B510" s="156"/>
      <c r="C510" s="191" t="s">
        <v>707</v>
      </c>
      <c r="D510" s="161"/>
      <c r="E510" s="162">
        <v>1</v>
      </c>
      <c r="F510" s="159"/>
      <c r="G510" s="1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193</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ht="22.5" outlineLevel="1" x14ac:dyDescent="0.2">
      <c r="A511" s="173">
        <v>135</v>
      </c>
      <c r="B511" s="174" t="s">
        <v>743</v>
      </c>
      <c r="C511" s="190" t="s">
        <v>744</v>
      </c>
      <c r="D511" s="175" t="s">
        <v>184</v>
      </c>
      <c r="E511" s="176">
        <v>2</v>
      </c>
      <c r="F511" s="177"/>
      <c r="G511" s="178">
        <f>ROUND(E511*F511,2)</f>
        <v>0</v>
      </c>
      <c r="H511" s="177"/>
      <c r="I511" s="178">
        <f>ROUND(E511*H511,2)</f>
        <v>0</v>
      </c>
      <c r="J511" s="177"/>
      <c r="K511" s="178">
        <f>ROUND(E511*J511,2)</f>
        <v>0</v>
      </c>
      <c r="L511" s="178">
        <v>21</v>
      </c>
      <c r="M511" s="178">
        <f>G511*(1+L511/100)</f>
        <v>0</v>
      </c>
      <c r="N511" s="176">
        <v>7.5000000000000002E-4</v>
      </c>
      <c r="O511" s="176">
        <f>ROUND(E511*N511,2)</f>
        <v>0</v>
      </c>
      <c r="P511" s="176">
        <v>0</v>
      </c>
      <c r="Q511" s="176">
        <f>ROUND(E511*P511,2)</f>
        <v>0</v>
      </c>
      <c r="R511" s="178" t="s">
        <v>265</v>
      </c>
      <c r="S511" s="178" t="s">
        <v>186</v>
      </c>
      <c r="T511" s="179" t="s">
        <v>186</v>
      </c>
      <c r="U511" s="159">
        <v>0</v>
      </c>
      <c r="V511" s="159">
        <f>ROUND(E511*U511,2)</f>
        <v>0</v>
      </c>
      <c r="W511" s="159"/>
      <c r="X511" s="159" t="s">
        <v>267</v>
      </c>
      <c r="Y511" s="159" t="s">
        <v>188</v>
      </c>
      <c r="Z511" s="148"/>
      <c r="AA511" s="148"/>
      <c r="AB511" s="148"/>
      <c r="AC511" s="148"/>
      <c r="AD511" s="148"/>
      <c r="AE511" s="148"/>
      <c r="AF511" s="148"/>
      <c r="AG511" s="148" t="s">
        <v>268</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2" x14ac:dyDescent="0.2">
      <c r="A512" s="155"/>
      <c r="B512" s="156"/>
      <c r="C512" s="191" t="s">
        <v>745</v>
      </c>
      <c r="D512" s="161"/>
      <c r="E512" s="162">
        <v>1</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193</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191" t="s">
        <v>746</v>
      </c>
      <c r="D513" s="161"/>
      <c r="E513" s="162">
        <v>1</v>
      </c>
      <c r="F513" s="159"/>
      <c r="G513" s="159"/>
      <c r="H513" s="159"/>
      <c r="I513" s="159"/>
      <c r="J513" s="159"/>
      <c r="K513" s="159"/>
      <c r="L513" s="159"/>
      <c r="M513" s="159"/>
      <c r="N513" s="158"/>
      <c r="O513" s="158"/>
      <c r="P513" s="158"/>
      <c r="Q513" s="158"/>
      <c r="R513" s="159"/>
      <c r="S513" s="159"/>
      <c r="T513" s="159"/>
      <c r="U513" s="159"/>
      <c r="V513" s="159"/>
      <c r="W513" s="159"/>
      <c r="X513" s="159"/>
      <c r="Y513" s="159"/>
      <c r="Z513" s="148"/>
      <c r="AA513" s="148"/>
      <c r="AB513" s="148"/>
      <c r="AC513" s="148"/>
      <c r="AD513" s="148"/>
      <c r="AE513" s="148"/>
      <c r="AF513" s="148"/>
      <c r="AG513" s="148" t="s">
        <v>193</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73">
        <v>136</v>
      </c>
      <c r="B514" s="174" t="s">
        <v>747</v>
      </c>
      <c r="C514" s="190" t="s">
        <v>748</v>
      </c>
      <c r="D514" s="175" t="s">
        <v>184</v>
      </c>
      <c r="E514" s="176">
        <v>1</v>
      </c>
      <c r="F514" s="177"/>
      <c r="G514" s="178">
        <f>ROUND(E514*F514,2)</f>
        <v>0</v>
      </c>
      <c r="H514" s="177"/>
      <c r="I514" s="178">
        <f>ROUND(E514*H514,2)</f>
        <v>0</v>
      </c>
      <c r="J514" s="177"/>
      <c r="K514" s="178">
        <f>ROUND(E514*J514,2)</f>
        <v>0</v>
      </c>
      <c r="L514" s="178">
        <v>21</v>
      </c>
      <c r="M514" s="178">
        <f>G514*(1+L514/100)</f>
        <v>0</v>
      </c>
      <c r="N514" s="176">
        <v>1.8100000000000002E-2</v>
      </c>
      <c r="O514" s="176">
        <f>ROUND(E514*N514,2)</f>
        <v>0.02</v>
      </c>
      <c r="P514" s="176">
        <v>0</v>
      </c>
      <c r="Q514" s="176">
        <f>ROUND(E514*P514,2)</f>
        <v>0</v>
      </c>
      <c r="R514" s="178"/>
      <c r="S514" s="178" t="s">
        <v>258</v>
      </c>
      <c r="T514" s="179" t="s">
        <v>259</v>
      </c>
      <c r="U514" s="159">
        <v>0</v>
      </c>
      <c r="V514" s="159">
        <f>ROUND(E514*U514,2)</f>
        <v>0</v>
      </c>
      <c r="W514" s="159"/>
      <c r="X514" s="159" t="s">
        <v>267</v>
      </c>
      <c r="Y514" s="159" t="s">
        <v>188</v>
      </c>
      <c r="Z514" s="148"/>
      <c r="AA514" s="148"/>
      <c r="AB514" s="148"/>
      <c r="AC514" s="148"/>
      <c r="AD514" s="148"/>
      <c r="AE514" s="148"/>
      <c r="AF514" s="148"/>
      <c r="AG514" s="148" t="s">
        <v>268</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191" t="s">
        <v>328</v>
      </c>
      <c r="D515" s="161"/>
      <c r="E515" s="162"/>
      <c r="F515" s="159"/>
      <c r="G515" s="159"/>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193</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3" x14ac:dyDescent="0.2">
      <c r="A516" s="155"/>
      <c r="B516" s="156"/>
      <c r="C516" s="191" t="s">
        <v>260</v>
      </c>
      <c r="D516" s="161"/>
      <c r="E516" s="162">
        <v>1</v>
      </c>
      <c r="F516" s="159"/>
      <c r="G516" s="159"/>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193</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73">
        <v>137</v>
      </c>
      <c r="B517" s="174" t="s">
        <v>749</v>
      </c>
      <c r="C517" s="190" t="s">
        <v>750</v>
      </c>
      <c r="D517" s="175" t="s">
        <v>184</v>
      </c>
      <c r="E517" s="176">
        <v>1</v>
      </c>
      <c r="F517" s="177"/>
      <c r="G517" s="178">
        <f>ROUND(E517*F517,2)</f>
        <v>0</v>
      </c>
      <c r="H517" s="177"/>
      <c r="I517" s="178">
        <f>ROUND(E517*H517,2)</f>
        <v>0</v>
      </c>
      <c r="J517" s="177"/>
      <c r="K517" s="178">
        <f>ROUND(E517*J517,2)</f>
        <v>0</v>
      </c>
      <c r="L517" s="178">
        <v>21</v>
      </c>
      <c r="M517" s="178">
        <f>G517*(1+L517/100)</f>
        <v>0</v>
      </c>
      <c r="N517" s="176">
        <v>3.2099999999999997E-2</v>
      </c>
      <c r="O517" s="176">
        <f>ROUND(E517*N517,2)</f>
        <v>0.03</v>
      </c>
      <c r="P517" s="176">
        <v>0</v>
      </c>
      <c r="Q517" s="176">
        <f>ROUND(E517*P517,2)</f>
        <v>0</v>
      </c>
      <c r="R517" s="178"/>
      <c r="S517" s="178" t="s">
        <v>258</v>
      </c>
      <c r="T517" s="179" t="s">
        <v>259</v>
      </c>
      <c r="U517" s="159">
        <v>0</v>
      </c>
      <c r="V517" s="159">
        <f>ROUND(E517*U517,2)</f>
        <v>0</v>
      </c>
      <c r="W517" s="159"/>
      <c r="X517" s="159" t="s">
        <v>267</v>
      </c>
      <c r="Y517" s="159" t="s">
        <v>188</v>
      </c>
      <c r="Z517" s="148"/>
      <c r="AA517" s="148"/>
      <c r="AB517" s="148"/>
      <c r="AC517" s="148"/>
      <c r="AD517" s="148"/>
      <c r="AE517" s="148"/>
      <c r="AF517" s="148"/>
      <c r="AG517" s="148" t="s">
        <v>268</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2" x14ac:dyDescent="0.2">
      <c r="A518" s="155"/>
      <c r="B518" s="156"/>
      <c r="C518" s="191" t="s">
        <v>330</v>
      </c>
      <c r="D518" s="161"/>
      <c r="E518" s="162"/>
      <c r="F518" s="159"/>
      <c r="G518" s="159"/>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193</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3" x14ac:dyDescent="0.2">
      <c r="A519" s="155"/>
      <c r="B519" s="156"/>
      <c r="C519" s="191" t="s">
        <v>751</v>
      </c>
      <c r="D519" s="161"/>
      <c r="E519" s="162"/>
      <c r="F519" s="159"/>
      <c r="G519" s="159"/>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193</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3" x14ac:dyDescent="0.2">
      <c r="A520" s="155"/>
      <c r="B520" s="156"/>
      <c r="C520" s="191" t="s">
        <v>467</v>
      </c>
      <c r="D520" s="161"/>
      <c r="E520" s="162">
        <v>1</v>
      </c>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193</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ht="22.5" outlineLevel="1" x14ac:dyDescent="0.2">
      <c r="A521" s="173">
        <v>138</v>
      </c>
      <c r="B521" s="174" t="s">
        <v>752</v>
      </c>
      <c r="C521" s="190" t="s">
        <v>753</v>
      </c>
      <c r="D521" s="175" t="s">
        <v>184</v>
      </c>
      <c r="E521" s="176">
        <v>1</v>
      </c>
      <c r="F521" s="177"/>
      <c r="G521" s="178">
        <f>ROUND(E521*F521,2)</f>
        <v>0</v>
      </c>
      <c r="H521" s="177"/>
      <c r="I521" s="178">
        <f>ROUND(E521*H521,2)</f>
        <v>0</v>
      </c>
      <c r="J521" s="177"/>
      <c r="K521" s="178">
        <f>ROUND(E521*J521,2)</f>
        <v>0</v>
      </c>
      <c r="L521" s="178">
        <v>21</v>
      </c>
      <c r="M521" s="178">
        <f>G521*(1+L521/100)</f>
        <v>0</v>
      </c>
      <c r="N521" s="176">
        <v>0.02</v>
      </c>
      <c r="O521" s="176">
        <f>ROUND(E521*N521,2)</f>
        <v>0.02</v>
      </c>
      <c r="P521" s="176">
        <v>0</v>
      </c>
      <c r="Q521" s="176">
        <f>ROUND(E521*P521,2)</f>
        <v>0</v>
      </c>
      <c r="R521" s="178" t="s">
        <v>265</v>
      </c>
      <c r="S521" s="178" t="s">
        <v>754</v>
      </c>
      <c r="T521" s="179" t="s">
        <v>754</v>
      </c>
      <c r="U521" s="159">
        <v>0</v>
      </c>
      <c r="V521" s="159">
        <f>ROUND(E521*U521,2)</f>
        <v>0</v>
      </c>
      <c r="W521" s="159"/>
      <c r="X521" s="159" t="s">
        <v>267</v>
      </c>
      <c r="Y521" s="159" t="s">
        <v>188</v>
      </c>
      <c r="Z521" s="148"/>
      <c r="AA521" s="148"/>
      <c r="AB521" s="148"/>
      <c r="AC521" s="148"/>
      <c r="AD521" s="148"/>
      <c r="AE521" s="148"/>
      <c r="AF521" s="148"/>
      <c r="AG521" s="148" t="s">
        <v>268</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2" x14ac:dyDescent="0.2">
      <c r="A522" s="155"/>
      <c r="B522" s="156"/>
      <c r="C522" s="191" t="s">
        <v>755</v>
      </c>
      <c r="D522" s="161"/>
      <c r="E522" s="162">
        <v>1</v>
      </c>
      <c r="F522" s="159"/>
      <c r="G522" s="159"/>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193</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ht="22.5" outlineLevel="1" x14ac:dyDescent="0.2">
      <c r="A523" s="173">
        <v>139</v>
      </c>
      <c r="B523" s="174" t="s">
        <v>756</v>
      </c>
      <c r="C523" s="190" t="s">
        <v>757</v>
      </c>
      <c r="D523" s="175" t="s">
        <v>184</v>
      </c>
      <c r="E523" s="176">
        <v>3</v>
      </c>
      <c r="F523" s="177"/>
      <c r="G523" s="178">
        <f>ROUND(E523*F523,2)</f>
        <v>0</v>
      </c>
      <c r="H523" s="177"/>
      <c r="I523" s="178">
        <f>ROUND(E523*H523,2)</f>
        <v>0</v>
      </c>
      <c r="J523" s="177"/>
      <c r="K523" s="178">
        <f>ROUND(E523*J523,2)</f>
        <v>0</v>
      </c>
      <c r="L523" s="178">
        <v>21</v>
      </c>
      <c r="M523" s="178">
        <f>G523*(1+L523/100)</f>
        <v>0</v>
      </c>
      <c r="N523" s="176">
        <v>2.3E-2</v>
      </c>
      <c r="O523" s="176">
        <f>ROUND(E523*N523,2)</f>
        <v>7.0000000000000007E-2</v>
      </c>
      <c r="P523" s="176">
        <v>0</v>
      </c>
      <c r="Q523" s="176">
        <f>ROUND(E523*P523,2)</f>
        <v>0</v>
      </c>
      <c r="R523" s="178" t="s">
        <v>265</v>
      </c>
      <c r="S523" s="178" t="s">
        <v>754</v>
      </c>
      <c r="T523" s="179" t="s">
        <v>754</v>
      </c>
      <c r="U523" s="159">
        <v>0</v>
      </c>
      <c r="V523" s="159">
        <f>ROUND(E523*U523,2)</f>
        <v>0</v>
      </c>
      <c r="W523" s="159"/>
      <c r="X523" s="159" t="s">
        <v>267</v>
      </c>
      <c r="Y523" s="159" t="s">
        <v>188</v>
      </c>
      <c r="Z523" s="148"/>
      <c r="AA523" s="148"/>
      <c r="AB523" s="148"/>
      <c r="AC523" s="148"/>
      <c r="AD523" s="148"/>
      <c r="AE523" s="148"/>
      <c r="AF523" s="148"/>
      <c r="AG523" s="148" t="s">
        <v>268</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2" x14ac:dyDescent="0.2">
      <c r="A524" s="155"/>
      <c r="B524" s="156"/>
      <c r="C524" s="191" t="s">
        <v>758</v>
      </c>
      <c r="D524" s="161"/>
      <c r="E524" s="162">
        <v>1</v>
      </c>
      <c r="F524" s="159"/>
      <c r="G524" s="159"/>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193</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191" t="s">
        <v>759</v>
      </c>
      <c r="D525" s="161"/>
      <c r="E525" s="162">
        <v>1</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193</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191" t="s">
        <v>760</v>
      </c>
      <c r="D526" s="161"/>
      <c r="E526" s="162">
        <v>1</v>
      </c>
      <c r="F526" s="159"/>
      <c r="G526" s="159"/>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193</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ht="22.5" outlineLevel="1" x14ac:dyDescent="0.2">
      <c r="A527" s="173">
        <v>140</v>
      </c>
      <c r="B527" s="174" t="s">
        <v>761</v>
      </c>
      <c r="C527" s="190" t="s">
        <v>762</v>
      </c>
      <c r="D527" s="175" t="s">
        <v>184</v>
      </c>
      <c r="E527" s="176">
        <v>2</v>
      </c>
      <c r="F527" s="177"/>
      <c r="G527" s="178">
        <f>ROUND(E527*F527,2)</f>
        <v>0</v>
      </c>
      <c r="H527" s="177"/>
      <c r="I527" s="178">
        <f>ROUND(E527*H527,2)</f>
        <v>0</v>
      </c>
      <c r="J527" s="177"/>
      <c r="K527" s="178">
        <f>ROUND(E527*J527,2)</f>
        <v>0</v>
      </c>
      <c r="L527" s="178">
        <v>21</v>
      </c>
      <c r="M527" s="178">
        <f>G527*(1+L527/100)</f>
        <v>0</v>
      </c>
      <c r="N527" s="176">
        <v>2.5999999999999999E-2</v>
      </c>
      <c r="O527" s="176">
        <f>ROUND(E527*N527,2)</f>
        <v>0.05</v>
      </c>
      <c r="P527" s="176">
        <v>0</v>
      </c>
      <c r="Q527" s="176">
        <f>ROUND(E527*P527,2)</f>
        <v>0</v>
      </c>
      <c r="R527" s="178" t="s">
        <v>265</v>
      </c>
      <c r="S527" s="178" t="s">
        <v>754</v>
      </c>
      <c r="T527" s="179" t="s">
        <v>754</v>
      </c>
      <c r="U527" s="159">
        <v>0</v>
      </c>
      <c r="V527" s="159">
        <f>ROUND(E527*U527,2)</f>
        <v>0</v>
      </c>
      <c r="W527" s="159"/>
      <c r="X527" s="159" t="s">
        <v>267</v>
      </c>
      <c r="Y527" s="159" t="s">
        <v>188</v>
      </c>
      <c r="Z527" s="148"/>
      <c r="AA527" s="148"/>
      <c r="AB527" s="148"/>
      <c r="AC527" s="148"/>
      <c r="AD527" s="148"/>
      <c r="AE527" s="148"/>
      <c r="AF527" s="148"/>
      <c r="AG527" s="148" t="s">
        <v>268</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191" t="s">
        <v>763</v>
      </c>
      <c r="D528" s="161"/>
      <c r="E528" s="162">
        <v>1</v>
      </c>
      <c r="F528" s="159"/>
      <c r="G528" s="15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193</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x14ac:dyDescent="0.2">
      <c r="A529" s="155"/>
      <c r="B529" s="156"/>
      <c r="C529" s="191" t="s">
        <v>764</v>
      </c>
      <c r="D529" s="161"/>
      <c r="E529" s="162">
        <v>1</v>
      </c>
      <c r="F529" s="159"/>
      <c r="G529" s="159"/>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193</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ht="22.5" outlineLevel="1" x14ac:dyDescent="0.2">
      <c r="A530" s="173">
        <v>141</v>
      </c>
      <c r="B530" s="174" t="s">
        <v>765</v>
      </c>
      <c r="C530" s="190" t="s">
        <v>766</v>
      </c>
      <c r="D530" s="175" t="s">
        <v>184</v>
      </c>
      <c r="E530" s="176">
        <v>1</v>
      </c>
      <c r="F530" s="177"/>
      <c r="G530" s="178">
        <f>ROUND(E530*F530,2)</f>
        <v>0</v>
      </c>
      <c r="H530" s="177"/>
      <c r="I530" s="178">
        <f>ROUND(E530*H530,2)</f>
        <v>0</v>
      </c>
      <c r="J530" s="177"/>
      <c r="K530" s="178">
        <f>ROUND(E530*J530,2)</f>
        <v>0</v>
      </c>
      <c r="L530" s="178">
        <v>21</v>
      </c>
      <c r="M530" s="178">
        <f>G530*(1+L530/100)</f>
        <v>0</v>
      </c>
      <c r="N530" s="176">
        <v>2.9000000000000001E-2</v>
      </c>
      <c r="O530" s="176">
        <f>ROUND(E530*N530,2)</f>
        <v>0.03</v>
      </c>
      <c r="P530" s="176">
        <v>0</v>
      </c>
      <c r="Q530" s="176">
        <f>ROUND(E530*P530,2)</f>
        <v>0</v>
      </c>
      <c r="R530" s="178" t="s">
        <v>265</v>
      </c>
      <c r="S530" s="178" t="s">
        <v>754</v>
      </c>
      <c r="T530" s="179" t="s">
        <v>754</v>
      </c>
      <c r="U530" s="159">
        <v>0</v>
      </c>
      <c r="V530" s="159">
        <f>ROUND(E530*U530,2)</f>
        <v>0</v>
      </c>
      <c r="W530" s="159"/>
      <c r="X530" s="159" t="s">
        <v>267</v>
      </c>
      <c r="Y530" s="159" t="s">
        <v>188</v>
      </c>
      <c r="Z530" s="148"/>
      <c r="AA530" s="148"/>
      <c r="AB530" s="148"/>
      <c r="AC530" s="148"/>
      <c r="AD530" s="148"/>
      <c r="AE530" s="148"/>
      <c r="AF530" s="148"/>
      <c r="AG530" s="148" t="s">
        <v>268</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2" x14ac:dyDescent="0.2">
      <c r="A531" s="155"/>
      <c r="B531" s="156"/>
      <c r="C531" s="191" t="s">
        <v>767</v>
      </c>
      <c r="D531" s="161"/>
      <c r="E531" s="162">
        <v>1</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193</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73">
        <v>142</v>
      </c>
      <c r="B532" s="174" t="s">
        <v>768</v>
      </c>
      <c r="C532" s="190" t="s">
        <v>769</v>
      </c>
      <c r="D532" s="175" t="s">
        <v>184</v>
      </c>
      <c r="E532" s="176">
        <v>1</v>
      </c>
      <c r="F532" s="177"/>
      <c r="G532" s="178">
        <f>ROUND(E532*F532,2)</f>
        <v>0</v>
      </c>
      <c r="H532" s="177"/>
      <c r="I532" s="178">
        <f>ROUND(E532*H532,2)</f>
        <v>0</v>
      </c>
      <c r="J532" s="177"/>
      <c r="K532" s="178">
        <f>ROUND(E532*J532,2)</f>
        <v>0</v>
      </c>
      <c r="L532" s="178">
        <v>21</v>
      </c>
      <c r="M532" s="178">
        <f>G532*(1+L532/100)</f>
        <v>0</v>
      </c>
      <c r="N532" s="176">
        <v>0</v>
      </c>
      <c r="O532" s="176">
        <f>ROUND(E532*N532,2)</f>
        <v>0</v>
      </c>
      <c r="P532" s="176">
        <v>0</v>
      </c>
      <c r="Q532" s="176">
        <f>ROUND(E532*P532,2)</f>
        <v>0</v>
      </c>
      <c r="R532" s="178"/>
      <c r="S532" s="178" t="s">
        <v>258</v>
      </c>
      <c r="T532" s="179" t="s">
        <v>259</v>
      </c>
      <c r="U532" s="159">
        <v>0</v>
      </c>
      <c r="V532" s="159">
        <f>ROUND(E532*U532,2)</f>
        <v>0</v>
      </c>
      <c r="W532" s="159"/>
      <c r="X532" s="159" t="s">
        <v>267</v>
      </c>
      <c r="Y532" s="159" t="s">
        <v>188</v>
      </c>
      <c r="Z532" s="148"/>
      <c r="AA532" s="148"/>
      <c r="AB532" s="148"/>
      <c r="AC532" s="148"/>
      <c r="AD532" s="148"/>
      <c r="AE532" s="148"/>
      <c r="AF532" s="148"/>
      <c r="AG532" s="148" t="s">
        <v>268</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2" x14ac:dyDescent="0.2">
      <c r="A533" s="155"/>
      <c r="B533" s="156"/>
      <c r="C533" s="191" t="s">
        <v>671</v>
      </c>
      <c r="D533" s="161"/>
      <c r="E533" s="162"/>
      <c r="F533" s="159"/>
      <c r="G533" s="15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193</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5"/>
      <c r="B534" s="156"/>
      <c r="C534" s="191" t="s">
        <v>675</v>
      </c>
      <c r="D534" s="161"/>
      <c r="E534" s="162">
        <v>1</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193</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73">
        <v>143</v>
      </c>
      <c r="B535" s="174" t="s">
        <v>770</v>
      </c>
      <c r="C535" s="190" t="s">
        <v>771</v>
      </c>
      <c r="D535" s="175" t="s">
        <v>184</v>
      </c>
      <c r="E535" s="176">
        <v>1</v>
      </c>
      <c r="F535" s="177"/>
      <c r="G535" s="178">
        <f>ROUND(E535*F535,2)</f>
        <v>0</v>
      </c>
      <c r="H535" s="177"/>
      <c r="I535" s="178">
        <f>ROUND(E535*H535,2)</f>
        <v>0</v>
      </c>
      <c r="J535" s="177"/>
      <c r="K535" s="178">
        <f>ROUND(E535*J535,2)</f>
        <v>0</v>
      </c>
      <c r="L535" s="178">
        <v>21</v>
      </c>
      <c r="M535" s="178">
        <f>G535*(1+L535/100)</f>
        <v>0</v>
      </c>
      <c r="N535" s="176">
        <v>0</v>
      </c>
      <c r="O535" s="176">
        <f>ROUND(E535*N535,2)</f>
        <v>0</v>
      </c>
      <c r="P535" s="176">
        <v>0</v>
      </c>
      <c r="Q535" s="176">
        <f>ROUND(E535*P535,2)</f>
        <v>0</v>
      </c>
      <c r="R535" s="178"/>
      <c r="S535" s="178" t="s">
        <v>258</v>
      </c>
      <c r="T535" s="179" t="s">
        <v>259</v>
      </c>
      <c r="U535" s="159">
        <v>0</v>
      </c>
      <c r="V535" s="159">
        <f>ROUND(E535*U535,2)</f>
        <v>0</v>
      </c>
      <c r="W535" s="159"/>
      <c r="X535" s="159" t="s">
        <v>267</v>
      </c>
      <c r="Y535" s="159" t="s">
        <v>188</v>
      </c>
      <c r="Z535" s="148"/>
      <c r="AA535" s="148"/>
      <c r="AB535" s="148"/>
      <c r="AC535" s="148"/>
      <c r="AD535" s="148"/>
      <c r="AE535" s="148"/>
      <c r="AF535" s="148"/>
      <c r="AG535" s="148" t="s">
        <v>268</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2" x14ac:dyDescent="0.2">
      <c r="A536" s="155"/>
      <c r="B536" s="156"/>
      <c r="C536" s="191" t="s">
        <v>671</v>
      </c>
      <c r="D536" s="161"/>
      <c r="E536" s="162"/>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193</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1" t="s">
        <v>676</v>
      </c>
      <c r="D537" s="161"/>
      <c r="E537" s="162">
        <v>1</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193</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73">
        <v>144</v>
      </c>
      <c r="B538" s="174" t="s">
        <v>772</v>
      </c>
      <c r="C538" s="190" t="s">
        <v>773</v>
      </c>
      <c r="D538" s="175" t="s">
        <v>184</v>
      </c>
      <c r="E538" s="176">
        <v>1</v>
      </c>
      <c r="F538" s="177"/>
      <c r="G538" s="178">
        <f>ROUND(E538*F538,2)</f>
        <v>0</v>
      </c>
      <c r="H538" s="177"/>
      <c r="I538" s="178">
        <f>ROUND(E538*H538,2)</f>
        <v>0</v>
      </c>
      <c r="J538" s="177"/>
      <c r="K538" s="178">
        <f>ROUND(E538*J538,2)</f>
        <v>0</v>
      </c>
      <c r="L538" s="178">
        <v>21</v>
      </c>
      <c r="M538" s="178">
        <f>G538*(1+L538/100)</f>
        <v>0</v>
      </c>
      <c r="N538" s="176">
        <v>0</v>
      </c>
      <c r="O538" s="176">
        <f>ROUND(E538*N538,2)</f>
        <v>0</v>
      </c>
      <c r="P538" s="176">
        <v>0</v>
      </c>
      <c r="Q538" s="176">
        <f>ROUND(E538*P538,2)</f>
        <v>0</v>
      </c>
      <c r="R538" s="178"/>
      <c r="S538" s="178" t="s">
        <v>258</v>
      </c>
      <c r="T538" s="179" t="s">
        <v>259</v>
      </c>
      <c r="U538" s="159">
        <v>0</v>
      </c>
      <c r="V538" s="159">
        <f>ROUND(E538*U538,2)</f>
        <v>0</v>
      </c>
      <c r="W538" s="159"/>
      <c r="X538" s="159" t="s">
        <v>267</v>
      </c>
      <c r="Y538" s="159" t="s">
        <v>188</v>
      </c>
      <c r="Z538" s="148"/>
      <c r="AA538" s="148"/>
      <c r="AB538" s="148"/>
      <c r="AC538" s="148"/>
      <c r="AD538" s="148"/>
      <c r="AE538" s="148"/>
      <c r="AF538" s="148"/>
      <c r="AG538" s="148" t="s">
        <v>268</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191" t="s">
        <v>671</v>
      </c>
      <c r="D539" s="161"/>
      <c r="E539" s="162"/>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193</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1" t="s">
        <v>672</v>
      </c>
      <c r="D540" s="161"/>
      <c r="E540" s="162">
        <v>1</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193</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v>145</v>
      </c>
      <c r="B541" s="156" t="s">
        <v>774</v>
      </c>
      <c r="C541" s="192" t="s">
        <v>775</v>
      </c>
      <c r="D541" s="157" t="s">
        <v>0</v>
      </c>
      <c r="E541" s="181"/>
      <c r="F541" s="160"/>
      <c r="G541" s="159">
        <f>ROUND(E541*F541,2)</f>
        <v>0</v>
      </c>
      <c r="H541" s="160"/>
      <c r="I541" s="159">
        <f>ROUND(E541*H541,2)</f>
        <v>0</v>
      </c>
      <c r="J541" s="160"/>
      <c r="K541" s="159">
        <f>ROUND(E541*J541,2)</f>
        <v>0</v>
      </c>
      <c r="L541" s="159">
        <v>21</v>
      </c>
      <c r="M541" s="159">
        <f>G541*(1+L541/100)</f>
        <v>0</v>
      </c>
      <c r="N541" s="158">
        <v>0</v>
      </c>
      <c r="O541" s="158">
        <f>ROUND(E541*N541,2)</f>
        <v>0</v>
      </c>
      <c r="P541" s="158">
        <v>0</v>
      </c>
      <c r="Q541" s="158">
        <f>ROUND(E541*P541,2)</f>
        <v>0</v>
      </c>
      <c r="R541" s="159" t="s">
        <v>679</v>
      </c>
      <c r="S541" s="159" t="s">
        <v>186</v>
      </c>
      <c r="T541" s="159" t="s">
        <v>186</v>
      </c>
      <c r="U541" s="159">
        <v>0</v>
      </c>
      <c r="V541" s="159">
        <f>ROUND(E541*U541,2)</f>
        <v>0</v>
      </c>
      <c r="W541" s="159"/>
      <c r="X541" s="159" t="s">
        <v>503</v>
      </c>
      <c r="Y541" s="159" t="s">
        <v>188</v>
      </c>
      <c r="Z541" s="148"/>
      <c r="AA541" s="148"/>
      <c r="AB541" s="148"/>
      <c r="AC541" s="148"/>
      <c r="AD541" s="148"/>
      <c r="AE541" s="148"/>
      <c r="AF541" s="148"/>
      <c r="AG541" s="148" t="s">
        <v>504</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2" x14ac:dyDescent="0.2">
      <c r="A542" s="155"/>
      <c r="B542" s="156"/>
      <c r="C542" s="257" t="s">
        <v>577</v>
      </c>
      <c r="D542" s="258"/>
      <c r="E542" s="258"/>
      <c r="F542" s="258"/>
      <c r="G542" s="258"/>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191</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x14ac:dyDescent="0.2">
      <c r="A543" s="166" t="s">
        <v>180</v>
      </c>
      <c r="B543" s="167" t="s">
        <v>132</v>
      </c>
      <c r="C543" s="189" t="s">
        <v>133</v>
      </c>
      <c r="D543" s="168"/>
      <c r="E543" s="169"/>
      <c r="F543" s="170"/>
      <c r="G543" s="170">
        <f>SUMIF(AG544:AG610,"&lt;&gt;NOR",G544:G610)</f>
        <v>0</v>
      </c>
      <c r="H543" s="170"/>
      <c r="I543" s="170">
        <f>SUM(I544:I610)</f>
        <v>0</v>
      </c>
      <c r="J543" s="170"/>
      <c r="K543" s="170">
        <f>SUM(K544:K610)</f>
        <v>0</v>
      </c>
      <c r="L543" s="170"/>
      <c r="M543" s="170">
        <f>SUM(M544:M610)</f>
        <v>0</v>
      </c>
      <c r="N543" s="169"/>
      <c r="O543" s="169">
        <f>SUM(O544:O610)</f>
        <v>0.44000000000000011</v>
      </c>
      <c r="P543" s="169"/>
      <c r="Q543" s="169">
        <f>SUM(Q544:Q610)</f>
        <v>0.2</v>
      </c>
      <c r="R543" s="170"/>
      <c r="S543" s="170"/>
      <c r="T543" s="171"/>
      <c r="U543" s="165"/>
      <c r="V543" s="165">
        <f>SUM(V544:V610)</f>
        <v>60.790000000000006</v>
      </c>
      <c r="W543" s="165"/>
      <c r="X543" s="165"/>
      <c r="Y543" s="165"/>
      <c r="AG543" t="s">
        <v>181</v>
      </c>
    </row>
    <row r="544" spans="1:60" ht="22.5" outlineLevel="1" x14ac:dyDescent="0.2">
      <c r="A544" s="173">
        <v>146</v>
      </c>
      <c r="B544" s="174" t="s">
        <v>776</v>
      </c>
      <c r="C544" s="190" t="s">
        <v>777</v>
      </c>
      <c r="D544" s="175" t="s">
        <v>184</v>
      </c>
      <c r="E544" s="176">
        <v>12</v>
      </c>
      <c r="F544" s="177"/>
      <c r="G544" s="178">
        <f>ROUND(E544*F544,2)</f>
        <v>0</v>
      </c>
      <c r="H544" s="177"/>
      <c r="I544" s="178">
        <f>ROUND(E544*H544,2)</f>
        <v>0</v>
      </c>
      <c r="J544" s="177"/>
      <c r="K544" s="178">
        <f>ROUND(E544*J544,2)</f>
        <v>0</v>
      </c>
      <c r="L544" s="178">
        <v>21</v>
      </c>
      <c r="M544" s="178">
        <f>G544*(1+L544/100)</f>
        <v>0</v>
      </c>
      <c r="N544" s="176">
        <v>5.2999999999999998E-4</v>
      </c>
      <c r="O544" s="176">
        <f>ROUND(E544*N544,2)</f>
        <v>0.01</v>
      </c>
      <c r="P544" s="176">
        <v>0</v>
      </c>
      <c r="Q544" s="176">
        <f>ROUND(E544*P544,2)</f>
        <v>0</v>
      </c>
      <c r="R544" s="178" t="s">
        <v>778</v>
      </c>
      <c r="S544" s="178" t="s">
        <v>186</v>
      </c>
      <c r="T544" s="179" t="s">
        <v>186</v>
      </c>
      <c r="U544" s="159">
        <v>0.23699999999999999</v>
      </c>
      <c r="V544" s="159">
        <f>ROUND(E544*U544,2)</f>
        <v>2.84</v>
      </c>
      <c r="W544" s="159"/>
      <c r="X544" s="159" t="s">
        <v>187</v>
      </c>
      <c r="Y544" s="159" t="s">
        <v>188</v>
      </c>
      <c r="Z544" s="148"/>
      <c r="AA544" s="148"/>
      <c r="AB544" s="148"/>
      <c r="AC544" s="148"/>
      <c r="AD544" s="148"/>
      <c r="AE544" s="148"/>
      <c r="AF544" s="148"/>
      <c r="AG544" s="148" t="s">
        <v>189</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2" x14ac:dyDescent="0.2">
      <c r="A545" s="155"/>
      <c r="B545" s="156"/>
      <c r="C545" s="191" t="s">
        <v>779</v>
      </c>
      <c r="D545" s="161"/>
      <c r="E545" s="162">
        <v>12</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193</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ht="22.5" outlineLevel="1" x14ac:dyDescent="0.2">
      <c r="A546" s="173">
        <v>147</v>
      </c>
      <c r="B546" s="174" t="s">
        <v>780</v>
      </c>
      <c r="C546" s="190" t="s">
        <v>781</v>
      </c>
      <c r="D546" s="175" t="s">
        <v>208</v>
      </c>
      <c r="E546" s="176">
        <v>40.700000000000003</v>
      </c>
      <c r="F546" s="177"/>
      <c r="G546" s="178">
        <f>ROUND(E546*F546,2)</f>
        <v>0</v>
      </c>
      <c r="H546" s="177"/>
      <c r="I546" s="178">
        <f>ROUND(E546*H546,2)</f>
        <v>0</v>
      </c>
      <c r="J546" s="177"/>
      <c r="K546" s="178">
        <f>ROUND(E546*J546,2)</f>
        <v>0</v>
      </c>
      <c r="L546" s="178">
        <v>21</v>
      </c>
      <c r="M546" s="178">
        <f>G546*(1+L546/100)</f>
        <v>0</v>
      </c>
      <c r="N546" s="176">
        <v>6.4700000000000001E-3</v>
      </c>
      <c r="O546" s="176">
        <f>ROUND(E546*N546,2)</f>
        <v>0.26</v>
      </c>
      <c r="P546" s="176">
        <v>0</v>
      </c>
      <c r="Q546" s="176">
        <f>ROUND(E546*P546,2)</f>
        <v>0</v>
      </c>
      <c r="R546" s="178" t="s">
        <v>782</v>
      </c>
      <c r="S546" s="178" t="s">
        <v>783</v>
      </c>
      <c r="T546" s="179" t="s">
        <v>783</v>
      </c>
      <c r="U546" s="159">
        <v>0.91100000000000003</v>
      </c>
      <c r="V546" s="159">
        <f>ROUND(E546*U546,2)</f>
        <v>37.08</v>
      </c>
      <c r="W546" s="159"/>
      <c r="X546" s="159" t="s">
        <v>187</v>
      </c>
      <c r="Y546" s="159" t="s">
        <v>188</v>
      </c>
      <c r="Z546" s="148"/>
      <c r="AA546" s="148"/>
      <c r="AB546" s="148"/>
      <c r="AC546" s="148"/>
      <c r="AD546" s="148"/>
      <c r="AE546" s="148"/>
      <c r="AF546" s="148"/>
      <c r="AG546" s="148" t="s">
        <v>189</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2" x14ac:dyDescent="0.2">
      <c r="A547" s="155"/>
      <c r="B547" s="156"/>
      <c r="C547" s="255" t="s">
        <v>784</v>
      </c>
      <c r="D547" s="256"/>
      <c r="E547" s="256"/>
      <c r="F547" s="256"/>
      <c r="G547" s="256"/>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191</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2" x14ac:dyDescent="0.2">
      <c r="A548" s="155"/>
      <c r="B548" s="156"/>
      <c r="C548" s="191" t="s">
        <v>785</v>
      </c>
      <c r="D548" s="161"/>
      <c r="E548" s="162">
        <v>27.5</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193</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1" t="s">
        <v>786</v>
      </c>
      <c r="D549" s="161"/>
      <c r="E549" s="162">
        <v>13.2</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193</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73">
        <v>148</v>
      </c>
      <c r="B550" s="174" t="s">
        <v>787</v>
      </c>
      <c r="C550" s="190" t="s">
        <v>788</v>
      </c>
      <c r="D550" s="175" t="s">
        <v>208</v>
      </c>
      <c r="E550" s="176">
        <v>6.52</v>
      </c>
      <c r="F550" s="177"/>
      <c r="G550" s="178">
        <f>ROUND(E550*F550,2)</f>
        <v>0</v>
      </c>
      <c r="H550" s="177"/>
      <c r="I550" s="178">
        <f>ROUND(E550*H550,2)</f>
        <v>0</v>
      </c>
      <c r="J550" s="177"/>
      <c r="K550" s="178">
        <f>ROUND(E550*J550,2)</f>
        <v>0</v>
      </c>
      <c r="L550" s="178">
        <v>21</v>
      </c>
      <c r="M550" s="178">
        <f>G550*(1+L550/100)</f>
        <v>0</v>
      </c>
      <c r="N550" s="176">
        <v>0</v>
      </c>
      <c r="O550" s="176">
        <f>ROUND(E550*N550,2)</f>
        <v>0</v>
      </c>
      <c r="P550" s="176">
        <v>2E-3</v>
      </c>
      <c r="Q550" s="176">
        <f>ROUND(E550*P550,2)</f>
        <v>0.01</v>
      </c>
      <c r="R550" s="178" t="s">
        <v>782</v>
      </c>
      <c r="S550" s="178" t="s">
        <v>186</v>
      </c>
      <c r="T550" s="179" t="s">
        <v>186</v>
      </c>
      <c r="U550" s="159">
        <v>0.1</v>
      </c>
      <c r="V550" s="159">
        <f>ROUND(E550*U550,2)</f>
        <v>0.65</v>
      </c>
      <c r="W550" s="159"/>
      <c r="X550" s="159" t="s">
        <v>187</v>
      </c>
      <c r="Y550" s="159" t="s">
        <v>188</v>
      </c>
      <c r="Z550" s="148"/>
      <c r="AA550" s="148"/>
      <c r="AB550" s="148"/>
      <c r="AC550" s="148"/>
      <c r="AD550" s="148"/>
      <c r="AE550" s="148"/>
      <c r="AF550" s="148"/>
      <c r="AG550" s="148" t="s">
        <v>189</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2" x14ac:dyDescent="0.2">
      <c r="A551" s="155"/>
      <c r="B551" s="156"/>
      <c r="C551" s="191" t="s">
        <v>684</v>
      </c>
      <c r="D551" s="161"/>
      <c r="E551" s="162"/>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193</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1" t="s">
        <v>685</v>
      </c>
      <c r="D552" s="161"/>
      <c r="E552" s="162">
        <v>2.52</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193</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191" t="s">
        <v>496</v>
      </c>
      <c r="D553" s="161"/>
      <c r="E553" s="162">
        <v>4</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193</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73">
        <v>149</v>
      </c>
      <c r="B554" s="174" t="s">
        <v>789</v>
      </c>
      <c r="C554" s="190" t="s">
        <v>790</v>
      </c>
      <c r="D554" s="175" t="s">
        <v>184</v>
      </c>
      <c r="E554" s="176">
        <v>2</v>
      </c>
      <c r="F554" s="177"/>
      <c r="G554" s="178">
        <f>ROUND(E554*F554,2)</f>
        <v>0</v>
      </c>
      <c r="H554" s="177"/>
      <c r="I554" s="178">
        <f>ROUND(E554*H554,2)</f>
        <v>0</v>
      </c>
      <c r="J554" s="177"/>
      <c r="K554" s="178">
        <f>ROUND(E554*J554,2)</f>
        <v>0</v>
      </c>
      <c r="L554" s="178">
        <v>21</v>
      </c>
      <c r="M554" s="178">
        <f>G554*(1+L554/100)</f>
        <v>0</v>
      </c>
      <c r="N554" s="176">
        <v>0</v>
      </c>
      <c r="O554" s="176">
        <f>ROUND(E554*N554,2)</f>
        <v>0</v>
      </c>
      <c r="P554" s="176">
        <v>0</v>
      </c>
      <c r="Q554" s="176">
        <f>ROUND(E554*P554,2)</f>
        <v>0</v>
      </c>
      <c r="R554" s="178" t="s">
        <v>782</v>
      </c>
      <c r="S554" s="178" t="s">
        <v>186</v>
      </c>
      <c r="T554" s="179" t="s">
        <v>186</v>
      </c>
      <c r="U554" s="159">
        <v>0.27</v>
      </c>
      <c r="V554" s="159">
        <f>ROUND(E554*U554,2)</f>
        <v>0.54</v>
      </c>
      <c r="W554" s="159"/>
      <c r="X554" s="159" t="s">
        <v>187</v>
      </c>
      <c r="Y554" s="159" t="s">
        <v>188</v>
      </c>
      <c r="Z554" s="148"/>
      <c r="AA554" s="148"/>
      <c r="AB554" s="148"/>
      <c r="AC554" s="148"/>
      <c r="AD554" s="148"/>
      <c r="AE554" s="148"/>
      <c r="AF554" s="148"/>
      <c r="AG554" s="148" t="s">
        <v>189</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2" x14ac:dyDescent="0.2">
      <c r="A555" s="155"/>
      <c r="B555" s="156"/>
      <c r="C555" s="191" t="s">
        <v>791</v>
      </c>
      <c r="D555" s="161"/>
      <c r="E555" s="162"/>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193</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1" t="s">
        <v>792</v>
      </c>
      <c r="D556" s="161"/>
      <c r="E556" s="162">
        <v>2</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193</v>
      </c>
      <c r="AH556" s="148">
        <v>5</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73">
        <v>150</v>
      </c>
      <c r="B557" s="174" t="s">
        <v>789</v>
      </c>
      <c r="C557" s="190" t="s">
        <v>790</v>
      </c>
      <c r="D557" s="175" t="s">
        <v>184</v>
      </c>
      <c r="E557" s="176">
        <v>1</v>
      </c>
      <c r="F557" s="177"/>
      <c r="G557" s="178">
        <f>ROUND(E557*F557,2)</f>
        <v>0</v>
      </c>
      <c r="H557" s="177"/>
      <c r="I557" s="178">
        <f>ROUND(E557*H557,2)</f>
        <v>0</v>
      </c>
      <c r="J557" s="177"/>
      <c r="K557" s="178">
        <f>ROUND(E557*J557,2)</f>
        <v>0</v>
      </c>
      <c r="L557" s="178">
        <v>21</v>
      </c>
      <c r="M557" s="178">
        <f>G557*(1+L557/100)</f>
        <v>0</v>
      </c>
      <c r="N557" s="176">
        <v>0</v>
      </c>
      <c r="O557" s="176">
        <f>ROUND(E557*N557,2)</f>
        <v>0</v>
      </c>
      <c r="P557" s="176">
        <v>0</v>
      </c>
      <c r="Q557" s="176">
        <f>ROUND(E557*P557,2)</f>
        <v>0</v>
      </c>
      <c r="R557" s="178" t="s">
        <v>782</v>
      </c>
      <c r="S557" s="178" t="s">
        <v>186</v>
      </c>
      <c r="T557" s="179" t="s">
        <v>186</v>
      </c>
      <c r="U557" s="159">
        <v>0.27</v>
      </c>
      <c r="V557" s="159">
        <f>ROUND(E557*U557,2)</f>
        <v>0.27</v>
      </c>
      <c r="W557" s="159"/>
      <c r="X557" s="159" t="s">
        <v>187</v>
      </c>
      <c r="Y557" s="159" t="s">
        <v>188</v>
      </c>
      <c r="Z557" s="148"/>
      <c r="AA557" s="148"/>
      <c r="AB557" s="148"/>
      <c r="AC557" s="148"/>
      <c r="AD557" s="148"/>
      <c r="AE557" s="148"/>
      <c r="AF557" s="148"/>
      <c r="AG557" s="148" t="s">
        <v>189</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2" x14ac:dyDescent="0.2">
      <c r="A558" s="155"/>
      <c r="B558" s="156"/>
      <c r="C558" s="191" t="s">
        <v>791</v>
      </c>
      <c r="D558" s="161"/>
      <c r="E558" s="162"/>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193</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1" t="s">
        <v>793</v>
      </c>
      <c r="D559" s="161"/>
      <c r="E559" s="162">
        <v>1</v>
      </c>
      <c r="F559" s="159"/>
      <c r="G559" s="15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193</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73">
        <v>151</v>
      </c>
      <c r="B560" s="174" t="s">
        <v>794</v>
      </c>
      <c r="C560" s="190" t="s">
        <v>795</v>
      </c>
      <c r="D560" s="175" t="s">
        <v>796</v>
      </c>
      <c r="E560" s="176">
        <v>186.6</v>
      </c>
      <c r="F560" s="177"/>
      <c r="G560" s="178">
        <f>ROUND(E560*F560,2)</f>
        <v>0</v>
      </c>
      <c r="H560" s="177"/>
      <c r="I560" s="178">
        <f>ROUND(E560*H560,2)</f>
        <v>0</v>
      </c>
      <c r="J560" s="177"/>
      <c r="K560" s="178">
        <f>ROUND(E560*J560,2)</f>
        <v>0</v>
      </c>
      <c r="L560" s="178">
        <v>21</v>
      </c>
      <c r="M560" s="178">
        <f>G560*(1+L560/100)</f>
        <v>0</v>
      </c>
      <c r="N560" s="176">
        <v>5.0000000000000002E-5</v>
      </c>
      <c r="O560" s="176">
        <f>ROUND(E560*N560,2)</f>
        <v>0.01</v>
      </c>
      <c r="P560" s="176">
        <v>1E-3</v>
      </c>
      <c r="Q560" s="176">
        <f>ROUND(E560*P560,2)</f>
        <v>0.19</v>
      </c>
      <c r="R560" s="178" t="s">
        <v>782</v>
      </c>
      <c r="S560" s="178" t="s">
        <v>186</v>
      </c>
      <c r="T560" s="179" t="s">
        <v>186</v>
      </c>
      <c r="U560" s="159">
        <v>9.7000000000000003E-2</v>
      </c>
      <c r="V560" s="159">
        <f>ROUND(E560*U560,2)</f>
        <v>18.100000000000001</v>
      </c>
      <c r="W560" s="159"/>
      <c r="X560" s="159" t="s">
        <v>187</v>
      </c>
      <c r="Y560" s="159" t="s">
        <v>188</v>
      </c>
      <c r="Z560" s="148"/>
      <c r="AA560" s="148"/>
      <c r="AB560" s="148"/>
      <c r="AC560" s="148"/>
      <c r="AD560" s="148"/>
      <c r="AE560" s="148"/>
      <c r="AF560" s="148"/>
      <c r="AG560" s="148" t="s">
        <v>189</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2" x14ac:dyDescent="0.2">
      <c r="A561" s="155"/>
      <c r="B561" s="156"/>
      <c r="C561" s="259" t="s">
        <v>797</v>
      </c>
      <c r="D561" s="260"/>
      <c r="E561" s="260"/>
      <c r="F561" s="260"/>
      <c r="G561" s="260"/>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222</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2" x14ac:dyDescent="0.2">
      <c r="A562" s="155"/>
      <c r="B562" s="156"/>
      <c r="C562" s="191" t="s">
        <v>798</v>
      </c>
      <c r="D562" s="161"/>
      <c r="E562" s="162"/>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193</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1" t="s">
        <v>799</v>
      </c>
      <c r="D563" s="161"/>
      <c r="E563" s="162">
        <v>15</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193</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1" t="s">
        <v>800</v>
      </c>
      <c r="D564" s="161"/>
      <c r="E564" s="162"/>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193</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1" t="s">
        <v>801</v>
      </c>
      <c r="D565" s="161"/>
      <c r="E565" s="162">
        <v>21.6</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193</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191" t="s">
        <v>802</v>
      </c>
      <c r="D566" s="161"/>
      <c r="E566" s="162"/>
      <c r="F566" s="159"/>
      <c r="G566" s="15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193</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1" t="s">
        <v>803</v>
      </c>
      <c r="D567" s="161"/>
      <c r="E567" s="162">
        <v>50</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193</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1" t="s">
        <v>804</v>
      </c>
      <c r="D568" s="161"/>
      <c r="E568" s="162">
        <v>50</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193</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1" t="s">
        <v>805</v>
      </c>
      <c r="D569" s="161"/>
      <c r="E569" s="162">
        <v>50</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193</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ht="22.5" outlineLevel="1" x14ac:dyDescent="0.2">
      <c r="A570" s="173">
        <v>152</v>
      </c>
      <c r="B570" s="174" t="s">
        <v>806</v>
      </c>
      <c r="C570" s="190" t="s">
        <v>807</v>
      </c>
      <c r="D570" s="175" t="s">
        <v>184</v>
      </c>
      <c r="E570" s="176">
        <v>1</v>
      </c>
      <c r="F570" s="177"/>
      <c r="G570" s="178">
        <f>ROUND(E570*F570,2)</f>
        <v>0</v>
      </c>
      <c r="H570" s="177"/>
      <c r="I570" s="178">
        <f>ROUND(E570*H570,2)</f>
        <v>0</v>
      </c>
      <c r="J570" s="177"/>
      <c r="K570" s="178">
        <f>ROUND(E570*J570,2)</f>
        <v>0</v>
      </c>
      <c r="L570" s="178">
        <v>21</v>
      </c>
      <c r="M570" s="178">
        <f>G570*(1+L570/100)</f>
        <v>0</v>
      </c>
      <c r="N570" s="176">
        <v>1.4999999999999999E-2</v>
      </c>
      <c r="O570" s="176">
        <f>ROUND(E570*N570,2)</f>
        <v>0.02</v>
      </c>
      <c r="P570" s="176">
        <v>0</v>
      </c>
      <c r="Q570" s="176">
        <f>ROUND(E570*P570,2)</f>
        <v>0</v>
      </c>
      <c r="R570" s="178"/>
      <c r="S570" s="178" t="s">
        <v>258</v>
      </c>
      <c r="T570" s="179" t="s">
        <v>259</v>
      </c>
      <c r="U570" s="159">
        <v>0</v>
      </c>
      <c r="V570" s="159">
        <f>ROUND(E570*U570,2)</f>
        <v>0</v>
      </c>
      <c r="W570" s="159"/>
      <c r="X570" s="159" t="s">
        <v>187</v>
      </c>
      <c r="Y570" s="159" t="s">
        <v>188</v>
      </c>
      <c r="Z570" s="148"/>
      <c r="AA570" s="148"/>
      <c r="AB570" s="148"/>
      <c r="AC570" s="148"/>
      <c r="AD570" s="148"/>
      <c r="AE570" s="148"/>
      <c r="AF570" s="148"/>
      <c r="AG570" s="148" t="s">
        <v>189</v>
      </c>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2" x14ac:dyDescent="0.2">
      <c r="A571" s="155"/>
      <c r="B571" s="156"/>
      <c r="C571" s="191" t="s">
        <v>318</v>
      </c>
      <c r="D571" s="161"/>
      <c r="E571" s="162"/>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193</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1" t="s">
        <v>808</v>
      </c>
      <c r="D572" s="161"/>
      <c r="E572" s="162">
        <v>1</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193</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ht="22.5" outlineLevel="1" x14ac:dyDescent="0.2">
      <c r="A573" s="173">
        <v>153</v>
      </c>
      <c r="B573" s="174" t="s">
        <v>809</v>
      </c>
      <c r="C573" s="190" t="s">
        <v>810</v>
      </c>
      <c r="D573" s="175" t="s">
        <v>184</v>
      </c>
      <c r="E573" s="176">
        <v>1</v>
      </c>
      <c r="F573" s="177"/>
      <c r="G573" s="178">
        <f>ROUND(E573*F573,2)</f>
        <v>0</v>
      </c>
      <c r="H573" s="177"/>
      <c r="I573" s="178">
        <f>ROUND(E573*H573,2)</f>
        <v>0</v>
      </c>
      <c r="J573" s="177"/>
      <c r="K573" s="178">
        <f>ROUND(E573*J573,2)</f>
        <v>0</v>
      </c>
      <c r="L573" s="178">
        <v>21</v>
      </c>
      <c r="M573" s="178">
        <f>G573*(1+L573/100)</f>
        <v>0</v>
      </c>
      <c r="N573" s="176">
        <v>1.4999999999999999E-2</v>
      </c>
      <c r="O573" s="176">
        <f>ROUND(E573*N573,2)</f>
        <v>0.02</v>
      </c>
      <c r="P573" s="176">
        <v>0</v>
      </c>
      <c r="Q573" s="176">
        <f>ROUND(E573*P573,2)</f>
        <v>0</v>
      </c>
      <c r="R573" s="178"/>
      <c r="S573" s="178" t="s">
        <v>258</v>
      </c>
      <c r="T573" s="179" t="s">
        <v>259</v>
      </c>
      <c r="U573" s="159">
        <v>0</v>
      </c>
      <c r="V573" s="159">
        <f>ROUND(E573*U573,2)</f>
        <v>0</v>
      </c>
      <c r="W573" s="159"/>
      <c r="X573" s="159" t="s">
        <v>187</v>
      </c>
      <c r="Y573" s="159" t="s">
        <v>188</v>
      </c>
      <c r="Z573" s="148"/>
      <c r="AA573" s="148"/>
      <c r="AB573" s="148"/>
      <c r="AC573" s="148"/>
      <c r="AD573" s="148"/>
      <c r="AE573" s="148"/>
      <c r="AF573" s="148"/>
      <c r="AG573" s="148" t="s">
        <v>189</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2" x14ac:dyDescent="0.2">
      <c r="A574" s="155"/>
      <c r="B574" s="156"/>
      <c r="C574" s="191" t="s">
        <v>316</v>
      </c>
      <c r="D574" s="161"/>
      <c r="E574" s="162"/>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193</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1" t="s">
        <v>811</v>
      </c>
      <c r="D575" s="161"/>
      <c r="E575" s="162">
        <v>1</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193</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73">
        <v>154</v>
      </c>
      <c r="B576" s="174" t="s">
        <v>812</v>
      </c>
      <c r="C576" s="190" t="s">
        <v>813</v>
      </c>
      <c r="D576" s="175" t="s">
        <v>184</v>
      </c>
      <c r="E576" s="176">
        <v>1</v>
      </c>
      <c r="F576" s="177"/>
      <c r="G576" s="178">
        <f>ROUND(E576*F576,2)</f>
        <v>0</v>
      </c>
      <c r="H576" s="177"/>
      <c r="I576" s="178">
        <f>ROUND(E576*H576,2)</f>
        <v>0</v>
      </c>
      <c r="J576" s="177"/>
      <c r="K576" s="178">
        <f>ROUND(E576*J576,2)</f>
        <v>0</v>
      </c>
      <c r="L576" s="178">
        <v>21</v>
      </c>
      <c r="M576" s="178">
        <f>G576*(1+L576/100)</f>
        <v>0</v>
      </c>
      <c r="N576" s="176">
        <v>1.4999999999999999E-2</v>
      </c>
      <c r="O576" s="176">
        <f>ROUND(E576*N576,2)</f>
        <v>0.02</v>
      </c>
      <c r="P576" s="176">
        <v>0</v>
      </c>
      <c r="Q576" s="176">
        <f>ROUND(E576*P576,2)</f>
        <v>0</v>
      </c>
      <c r="R576" s="178"/>
      <c r="S576" s="178" t="s">
        <v>258</v>
      </c>
      <c r="T576" s="179" t="s">
        <v>259</v>
      </c>
      <c r="U576" s="159">
        <v>0</v>
      </c>
      <c r="V576" s="159">
        <f>ROUND(E576*U576,2)</f>
        <v>0</v>
      </c>
      <c r="W576" s="159"/>
      <c r="X576" s="159" t="s">
        <v>187</v>
      </c>
      <c r="Y576" s="159" t="s">
        <v>188</v>
      </c>
      <c r="Z576" s="148"/>
      <c r="AA576" s="148"/>
      <c r="AB576" s="148"/>
      <c r="AC576" s="148"/>
      <c r="AD576" s="148"/>
      <c r="AE576" s="148"/>
      <c r="AF576" s="148"/>
      <c r="AG576" s="148" t="s">
        <v>189</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2" x14ac:dyDescent="0.2">
      <c r="A577" s="155"/>
      <c r="B577" s="156"/>
      <c r="C577" s="191" t="s">
        <v>318</v>
      </c>
      <c r="D577" s="161"/>
      <c r="E577" s="162"/>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193</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191" t="s">
        <v>814</v>
      </c>
      <c r="D578" s="161"/>
      <c r="E578" s="162">
        <v>1</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193</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73">
        <v>155</v>
      </c>
      <c r="B579" s="174" t="s">
        <v>815</v>
      </c>
      <c r="C579" s="190" t="s">
        <v>816</v>
      </c>
      <c r="D579" s="175" t="s">
        <v>238</v>
      </c>
      <c r="E579" s="176">
        <v>3.6</v>
      </c>
      <c r="F579" s="177"/>
      <c r="G579" s="178">
        <f>ROUND(E579*F579,2)</f>
        <v>0</v>
      </c>
      <c r="H579" s="177"/>
      <c r="I579" s="178">
        <f>ROUND(E579*H579,2)</f>
        <v>0</v>
      </c>
      <c r="J579" s="177"/>
      <c r="K579" s="178">
        <f>ROUND(E579*J579,2)</f>
        <v>0</v>
      </c>
      <c r="L579" s="178">
        <v>21</v>
      </c>
      <c r="M579" s="178">
        <f>G579*(1+L579/100)</f>
        <v>0</v>
      </c>
      <c r="N579" s="176">
        <v>5.0000000000000001E-3</v>
      </c>
      <c r="O579" s="176">
        <f>ROUND(E579*N579,2)</f>
        <v>0.02</v>
      </c>
      <c r="P579" s="176">
        <v>0</v>
      </c>
      <c r="Q579" s="176">
        <f>ROUND(E579*P579,2)</f>
        <v>0</v>
      </c>
      <c r="R579" s="178"/>
      <c r="S579" s="178" t="s">
        <v>258</v>
      </c>
      <c r="T579" s="179" t="s">
        <v>259</v>
      </c>
      <c r="U579" s="159">
        <v>0</v>
      </c>
      <c r="V579" s="159">
        <f>ROUND(E579*U579,2)</f>
        <v>0</v>
      </c>
      <c r="W579" s="159"/>
      <c r="X579" s="159" t="s">
        <v>187</v>
      </c>
      <c r="Y579" s="159" t="s">
        <v>188</v>
      </c>
      <c r="Z579" s="148"/>
      <c r="AA579" s="148"/>
      <c r="AB579" s="148"/>
      <c r="AC579" s="148"/>
      <c r="AD579" s="148"/>
      <c r="AE579" s="148"/>
      <c r="AF579" s="148"/>
      <c r="AG579" s="148" t="s">
        <v>189</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2" x14ac:dyDescent="0.2">
      <c r="A580" s="155"/>
      <c r="B580" s="156"/>
      <c r="C580" s="191" t="s">
        <v>817</v>
      </c>
      <c r="D580" s="161"/>
      <c r="E580" s="162">
        <v>3.6</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193</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73">
        <v>156</v>
      </c>
      <c r="B581" s="174" t="s">
        <v>818</v>
      </c>
      <c r="C581" s="190" t="s">
        <v>819</v>
      </c>
      <c r="D581" s="175" t="s">
        <v>238</v>
      </c>
      <c r="E581" s="176">
        <v>5.7</v>
      </c>
      <c r="F581" s="177"/>
      <c r="G581" s="178">
        <f>ROUND(E581*F581,2)</f>
        <v>0</v>
      </c>
      <c r="H581" s="177"/>
      <c r="I581" s="178">
        <f>ROUND(E581*H581,2)</f>
        <v>0</v>
      </c>
      <c r="J581" s="177"/>
      <c r="K581" s="178">
        <f>ROUND(E581*J581,2)</f>
        <v>0</v>
      </c>
      <c r="L581" s="178">
        <v>21</v>
      </c>
      <c r="M581" s="178">
        <f>G581*(1+L581/100)</f>
        <v>0</v>
      </c>
      <c r="N581" s="176">
        <v>5.0000000000000001E-3</v>
      </c>
      <c r="O581" s="176">
        <f>ROUND(E581*N581,2)</f>
        <v>0.03</v>
      </c>
      <c r="P581" s="176">
        <v>0</v>
      </c>
      <c r="Q581" s="176">
        <f>ROUND(E581*P581,2)</f>
        <v>0</v>
      </c>
      <c r="R581" s="178"/>
      <c r="S581" s="178" t="s">
        <v>258</v>
      </c>
      <c r="T581" s="179" t="s">
        <v>259</v>
      </c>
      <c r="U581" s="159">
        <v>0</v>
      </c>
      <c r="V581" s="159">
        <f>ROUND(E581*U581,2)</f>
        <v>0</v>
      </c>
      <c r="W581" s="159"/>
      <c r="X581" s="159" t="s">
        <v>187</v>
      </c>
      <c r="Y581" s="159" t="s">
        <v>188</v>
      </c>
      <c r="Z581" s="148"/>
      <c r="AA581" s="148"/>
      <c r="AB581" s="148"/>
      <c r="AC581" s="148"/>
      <c r="AD581" s="148"/>
      <c r="AE581" s="148"/>
      <c r="AF581" s="148"/>
      <c r="AG581" s="148" t="s">
        <v>189</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2" x14ac:dyDescent="0.2">
      <c r="A582" s="155"/>
      <c r="B582" s="156"/>
      <c r="C582" s="191" t="s">
        <v>820</v>
      </c>
      <c r="D582" s="161"/>
      <c r="E582" s="162">
        <v>5.7</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193</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73">
        <v>157</v>
      </c>
      <c r="B583" s="174" t="s">
        <v>821</v>
      </c>
      <c r="C583" s="190" t="s">
        <v>822</v>
      </c>
      <c r="D583" s="175" t="s">
        <v>184</v>
      </c>
      <c r="E583" s="176">
        <v>1</v>
      </c>
      <c r="F583" s="177"/>
      <c r="G583" s="178">
        <f>ROUND(E583*F583,2)</f>
        <v>0</v>
      </c>
      <c r="H583" s="177"/>
      <c r="I583" s="178">
        <f>ROUND(E583*H583,2)</f>
        <v>0</v>
      </c>
      <c r="J583" s="177"/>
      <c r="K583" s="178">
        <f>ROUND(E583*J583,2)</f>
        <v>0</v>
      </c>
      <c r="L583" s="178">
        <v>21</v>
      </c>
      <c r="M583" s="178">
        <f>G583*(1+L583/100)</f>
        <v>0</v>
      </c>
      <c r="N583" s="176">
        <v>7.0200000000000002E-3</v>
      </c>
      <c r="O583" s="176">
        <f>ROUND(E583*N583,2)</f>
        <v>0.01</v>
      </c>
      <c r="P583" s="176">
        <v>0</v>
      </c>
      <c r="Q583" s="176">
        <f>ROUND(E583*P583,2)</f>
        <v>0</v>
      </c>
      <c r="R583" s="178"/>
      <c r="S583" s="178" t="s">
        <v>258</v>
      </c>
      <c r="T583" s="179" t="s">
        <v>259</v>
      </c>
      <c r="U583" s="159">
        <v>1.3140000000000001</v>
      </c>
      <c r="V583" s="159">
        <f>ROUND(E583*U583,2)</f>
        <v>1.31</v>
      </c>
      <c r="W583" s="159"/>
      <c r="X583" s="159" t="s">
        <v>187</v>
      </c>
      <c r="Y583" s="159" t="s">
        <v>188</v>
      </c>
      <c r="Z583" s="148"/>
      <c r="AA583" s="148"/>
      <c r="AB583" s="148"/>
      <c r="AC583" s="148"/>
      <c r="AD583" s="148"/>
      <c r="AE583" s="148"/>
      <c r="AF583" s="148"/>
      <c r="AG583" s="148" t="s">
        <v>189</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2" x14ac:dyDescent="0.2">
      <c r="A584" s="155"/>
      <c r="B584" s="156"/>
      <c r="C584" s="191" t="s">
        <v>318</v>
      </c>
      <c r="D584" s="161"/>
      <c r="E584" s="162"/>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193</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1" t="s">
        <v>814</v>
      </c>
      <c r="D585" s="161"/>
      <c r="E585" s="162">
        <v>1</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193</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73">
        <v>158</v>
      </c>
      <c r="B586" s="174" t="s">
        <v>823</v>
      </c>
      <c r="C586" s="190" t="s">
        <v>824</v>
      </c>
      <c r="D586" s="175" t="s">
        <v>184</v>
      </c>
      <c r="E586" s="176">
        <v>2</v>
      </c>
      <c r="F586" s="177"/>
      <c r="G586" s="178">
        <f>ROUND(E586*F586,2)</f>
        <v>0</v>
      </c>
      <c r="H586" s="177"/>
      <c r="I586" s="178">
        <f>ROUND(E586*H586,2)</f>
        <v>0</v>
      </c>
      <c r="J586" s="177"/>
      <c r="K586" s="178">
        <f>ROUND(E586*J586,2)</f>
        <v>0</v>
      </c>
      <c r="L586" s="178">
        <v>21</v>
      </c>
      <c r="M586" s="178">
        <f>G586*(1+L586/100)</f>
        <v>0</v>
      </c>
      <c r="N586" s="176">
        <v>0</v>
      </c>
      <c r="O586" s="176">
        <f>ROUND(E586*N586,2)</f>
        <v>0</v>
      </c>
      <c r="P586" s="176">
        <v>0</v>
      </c>
      <c r="Q586" s="176">
        <f>ROUND(E586*P586,2)</f>
        <v>0</v>
      </c>
      <c r="R586" s="178"/>
      <c r="S586" s="178" t="s">
        <v>258</v>
      </c>
      <c r="T586" s="179" t="s">
        <v>259</v>
      </c>
      <c r="U586" s="159">
        <v>0</v>
      </c>
      <c r="V586" s="159">
        <f>ROUND(E586*U586,2)</f>
        <v>0</v>
      </c>
      <c r="W586" s="159"/>
      <c r="X586" s="159" t="s">
        <v>187</v>
      </c>
      <c r="Y586" s="159" t="s">
        <v>188</v>
      </c>
      <c r="Z586" s="148"/>
      <c r="AA586" s="148"/>
      <c r="AB586" s="148"/>
      <c r="AC586" s="148"/>
      <c r="AD586" s="148"/>
      <c r="AE586" s="148"/>
      <c r="AF586" s="148"/>
      <c r="AG586" s="148" t="s">
        <v>189</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2" x14ac:dyDescent="0.2">
      <c r="A587" s="155"/>
      <c r="B587" s="156"/>
      <c r="C587" s="191" t="s">
        <v>791</v>
      </c>
      <c r="D587" s="161"/>
      <c r="E587" s="162"/>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193</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3" x14ac:dyDescent="0.2">
      <c r="A588" s="155"/>
      <c r="B588" s="156"/>
      <c r="C588" s="191" t="s">
        <v>712</v>
      </c>
      <c r="D588" s="161"/>
      <c r="E588" s="162">
        <v>1</v>
      </c>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193</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191" t="s">
        <v>610</v>
      </c>
      <c r="D589" s="161"/>
      <c r="E589" s="162">
        <v>1</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193</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73">
        <v>159</v>
      </c>
      <c r="B590" s="174" t="s">
        <v>825</v>
      </c>
      <c r="C590" s="190" t="s">
        <v>826</v>
      </c>
      <c r="D590" s="175" t="s">
        <v>238</v>
      </c>
      <c r="E590" s="176">
        <v>2.1</v>
      </c>
      <c r="F590" s="177"/>
      <c r="G590" s="178">
        <f>ROUND(E590*F590,2)</f>
        <v>0</v>
      </c>
      <c r="H590" s="177"/>
      <c r="I590" s="178">
        <f>ROUND(E590*H590,2)</f>
        <v>0</v>
      </c>
      <c r="J590" s="177"/>
      <c r="K590" s="178">
        <f>ROUND(E590*J590,2)</f>
        <v>0</v>
      </c>
      <c r="L590" s="178">
        <v>21</v>
      </c>
      <c r="M590" s="178">
        <f>G590*(1+L590/100)</f>
        <v>0</v>
      </c>
      <c r="N590" s="176">
        <v>0.02</v>
      </c>
      <c r="O590" s="176">
        <f>ROUND(E590*N590,2)</f>
        <v>0.04</v>
      </c>
      <c r="P590" s="176">
        <v>0</v>
      </c>
      <c r="Q590" s="176">
        <f>ROUND(E590*P590,2)</f>
        <v>0</v>
      </c>
      <c r="R590" s="178"/>
      <c r="S590" s="178" t="s">
        <v>258</v>
      </c>
      <c r="T590" s="179" t="s">
        <v>259</v>
      </c>
      <c r="U590" s="159">
        <v>0</v>
      </c>
      <c r="V590" s="159">
        <f>ROUND(E590*U590,2)</f>
        <v>0</v>
      </c>
      <c r="W590" s="159"/>
      <c r="X590" s="159" t="s">
        <v>187</v>
      </c>
      <c r="Y590" s="159" t="s">
        <v>188</v>
      </c>
      <c r="Z590" s="148"/>
      <c r="AA590" s="148"/>
      <c r="AB590" s="148"/>
      <c r="AC590" s="148"/>
      <c r="AD590" s="148"/>
      <c r="AE590" s="148"/>
      <c r="AF590" s="148"/>
      <c r="AG590" s="148" t="s">
        <v>189</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259" t="s">
        <v>827</v>
      </c>
      <c r="D591" s="260"/>
      <c r="E591" s="260"/>
      <c r="F591" s="260"/>
      <c r="G591" s="260"/>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222</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2" x14ac:dyDescent="0.2">
      <c r="A592" s="155"/>
      <c r="B592" s="156"/>
      <c r="C592" s="191" t="s">
        <v>828</v>
      </c>
      <c r="D592" s="161"/>
      <c r="E592" s="162">
        <v>2.1</v>
      </c>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193</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73">
        <v>160</v>
      </c>
      <c r="B593" s="174" t="s">
        <v>829</v>
      </c>
      <c r="C593" s="190" t="s">
        <v>830</v>
      </c>
      <c r="D593" s="175" t="s">
        <v>831</v>
      </c>
      <c r="E593" s="176">
        <v>7</v>
      </c>
      <c r="F593" s="177"/>
      <c r="G593" s="178">
        <f>ROUND(E593*F593,2)</f>
        <v>0</v>
      </c>
      <c r="H593" s="177"/>
      <c r="I593" s="178">
        <f>ROUND(E593*H593,2)</f>
        <v>0</v>
      </c>
      <c r="J593" s="177"/>
      <c r="K593" s="178">
        <f>ROUND(E593*J593,2)</f>
        <v>0</v>
      </c>
      <c r="L593" s="178">
        <v>21</v>
      </c>
      <c r="M593" s="178">
        <f>G593*(1+L593/100)</f>
        <v>0</v>
      </c>
      <c r="N593" s="176">
        <v>0</v>
      </c>
      <c r="O593" s="176">
        <f>ROUND(E593*N593,2)</f>
        <v>0</v>
      </c>
      <c r="P593" s="176">
        <v>0</v>
      </c>
      <c r="Q593" s="176">
        <f>ROUND(E593*P593,2)</f>
        <v>0</v>
      </c>
      <c r="R593" s="178"/>
      <c r="S593" s="178" t="s">
        <v>258</v>
      </c>
      <c r="T593" s="179" t="s">
        <v>259</v>
      </c>
      <c r="U593" s="159">
        <v>0</v>
      </c>
      <c r="V593" s="159">
        <f>ROUND(E593*U593,2)</f>
        <v>0</v>
      </c>
      <c r="W593" s="159"/>
      <c r="X593" s="159" t="s">
        <v>267</v>
      </c>
      <c r="Y593" s="159" t="s">
        <v>188</v>
      </c>
      <c r="Z593" s="148"/>
      <c r="AA593" s="148"/>
      <c r="AB593" s="148"/>
      <c r="AC593" s="148"/>
      <c r="AD593" s="148"/>
      <c r="AE593" s="148"/>
      <c r="AF593" s="148"/>
      <c r="AG593" s="148" t="s">
        <v>268</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2" x14ac:dyDescent="0.2">
      <c r="A594" s="155"/>
      <c r="B594" s="156"/>
      <c r="C594" s="191" t="s">
        <v>704</v>
      </c>
      <c r="D594" s="161"/>
      <c r="E594" s="162">
        <v>2</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193</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191" t="s">
        <v>705</v>
      </c>
      <c r="D595" s="161"/>
      <c r="E595" s="162">
        <v>2</v>
      </c>
      <c r="F595" s="159"/>
      <c r="G595" s="159"/>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193</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191" t="s">
        <v>695</v>
      </c>
      <c r="D596" s="161"/>
      <c r="E596" s="162">
        <v>1</v>
      </c>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193</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1" t="s">
        <v>706</v>
      </c>
      <c r="D597" s="161"/>
      <c r="E597" s="162">
        <v>1</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193</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191" t="s">
        <v>707</v>
      </c>
      <c r="D598" s="161"/>
      <c r="E598" s="162">
        <v>1</v>
      </c>
      <c r="F598" s="159"/>
      <c r="G598" s="15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193</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73">
        <v>161</v>
      </c>
      <c r="B599" s="174" t="s">
        <v>832</v>
      </c>
      <c r="C599" s="190" t="s">
        <v>833</v>
      </c>
      <c r="D599" s="175" t="s">
        <v>184</v>
      </c>
      <c r="E599" s="176">
        <v>127</v>
      </c>
      <c r="F599" s="177"/>
      <c r="G599" s="178">
        <f>ROUND(E599*F599,2)</f>
        <v>0</v>
      </c>
      <c r="H599" s="177"/>
      <c r="I599" s="178">
        <f>ROUND(E599*H599,2)</f>
        <v>0</v>
      </c>
      <c r="J599" s="177"/>
      <c r="K599" s="178">
        <f>ROUND(E599*J599,2)</f>
        <v>0</v>
      </c>
      <c r="L599" s="178">
        <v>21</v>
      </c>
      <c r="M599" s="178">
        <f>G599*(1+L599/100)</f>
        <v>0</v>
      </c>
      <c r="N599" s="176">
        <v>0</v>
      </c>
      <c r="O599" s="176">
        <f>ROUND(E599*N599,2)</f>
        <v>0</v>
      </c>
      <c r="P599" s="176">
        <v>0</v>
      </c>
      <c r="Q599" s="176">
        <f>ROUND(E599*P599,2)</f>
        <v>0</v>
      </c>
      <c r="R599" s="178"/>
      <c r="S599" s="178" t="s">
        <v>258</v>
      </c>
      <c r="T599" s="179" t="s">
        <v>259</v>
      </c>
      <c r="U599" s="159">
        <v>0</v>
      </c>
      <c r="V599" s="159">
        <f>ROUND(E599*U599,2)</f>
        <v>0</v>
      </c>
      <c r="W599" s="159"/>
      <c r="X599" s="159" t="s">
        <v>267</v>
      </c>
      <c r="Y599" s="159" t="s">
        <v>188</v>
      </c>
      <c r="Z599" s="148"/>
      <c r="AA599" s="148"/>
      <c r="AB599" s="148"/>
      <c r="AC599" s="148"/>
      <c r="AD599" s="148"/>
      <c r="AE599" s="148"/>
      <c r="AF599" s="148"/>
      <c r="AG599" s="148" t="s">
        <v>268</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2" x14ac:dyDescent="0.2">
      <c r="A600" s="155"/>
      <c r="B600" s="156"/>
      <c r="C600" s="191" t="s">
        <v>621</v>
      </c>
      <c r="D600" s="161"/>
      <c r="E600" s="162"/>
      <c r="F600" s="159"/>
      <c r="G600" s="15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193</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191" t="s">
        <v>622</v>
      </c>
      <c r="D601" s="161"/>
      <c r="E601" s="162">
        <v>86</v>
      </c>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193</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1" t="s">
        <v>624</v>
      </c>
      <c r="D602" s="161"/>
      <c r="E602" s="162"/>
      <c r="F602" s="159"/>
      <c r="G602" s="15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193</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91" t="s">
        <v>625</v>
      </c>
      <c r="D603" s="161"/>
      <c r="E603" s="162">
        <v>41</v>
      </c>
      <c r="F603" s="159"/>
      <c r="G603" s="15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193</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73">
        <v>162</v>
      </c>
      <c r="B604" s="174" t="s">
        <v>834</v>
      </c>
      <c r="C604" s="190" t="s">
        <v>835</v>
      </c>
      <c r="D604" s="175" t="s">
        <v>184</v>
      </c>
      <c r="E604" s="176">
        <v>21</v>
      </c>
      <c r="F604" s="177"/>
      <c r="G604" s="178">
        <f>ROUND(E604*F604,2)</f>
        <v>0</v>
      </c>
      <c r="H604" s="177"/>
      <c r="I604" s="178">
        <f>ROUND(E604*H604,2)</f>
        <v>0</v>
      </c>
      <c r="J604" s="177"/>
      <c r="K604" s="178">
        <f>ROUND(E604*J604,2)</f>
        <v>0</v>
      </c>
      <c r="L604" s="178">
        <v>21</v>
      </c>
      <c r="M604" s="178">
        <f>G604*(1+L604/100)</f>
        <v>0</v>
      </c>
      <c r="N604" s="176">
        <v>0</v>
      </c>
      <c r="O604" s="176">
        <f>ROUND(E604*N604,2)</f>
        <v>0</v>
      </c>
      <c r="P604" s="176">
        <v>0</v>
      </c>
      <c r="Q604" s="176">
        <f>ROUND(E604*P604,2)</f>
        <v>0</v>
      </c>
      <c r="R604" s="178"/>
      <c r="S604" s="178" t="s">
        <v>258</v>
      </c>
      <c r="T604" s="179" t="s">
        <v>259</v>
      </c>
      <c r="U604" s="159">
        <v>0</v>
      </c>
      <c r="V604" s="159">
        <f>ROUND(E604*U604,2)</f>
        <v>0</v>
      </c>
      <c r="W604" s="159"/>
      <c r="X604" s="159" t="s">
        <v>267</v>
      </c>
      <c r="Y604" s="159" t="s">
        <v>188</v>
      </c>
      <c r="Z604" s="148"/>
      <c r="AA604" s="148"/>
      <c r="AB604" s="148"/>
      <c r="AC604" s="148"/>
      <c r="AD604" s="148"/>
      <c r="AE604" s="148"/>
      <c r="AF604" s="148"/>
      <c r="AG604" s="148" t="s">
        <v>268</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2" x14ac:dyDescent="0.2">
      <c r="A605" s="155"/>
      <c r="B605" s="156"/>
      <c r="C605" s="191" t="s">
        <v>621</v>
      </c>
      <c r="D605" s="161"/>
      <c r="E605" s="162"/>
      <c r="F605" s="159"/>
      <c r="G605" s="159"/>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193</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3" x14ac:dyDescent="0.2">
      <c r="A606" s="155"/>
      <c r="B606" s="156"/>
      <c r="C606" s="191" t="s">
        <v>623</v>
      </c>
      <c r="D606" s="161"/>
      <c r="E606" s="162">
        <v>12</v>
      </c>
      <c r="F606" s="159"/>
      <c r="G606" s="159"/>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193</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3" x14ac:dyDescent="0.2">
      <c r="A607" s="155"/>
      <c r="B607" s="156"/>
      <c r="C607" s="191" t="s">
        <v>624</v>
      </c>
      <c r="D607" s="161"/>
      <c r="E607" s="162"/>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193</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3" x14ac:dyDescent="0.2">
      <c r="A608" s="155"/>
      <c r="B608" s="156"/>
      <c r="C608" s="191" t="s">
        <v>626</v>
      </c>
      <c r="D608" s="161"/>
      <c r="E608" s="162">
        <v>9</v>
      </c>
      <c r="F608" s="159"/>
      <c r="G608" s="159"/>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193</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v>163</v>
      </c>
      <c r="B609" s="156" t="s">
        <v>836</v>
      </c>
      <c r="C609" s="192" t="s">
        <v>837</v>
      </c>
      <c r="D609" s="157" t="s">
        <v>0</v>
      </c>
      <c r="E609" s="181"/>
      <c r="F609" s="160"/>
      <c r="G609" s="159">
        <f>ROUND(E609*F609,2)</f>
        <v>0</v>
      </c>
      <c r="H609" s="160"/>
      <c r="I609" s="159">
        <f>ROUND(E609*H609,2)</f>
        <v>0</v>
      </c>
      <c r="J609" s="160"/>
      <c r="K609" s="159">
        <f>ROUND(E609*J609,2)</f>
        <v>0</v>
      </c>
      <c r="L609" s="159">
        <v>21</v>
      </c>
      <c r="M609" s="159">
        <f>G609*(1+L609/100)</f>
        <v>0</v>
      </c>
      <c r="N609" s="158">
        <v>0</v>
      </c>
      <c r="O609" s="158">
        <f>ROUND(E609*N609,2)</f>
        <v>0</v>
      </c>
      <c r="P609" s="158">
        <v>0</v>
      </c>
      <c r="Q609" s="158">
        <f>ROUND(E609*P609,2)</f>
        <v>0</v>
      </c>
      <c r="R609" s="159" t="s">
        <v>782</v>
      </c>
      <c r="S609" s="159" t="s">
        <v>186</v>
      </c>
      <c r="T609" s="159" t="s">
        <v>186</v>
      </c>
      <c r="U609" s="159">
        <v>0</v>
      </c>
      <c r="V609" s="159">
        <f>ROUND(E609*U609,2)</f>
        <v>0</v>
      </c>
      <c r="W609" s="159"/>
      <c r="X609" s="159" t="s">
        <v>503</v>
      </c>
      <c r="Y609" s="159" t="s">
        <v>188</v>
      </c>
      <c r="Z609" s="148"/>
      <c r="AA609" s="148"/>
      <c r="AB609" s="148"/>
      <c r="AC609" s="148"/>
      <c r="AD609" s="148"/>
      <c r="AE609" s="148"/>
      <c r="AF609" s="148"/>
      <c r="AG609" s="148" t="s">
        <v>504</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257" t="s">
        <v>577</v>
      </c>
      <c r="D610" s="258"/>
      <c r="E610" s="258"/>
      <c r="F610" s="258"/>
      <c r="G610" s="258"/>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191</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x14ac:dyDescent="0.2">
      <c r="A611" s="166" t="s">
        <v>180</v>
      </c>
      <c r="B611" s="167" t="s">
        <v>134</v>
      </c>
      <c r="C611" s="189" t="s">
        <v>135</v>
      </c>
      <c r="D611" s="168"/>
      <c r="E611" s="169"/>
      <c r="F611" s="170"/>
      <c r="G611" s="170">
        <f>SUMIF(AG612:AG641,"&lt;&gt;NOR",G612:G641)</f>
        <v>0</v>
      </c>
      <c r="H611" s="170"/>
      <c r="I611" s="170">
        <f>SUM(I612:I641)</f>
        <v>0</v>
      </c>
      <c r="J611" s="170"/>
      <c r="K611" s="170">
        <f>SUM(K612:K641)</f>
        <v>0</v>
      </c>
      <c r="L611" s="170"/>
      <c r="M611" s="170">
        <f>SUM(M612:M641)</f>
        <v>0</v>
      </c>
      <c r="N611" s="169"/>
      <c r="O611" s="169">
        <f>SUM(O612:O641)</f>
        <v>1.1400000000000001</v>
      </c>
      <c r="P611" s="169"/>
      <c r="Q611" s="169">
        <f>SUM(Q612:Q641)</f>
        <v>0</v>
      </c>
      <c r="R611" s="170"/>
      <c r="S611" s="170"/>
      <c r="T611" s="171"/>
      <c r="U611" s="165"/>
      <c r="V611" s="165">
        <f>SUM(V612:V641)</f>
        <v>43.87</v>
      </c>
      <c r="W611" s="165"/>
      <c r="X611" s="165"/>
      <c r="Y611" s="165"/>
      <c r="AG611" t="s">
        <v>181</v>
      </c>
    </row>
    <row r="612" spans="1:60" ht="22.5" outlineLevel="1" x14ac:dyDescent="0.2">
      <c r="A612" s="173">
        <v>164</v>
      </c>
      <c r="B612" s="174" t="s">
        <v>838</v>
      </c>
      <c r="C612" s="190" t="s">
        <v>839</v>
      </c>
      <c r="D612" s="175" t="s">
        <v>208</v>
      </c>
      <c r="E612" s="176">
        <v>10.82</v>
      </c>
      <c r="F612" s="177"/>
      <c r="G612" s="178">
        <f>ROUND(E612*F612,2)</f>
        <v>0</v>
      </c>
      <c r="H612" s="177"/>
      <c r="I612" s="178">
        <f>ROUND(E612*H612,2)</f>
        <v>0</v>
      </c>
      <c r="J612" s="177"/>
      <c r="K612" s="178">
        <f>ROUND(E612*J612,2)</f>
        <v>0</v>
      </c>
      <c r="L612" s="178">
        <v>21</v>
      </c>
      <c r="M612" s="178">
        <f>G612*(1+L612/100)</f>
        <v>0</v>
      </c>
      <c r="N612" s="176">
        <v>0</v>
      </c>
      <c r="O612" s="176">
        <f>ROUND(E612*N612,2)</f>
        <v>0</v>
      </c>
      <c r="P612" s="176">
        <v>0</v>
      </c>
      <c r="Q612" s="176">
        <f>ROUND(E612*P612,2)</f>
        <v>0</v>
      </c>
      <c r="R612" s="178" t="s">
        <v>840</v>
      </c>
      <c r="S612" s="178" t="s">
        <v>186</v>
      </c>
      <c r="T612" s="179" t="s">
        <v>186</v>
      </c>
      <c r="U612" s="159">
        <v>1.6E-2</v>
      </c>
      <c r="V612" s="159">
        <f>ROUND(E612*U612,2)</f>
        <v>0.17</v>
      </c>
      <c r="W612" s="159"/>
      <c r="X612" s="159" t="s">
        <v>187</v>
      </c>
      <c r="Y612" s="159" t="s">
        <v>188</v>
      </c>
      <c r="Z612" s="148"/>
      <c r="AA612" s="148"/>
      <c r="AB612" s="148"/>
      <c r="AC612" s="148"/>
      <c r="AD612" s="148"/>
      <c r="AE612" s="148"/>
      <c r="AF612" s="148"/>
      <c r="AG612" s="148" t="s">
        <v>189</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191" t="s">
        <v>841</v>
      </c>
      <c r="D613" s="161"/>
      <c r="E613" s="162">
        <v>2.56</v>
      </c>
      <c r="F613" s="159"/>
      <c r="G613" s="159"/>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193</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5"/>
      <c r="B614" s="156"/>
      <c r="C614" s="191" t="s">
        <v>842</v>
      </c>
      <c r="D614" s="161"/>
      <c r="E614" s="162">
        <v>2.4700000000000002</v>
      </c>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193</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x14ac:dyDescent="0.2">
      <c r="A615" s="155"/>
      <c r="B615" s="156"/>
      <c r="C615" s="191" t="s">
        <v>843</v>
      </c>
      <c r="D615" s="161"/>
      <c r="E615" s="162">
        <v>1.9</v>
      </c>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193</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x14ac:dyDescent="0.2">
      <c r="A616" s="155"/>
      <c r="B616" s="156"/>
      <c r="C616" s="191" t="s">
        <v>844</v>
      </c>
      <c r="D616" s="161"/>
      <c r="E616" s="162">
        <v>3.89</v>
      </c>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193</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73">
        <v>165</v>
      </c>
      <c r="B617" s="174" t="s">
        <v>845</v>
      </c>
      <c r="C617" s="190" t="s">
        <v>846</v>
      </c>
      <c r="D617" s="175" t="s">
        <v>208</v>
      </c>
      <c r="E617" s="176">
        <v>10.82</v>
      </c>
      <c r="F617" s="177"/>
      <c r="G617" s="178">
        <f>ROUND(E617*F617,2)</f>
        <v>0</v>
      </c>
      <c r="H617" s="177"/>
      <c r="I617" s="178">
        <f>ROUND(E617*H617,2)</f>
        <v>0</v>
      </c>
      <c r="J617" s="177"/>
      <c r="K617" s="178">
        <f>ROUND(E617*J617,2)</f>
        <v>0</v>
      </c>
      <c r="L617" s="178">
        <v>21</v>
      </c>
      <c r="M617" s="178">
        <f>G617*(1+L617/100)</f>
        <v>0</v>
      </c>
      <c r="N617" s="176">
        <v>2.1000000000000001E-4</v>
      </c>
      <c r="O617" s="176">
        <f>ROUND(E617*N617,2)</f>
        <v>0</v>
      </c>
      <c r="P617" s="176">
        <v>0</v>
      </c>
      <c r="Q617" s="176">
        <f>ROUND(E617*P617,2)</f>
        <v>0</v>
      </c>
      <c r="R617" s="178" t="s">
        <v>840</v>
      </c>
      <c r="S617" s="178" t="s">
        <v>186</v>
      </c>
      <c r="T617" s="179" t="s">
        <v>186</v>
      </c>
      <c r="U617" s="159">
        <v>0.05</v>
      </c>
      <c r="V617" s="159">
        <f>ROUND(E617*U617,2)</f>
        <v>0.54</v>
      </c>
      <c r="W617" s="159"/>
      <c r="X617" s="159" t="s">
        <v>187</v>
      </c>
      <c r="Y617" s="159" t="s">
        <v>188</v>
      </c>
      <c r="Z617" s="148"/>
      <c r="AA617" s="148"/>
      <c r="AB617" s="148"/>
      <c r="AC617" s="148"/>
      <c r="AD617" s="148"/>
      <c r="AE617" s="148"/>
      <c r="AF617" s="148"/>
      <c r="AG617" s="148" t="s">
        <v>189</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2" x14ac:dyDescent="0.2">
      <c r="A618" s="155"/>
      <c r="B618" s="156"/>
      <c r="C618" s="191" t="s">
        <v>847</v>
      </c>
      <c r="D618" s="161"/>
      <c r="E618" s="162">
        <v>10.82</v>
      </c>
      <c r="F618" s="159"/>
      <c r="G618" s="15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193</v>
      </c>
      <c r="AH618" s="148">
        <v>5</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73">
        <v>166</v>
      </c>
      <c r="B619" s="174" t="s">
        <v>848</v>
      </c>
      <c r="C619" s="190" t="s">
        <v>849</v>
      </c>
      <c r="D619" s="175" t="s">
        <v>208</v>
      </c>
      <c r="E619" s="176">
        <v>10.82</v>
      </c>
      <c r="F619" s="177"/>
      <c r="G619" s="178">
        <f>ROUND(E619*F619,2)</f>
        <v>0</v>
      </c>
      <c r="H619" s="177"/>
      <c r="I619" s="178">
        <f>ROUND(E619*H619,2)</f>
        <v>0</v>
      </c>
      <c r="J619" s="177"/>
      <c r="K619" s="178">
        <f>ROUND(E619*J619,2)</f>
        <v>0</v>
      </c>
      <c r="L619" s="178">
        <v>21</v>
      </c>
      <c r="M619" s="178">
        <f>G619*(1+L619/100)</f>
        <v>0</v>
      </c>
      <c r="N619" s="176">
        <v>3.0500000000000002E-3</v>
      </c>
      <c r="O619" s="176">
        <f>ROUND(E619*N619,2)</f>
        <v>0.03</v>
      </c>
      <c r="P619" s="176">
        <v>0</v>
      </c>
      <c r="Q619" s="176">
        <f>ROUND(E619*P619,2)</f>
        <v>0</v>
      </c>
      <c r="R619" s="178" t="s">
        <v>840</v>
      </c>
      <c r="S619" s="178" t="s">
        <v>850</v>
      </c>
      <c r="T619" s="179" t="s">
        <v>850</v>
      </c>
      <c r="U619" s="159">
        <v>0.97799999999999998</v>
      </c>
      <c r="V619" s="159">
        <f>ROUND(E619*U619,2)</f>
        <v>10.58</v>
      </c>
      <c r="W619" s="159"/>
      <c r="X619" s="159" t="s">
        <v>187</v>
      </c>
      <c r="Y619" s="159" t="s">
        <v>188</v>
      </c>
      <c r="Z619" s="148"/>
      <c r="AA619" s="148"/>
      <c r="AB619" s="148"/>
      <c r="AC619" s="148"/>
      <c r="AD619" s="148"/>
      <c r="AE619" s="148"/>
      <c r="AF619" s="148"/>
      <c r="AG619" s="148" t="s">
        <v>189</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2" x14ac:dyDescent="0.2">
      <c r="A620" s="155"/>
      <c r="B620" s="156"/>
      <c r="C620" s="191" t="s">
        <v>847</v>
      </c>
      <c r="D620" s="161"/>
      <c r="E620" s="162">
        <v>10.82</v>
      </c>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193</v>
      </c>
      <c r="AH620" s="148">
        <v>5</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73">
        <v>167</v>
      </c>
      <c r="B621" s="174" t="s">
        <v>851</v>
      </c>
      <c r="C621" s="190" t="s">
        <v>852</v>
      </c>
      <c r="D621" s="175" t="s">
        <v>238</v>
      </c>
      <c r="E621" s="176">
        <v>22.68</v>
      </c>
      <c r="F621" s="177"/>
      <c r="G621" s="178">
        <f>ROUND(E621*F621,2)</f>
        <v>0</v>
      </c>
      <c r="H621" s="177"/>
      <c r="I621" s="178">
        <f>ROUND(E621*H621,2)</f>
        <v>0</v>
      </c>
      <c r="J621" s="177"/>
      <c r="K621" s="178">
        <f>ROUND(E621*J621,2)</f>
        <v>0</v>
      </c>
      <c r="L621" s="178">
        <v>21</v>
      </c>
      <c r="M621" s="178">
        <f>G621*(1+L621/100)</f>
        <v>0</v>
      </c>
      <c r="N621" s="176">
        <v>4.0000000000000003E-5</v>
      </c>
      <c r="O621" s="176">
        <f>ROUND(E621*N621,2)</f>
        <v>0</v>
      </c>
      <c r="P621" s="176">
        <v>0</v>
      </c>
      <c r="Q621" s="176">
        <f>ROUND(E621*P621,2)</f>
        <v>0</v>
      </c>
      <c r="R621" s="178" t="s">
        <v>840</v>
      </c>
      <c r="S621" s="178" t="s">
        <v>186</v>
      </c>
      <c r="T621" s="179" t="s">
        <v>186</v>
      </c>
      <c r="U621" s="159">
        <v>0.14000000000000001</v>
      </c>
      <c r="V621" s="159">
        <f>ROUND(E621*U621,2)</f>
        <v>3.18</v>
      </c>
      <c r="W621" s="159"/>
      <c r="X621" s="159" t="s">
        <v>187</v>
      </c>
      <c r="Y621" s="159" t="s">
        <v>188</v>
      </c>
      <c r="Z621" s="148"/>
      <c r="AA621" s="148"/>
      <c r="AB621" s="148"/>
      <c r="AC621" s="148"/>
      <c r="AD621" s="148"/>
      <c r="AE621" s="148"/>
      <c r="AF621" s="148"/>
      <c r="AG621" s="148" t="s">
        <v>189</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2" x14ac:dyDescent="0.2">
      <c r="A622" s="155"/>
      <c r="B622" s="156"/>
      <c r="C622" s="191" t="s">
        <v>853</v>
      </c>
      <c r="D622" s="161"/>
      <c r="E622" s="162">
        <v>5.8</v>
      </c>
      <c r="F622" s="159"/>
      <c r="G622" s="159"/>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193</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3" x14ac:dyDescent="0.2">
      <c r="A623" s="155"/>
      <c r="B623" s="156"/>
      <c r="C623" s="191" t="s">
        <v>854</v>
      </c>
      <c r="D623" s="161"/>
      <c r="E623" s="162">
        <v>3.94</v>
      </c>
      <c r="F623" s="159"/>
      <c r="G623" s="159"/>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193</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191" t="s">
        <v>855</v>
      </c>
      <c r="D624" s="161"/>
      <c r="E624" s="162">
        <v>4.88</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193</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191" t="s">
        <v>856</v>
      </c>
      <c r="D625" s="161"/>
      <c r="E625" s="162">
        <v>8.06</v>
      </c>
      <c r="F625" s="159"/>
      <c r="G625" s="159"/>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193</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73">
        <v>168</v>
      </c>
      <c r="B626" s="174" t="s">
        <v>857</v>
      </c>
      <c r="C626" s="190" t="s">
        <v>858</v>
      </c>
      <c r="D626" s="175" t="s">
        <v>859</v>
      </c>
      <c r="E626" s="176">
        <v>88.88</v>
      </c>
      <c r="F626" s="177"/>
      <c r="G626" s="178">
        <f>ROUND(E626*F626,2)</f>
        <v>0</v>
      </c>
      <c r="H626" s="177"/>
      <c r="I626" s="178">
        <f>ROUND(E626*H626,2)</f>
        <v>0</v>
      </c>
      <c r="J626" s="177"/>
      <c r="K626" s="178">
        <f>ROUND(E626*J626,2)</f>
        <v>0</v>
      </c>
      <c r="L626" s="178">
        <v>21</v>
      </c>
      <c r="M626" s="178">
        <f>G626*(1+L626/100)</f>
        <v>0</v>
      </c>
      <c r="N626" s="176">
        <v>0</v>
      </c>
      <c r="O626" s="176">
        <f>ROUND(E626*N626,2)</f>
        <v>0</v>
      </c>
      <c r="P626" s="176">
        <v>0</v>
      </c>
      <c r="Q626" s="176">
        <f>ROUND(E626*P626,2)</f>
        <v>0</v>
      </c>
      <c r="R626" s="178"/>
      <c r="S626" s="178" t="s">
        <v>258</v>
      </c>
      <c r="T626" s="179" t="s">
        <v>259</v>
      </c>
      <c r="U626" s="159">
        <v>0</v>
      </c>
      <c r="V626" s="159">
        <f>ROUND(E626*U626,2)</f>
        <v>0</v>
      </c>
      <c r="W626" s="159"/>
      <c r="X626" s="159" t="s">
        <v>187</v>
      </c>
      <c r="Y626" s="159" t="s">
        <v>188</v>
      </c>
      <c r="Z626" s="148"/>
      <c r="AA626" s="148"/>
      <c r="AB626" s="148"/>
      <c r="AC626" s="148"/>
      <c r="AD626" s="148"/>
      <c r="AE626" s="148"/>
      <c r="AF626" s="148"/>
      <c r="AG626" s="148" t="s">
        <v>189</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2" x14ac:dyDescent="0.2">
      <c r="A627" s="155"/>
      <c r="B627" s="156"/>
      <c r="C627" s="191" t="s">
        <v>860</v>
      </c>
      <c r="D627" s="161"/>
      <c r="E627" s="162"/>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193</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1" t="s">
        <v>861</v>
      </c>
      <c r="D628" s="161"/>
      <c r="E628" s="162">
        <v>28.63</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193</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191" t="s">
        <v>862</v>
      </c>
      <c r="D629" s="161"/>
      <c r="E629" s="162">
        <v>31.65</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193</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3" x14ac:dyDescent="0.2">
      <c r="A630" s="155"/>
      <c r="B630" s="156"/>
      <c r="C630" s="191" t="s">
        <v>863</v>
      </c>
      <c r="D630" s="161"/>
      <c r="E630" s="162">
        <v>28.6</v>
      </c>
      <c r="F630" s="159"/>
      <c r="G630" s="15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193</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ht="22.5" outlineLevel="1" x14ac:dyDescent="0.2">
      <c r="A631" s="173">
        <v>169</v>
      </c>
      <c r="B631" s="174" t="s">
        <v>864</v>
      </c>
      <c r="C631" s="190" t="s">
        <v>865</v>
      </c>
      <c r="D631" s="175" t="s">
        <v>208</v>
      </c>
      <c r="E631" s="176">
        <v>88.88</v>
      </c>
      <c r="F631" s="177"/>
      <c r="G631" s="178">
        <f>ROUND(E631*F631,2)</f>
        <v>0</v>
      </c>
      <c r="H631" s="177"/>
      <c r="I631" s="178">
        <f>ROUND(E631*H631,2)</f>
        <v>0</v>
      </c>
      <c r="J631" s="177"/>
      <c r="K631" s="178">
        <f>ROUND(E631*J631,2)</f>
        <v>0</v>
      </c>
      <c r="L631" s="178">
        <v>21</v>
      </c>
      <c r="M631" s="178">
        <f>G631*(1+L631/100)</f>
        <v>0</v>
      </c>
      <c r="N631" s="176">
        <v>1.018E-2</v>
      </c>
      <c r="O631" s="176">
        <f>ROUND(E631*N631,2)</f>
        <v>0.9</v>
      </c>
      <c r="P631" s="176">
        <v>0</v>
      </c>
      <c r="Q631" s="176">
        <f>ROUND(E631*P631,2)</f>
        <v>0</v>
      </c>
      <c r="R631" s="178" t="s">
        <v>866</v>
      </c>
      <c r="S631" s="178" t="s">
        <v>654</v>
      </c>
      <c r="T631" s="179" t="s">
        <v>654</v>
      </c>
      <c r="U631" s="159">
        <v>0.33076</v>
      </c>
      <c r="V631" s="159">
        <f>ROUND(E631*U631,2)</f>
        <v>29.4</v>
      </c>
      <c r="W631" s="159"/>
      <c r="X631" s="159" t="s">
        <v>867</v>
      </c>
      <c r="Y631" s="159" t="s">
        <v>188</v>
      </c>
      <c r="Z631" s="148"/>
      <c r="AA631" s="148"/>
      <c r="AB631" s="148"/>
      <c r="AC631" s="148"/>
      <c r="AD631" s="148"/>
      <c r="AE631" s="148"/>
      <c r="AF631" s="148"/>
      <c r="AG631" s="148" t="s">
        <v>868</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191" t="s">
        <v>869</v>
      </c>
      <c r="D632" s="161"/>
      <c r="E632" s="162"/>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193</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191" t="s">
        <v>863</v>
      </c>
      <c r="D633" s="161"/>
      <c r="E633" s="162">
        <v>28.6</v>
      </c>
      <c r="F633" s="159"/>
      <c r="G633" s="15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193</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3" x14ac:dyDescent="0.2">
      <c r="A634" s="155"/>
      <c r="B634" s="156"/>
      <c r="C634" s="191" t="s">
        <v>870</v>
      </c>
      <c r="D634" s="161"/>
      <c r="E634" s="162"/>
      <c r="F634" s="159"/>
      <c r="G634" s="159"/>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193</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191" t="s">
        <v>861</v>
      </c>
      <c r="D635" s="161"/>
      <c r="E635" s="162">
        <v>28.63</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193</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3" x14ac:dyDescent="0.2">
      <c r="A636" s="155"/>
      <c r="B636" s="156"/>
      <c r="C636" s="191" t="s">
        <v>862</v>
      </c>
      <c r="D636" s="161"/>
      <c r="E636" s="162">
        <v>31.65</v>
      </c>
      <c r="F636" s="159"/>
      <c r="G636" s="159"/>
      <c r="H636" s="159"/>
      <c r="I636" s="159"/>
      <c r="J636" s="159"/>
      <c r="K636" s="159"/>
      <c r="L636" s="159"/>
      <c r="M636" s="159"/>
      <c r="N636" s="158"/>
      <c r="O636" s="158"/>
      <c r="P636" s="158"/>
      <c r="Q636" s="158"/>
      <c r="R636" s="159"/>
      <c r="S636" s="159"/>
      <c r="T636" s="159"/>
      <c r="U636" s="159"/>
      <c r="V636" s="159"/>
      <c r="W636" s="159"/>
      <c r="X636" s="159"/>
      <c r="Y636" s="159"/>
      <c r="Z636" s="148"/>
      <c r="AA636" s="148"/>
      <c r="AB636" s="148"/>
      <c r="AC636" s="148"/>
      <c r="AD636" s="148"/>
      <c r="AE636" s="148"/>
      <c r="AF636" s="148"/>
      <c r="AG636" s="148" t="s">
        <v>193</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ht="22.5" outlineLevel="1" x14ac:dyDescent="0.2">
      <c r="A637" s="173">
        <v>170</v>
      </c>
      <c r="B637" s="174" t="s">
        <v>871</v>
      </c>
      <c r="C637" s="190" t="s">
        <v>872</v>
      </c>
      <c r="D637" s="175" t="s">
        <v>208</v>
      </c>
      <c r="E637" s="176">
        <v>11.901999999999999</v>
      </c>
      <c r="F637" s="177"/>
      <c r="G637" s="178">
        <f>ROUND(E637*F637,2)</f>
        <v>0</v>
      </c>
      <c r="H637" s="177"/>
      <c r="I637" s="178">
        <f>ROUND(E637*H637,2)</f>
        <v>0</v>
      </c>
      <c r="J637" s="177"/>
      <c r="K637" s="178">
        <f>ROUND(E637*J637,2)</f>
        <v>0</v>
      </c>
      <c r="L637" s="178">
        <v>21</v>
      </c>
      <c r="M637" s="178">
        <f>G637*(1+L637/100)</f>
        <v>0</v>
      </c>
      <c r="N637" s="176">
        <v>1.7999999999999999E-2</v>
      </c>
      <c r="O637" s="176">
        <f>ROUND(E637*N637,2)</f>
        <v>0.21</v>
      </c>
      <c r="P637" s="176">
        <v>0</v>
      </c>
      <c r="Q637" s="176">
        <f>ROUND(E637*P637,2)</f>
        <v>0</v>
      </c>
      <c r="R637" s="178"/>
      <c r="S637" s="178" t="s">
        <v>186</v>
      </c>
      <c r="T637" s="179" t="s">
        <v>186</v>
      </c>
      <c r="U637" s="159">
        <v>0</v>
      </c>
      <c r="V637" s="159">
        <f>ROUND(E637*U637,2)</f>
        <v>0</v>
      </c>
      <c r="W637" s="159"/>
      <c r="X637" s="159" t="s">
        <v>273</v>
      </c>
      <c r="Y637" s="159" t="s">
        <v>188</v>
      </c>
      <c r="Z637" s="148"/>
      <c r="AA637" s="148"/>
      <c r="AB637" s="148"/>
      <c r="AC637" s="148"/>
      <c r="AD637" s="148"/>
      <c r="AE637" s="148"/>
      <c r="AF637" s="148"/>
      <c r="AG637" s="148" t="s">
        <v>873</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2" x14ac:dyDescent="0.2">
      <c r="A638" s="155"/>
      <c r="B638" s="156"/>
      <c r="C638" s="191" t="s">
        <v>874</v>
      </c>
      <c r="D638" s="161"/>
      <c r="E638" s="162">
        <v>10.82</v>
      </c>
      <c r="F638" s="159"/>
      <c r="G638" s="159"/>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193</v>
      </c>
      <c r="AH638" s="148">
        <v>5</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3" x14ac:dyDescent="0.2">
      <c r="A639" s="155"/>
      <c r="B639" s="156"/>
      <c r="C639" s="193" t="s">
        <v>875</v>
      </c>
      <c r="D639" s="163"/>
      <c r="E639" s="164">
        <v>1.0820000000000001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193</v>
      </c>
      <c r="AH639" s="148">
        <v>4</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v>171</v>
      </c>
      <c r="B640" s="156" t="s">
        <v>876</v>
      </c>
      <c r="C640" s="192" t="s">
        <v>877</v>
      </c>
      <c r="D640" s="157" t="s">
        <v>0</v>
      </c>
      <c r="E640" s="181"/>
      <c r="F640" s="160"/>
      <c r="G640" s="159">
        <f>ROUND(E640*F640,2)</f>
        <v>0</v>
      </c>
      <c r="H640" s="160"/>
      <c r="I640" s="159">
        <f>ROUND(E640*H640,2)</f>
        <v>0</v>
      </c>
      <c r="J640" s="160"/>
      <c r="K640" s="159">
        <f>ROUND(E640*J640,2)</f>
        <v>0</v>
      </c>
      <c r="L640" s="159">
        <v>21</v>
      </c>
      <c r="M640" s="159">
        <f>G640*(1+L640/100)</f>
        <v>0</v>
      </c>
      <c r="N640" s="158">
        <v>0</v>
      </c>
      <c r="O640" s="158">
        <f>ROUND(E640*N640,2)</f>
        <v>0</v>
      </c>
      <c r="P640" s="158">
        <v>0</v>
      </c>
      <c r="Q640" s="158">
        <f>ROUND(E640*P640,2)</f>
        <v>0</v>
      </c>
      <c r="R640" s="159" t="s">
        <v>840</v>
      </c>
      <c r="S640" s="159" t="s">
        <v>186</v>
      </c>
      <c r="T640" s="159" t="s">
        <v>186</v>
      </c>
      <c r="U640" s="159">
        <v>0</v>
      </c>
      <c r="V640" s="159">
        <f>ROUND(E640*U640,2)</f>
        <v>0</v>
      </c>
      <c r="W640" s="159"/>
      <c r="X640" s="159" t="s">
        <v>503</v>
      </c>
      <c r="Y640" s="159" t="s">
        <v>188</v>
      </c>
      <c r="Z640" s="148"/>
      <c r="AA640" s="148"/>
      <c r="AB640" s="148"/>
      <c r="AC640" s="148"/>
      <c r="AD640" s="148"/>
      <c r="AE640" s="148"/>
      <c r="AF640" s="148"/>
      <c r="AG640" s="148" t="s">
        <v>504</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2" x14ac:dyDescent="0.2">
      <c r="A641" s="155"/>
      <c r="B641" s="156"/>
      <c r="C641" s="257" t="s">
        <v>577</v>
      </c>
      <c r="D641" s="258"/>
      <c r="E641" s="258"/>
      <c r="F641" s="258"/>
      <c r="G641" s="258"/>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191</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x14ac:dyDescent="0.2">
      <c r="A642" s="166" t="s">
        <v>180</v>
      </c>
      <c r="B642" s="167" t="s">
        <v>136</v>
      </c>
      <c r="C642" s="189" t="s">
        <v>137</v>
      </c>
      <c r="D642" s="168"/>
      <c r="E642" s="169"/>
      <c r="F642" s="170"/>
      <c r="G642" s="170">
        <f>SUMIF(AG643:AG672,"&lt;&gt;NOR",G643:G672)</f>
        <v>0</v>
      </c>
      <c r="H642" s="170"/>
      <c r="I642" s="170">
        <f>SUM(I643:I672)</f>
        <v>0</v>
      </c>
      <c r="J642" s="170"/>
      <c r="K642" s="170">
        <f>SUM(K643:K672)</f>
        <v>0</v>
      </c>
      <c r="L642" s="170"/>
      <c r="M642" s="170">
        <f>SUM(M643:M672)</f>
        <v>0</v>
      </c>
      <c r="N642" s="169"/>
      <c r="O642" s="169">
        <f>SUM(O643:O672)</f>
        <v>0</v>
      </c>
      <c r="P642" s="169"/>
      <c r="Q642" s="169">
        <f>SUM(Q643:Q672)</f>
        <v>0</v>
      </c>
      <c r="R642" s="170"/>
      <c r="S642" s="170"/>
      <c r="T642" s="171"/>
      <c r="U642" s="165"/>
      <c r="V642" s="165">
        <f>SUM(V643:V672)</f>
        <v>19.18</v>
      </c>
      <c r="W642" s="165"/>
      <c r="X642" s="165"/>
      <c r="Y642" s="165"/>
      <c r="AG642" t="s">
        <v>181</v>
      </c>
    </row>
    <row r="643" spans="1:60" outlineLevel="1" x14ac:dyDescent="0.2">
      <c r="A643" s="173">
        <v>172</v>
      </c>
      <c r="B643" s="174" t="s">
        <v>878</v>
      </c>
      <c r="C643" s="190" t="s">
        <v>879</v>
      </c>
      <c r="D643" s="175" t="s">
        <v>208</v>
      </c>
      <c r="E643" s="176">
        <v>88.88</v>
      </c>
      <c r="F643" s="177"/>
      <c r="G643" s="178">
        <f>ROUND(E643*F643,2)</f>
        <v>0</v>
      </c>
      <c r="H643" s="177"/>
      <c r="I643" s="178">
        <f>ROUND(E643*H643,2)</f>
        <v>0</v>
      </c>
      <c r="J643" s="177"/>
      <c r="K643" s="178">
        <f>ROUND(E643*J643,2)</f>
        <v>0</v>
      </c>
      <c r="L643" s="178">
        <v>21</v>
      </c>
      <c r="M643" s="178">
        <f>G643*(1+L643/100)</f>
        <v>0</v>
      </c>
      <c r="N643" s="176">
        <v>0</v>
      </c>
      <c r="O643" s="176">
        <f>ROUND(E643*N643,2)</f>
        <v>0</v>
      </c>
      <c r="P643" s="176">
        <v>0</v>
      </c>
      <c r="Q643" s="176">
        <f>ROUND(E643*P643,2)</f>
        <v>0</v>
      </c>
      <c r="R643" s="178" t="s">
        <v>880</v>
      </c>
      <c r="S643" s="178" t="s">
        <v>186</v>
      </c>
      <c r="T643" s="179" t="s">
        <v>186</v>
      </c>
      <c r="U643" s="159">
        <v>1.6E-2</v>
      </c>
      <c r="V643" s="159">
        <f>ROUND(E643*U643,2)</f>
        <v>1.42</v>
      </c>
      <c r="W643" s="159"/>
      <c r="X643" s="159" t="s">
        <v>187</v>
      </c>
      <c r="Y643" s="159" t="s">
        <v>188</v>
      </c>
      <c r="Z643" s="148"/>
      <c r="AA643" s="148"/>
      <c r="AB643" s="148"/>
      <c r="AC643" s="148"/>
      <c r="AD643" s="148"/>
      <c r="AE643" s="148"/>
      <c r="AF643" s="148"/>
      <c r="AG643" s="148" t="s">
        <v>189</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2" x14ac:dyDescent="0.2">
      <c r="A644" s="155"/>
      <c r="B644" s="156"/>
      <c r="C644" s="255" t="s">
        <v>881</v>
      </c>
      <c r="D644" s="256"/>
      <c r="E644" s="256"/>
      <c r="F644" s="256"/>
      <c r="G644" s="256"/>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191</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2" x14ac:dyDescent="0.2">
      <c r="A645" s="155"/>
      <c r="B645" s="156"/>
      <c r="C645" s="191" t="s">
        <v>869</v>
      </c>
      <c r="D645" s="161"/>
      <c r="E645" s="162"/>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193</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1" t="s">
        <v>863</v>
      </c>
      <c r="D646" s="161"/>
      <c r="E646" s="162">
        <v>28.6</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193</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91" t="s">
        <v>870</v>
      </c>
      <c r="D647" s="161"/>
      <c r="E647" s="162"/>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193</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191" t="s">
        <v>861</v>
      </c>
      <c r="D648" s="161"/>
      <c r="E648" s="162">
        <v>28.63</v>
      </c>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193</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191" t="s">
        <v>862</v>
      </c>
      <c r="D649" s="161"/>
      <c r="E649" s="162">
        <v>31.65</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193</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ht="22.5" outlineLevel="1" x14ac:dyDescent="0.2">
      <c r="A650" s="173">
        <v>173</v>
      </c>
      <c r="B650" s="174" t="s">
        <v>882</v>
      </c>
      <c r="C650" s="190" t="s">
        <v>883</v>
      </c>
      <c r="D650" s="175" t="s">
        <v>238</v>
      </c>
      <c r="E650" s="176">
        <v>88.29</v>
      </c>
      <c r="F650" s="177"/>
      <c r="G650" s="178">
        <f>ROUND(E650*F650,2)</f>
        <v>0</v>
      </c>
      <c r="H650" s="177"/>
      <c r="I650" s="178">
        <f>ROUND(E650*H650,2)</f>
        <v>0</v>
      </c>
      <c r="J650" s="177"/>
      <c r="K650" s="178">
        <f>ROUND(E650*J650,2)</f>
        <v>0</v>
      </c>
      <c r="L650" s="178">
        <v>21</v>
      </c>
      <c r="M650" s="178">
        <f>G650*(1+L650/100)</f>
        <v>0</v>
      </c>
      <c r="N650" s="176">
        <v>2.0000000000000002E-5</v>
      </c>
      <c r="O650" s="176">
        <f>ROUND(E650*N650,2)</f>
        <v>0</v>
      </c>
      <c r="P650" s="176">
        <v>0</v>
      </c>
      <c r="Q650" s="176">
        <f>ROUND(E650*P650,2)</f>
        <v>0</v>
      </c>
      <c r="R650" s="178" t="s">
        <v>880</v>
      </c>
      <c r="S650" s="178" t="s">
        <v>186</v>
      </c>
      <c r="T650" s="179" t="s">
        <v>186</v>
      </c>
      <c r="U650" s="159">
        <v>7.2599999999999998E-2</v>
      </c>
      <c r="V650" s="159">
        <f>ROUND(E650*U650,2)</f>
        <v>6.41</v>
      </c>
      <c r="W650" s="159"/>
      <c r="X650" s="159" t="s">
        <v>187</v>
      </c>
      <c r="Y650" s="159" t="s">
        <v>188</v>
      </c>
      <c r="Z650" s="148"/>
      <c r="AA650" s="148"/>
      <c r="AB650" s="148"/>
      <c r="AC650" s="148"/>
      <c r="AD650" s="148"/>
      <c r="AE650" s="148"/>
      <c r="AF650" s="148"/>
      <c r="AG650" s="148" t="s">
        <v>189</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2" x14ac:dyDescent="0.2">
      <c r="A651" s="155"/>
      <c r="B651" s="156"/>
      <c r="C651" s="191" t="s">
        <v>869</v>
      </c>
      <c r="D651" s="161"/>
      <c r="E651" s="162"/>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193</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191" t="s">
        <v>884</v>
      </c>
      <c r="D652" s="161"/>
      <c r="E652" s="162">
        <v>40.700000000000003</v>
      </c>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193</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1" t="s">
        <v>885</v>
      </c>
      <c r="D653" s="161"/>
      <c r="E653" s="162">
        <v>2.59</v>
      </c>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193</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1" t="s">
        <v>870</v>
      </c>
      <c r="D654" s="161"/>
      <c r="E654" s="162"/>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193</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1" t="s">
        <v>886</v>
      </c>
      <c r="D655" s="161"/>
      <c r="E655" s="162">
        <v>20.9</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193</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1" t="s">
        <v>887</v>
      </c>
      <c r="D656" s="161"/>
      <c r="E656" s="162">
        <v>24.1</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193</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73">
        <v>174</v>
      </c>
      <c r="B657" s="174" t="s">
        <v>888</v>
      </c>
      <c r="C657" s="190" t="s">
        <v>889</v>
      </c>
      <c r="D657" s="175" t="s">
        <v>208</v>
      </c>
      <c r="E657" s="176">
        <v>41.843499999999999</v>
      </c>
      <c r="F657" s="177"/>
      <c r="G657" s="178">
        <f>ROUND(E657*F657,2)</f>
        <v>0</v>
      </c>
      <c r="H657" s="177"/>
      <c r="I657" s="178">
        <f>ROUND(E657*H657,2)</f>
        <v>0</v>
      </c>
      <c r="J657" s="177"/>
      <c r="K657" s="178">
        <f>ROUND(E657*J657,2)</f>
        <v>0</v>
      </c>
      <c r="L657" s="178">
        <v>21</v>
      </c>
      <c r="M657" s="178">
        <f>G657*(1+L657/100)</f>
        <v>0</v>
      </c>
      <c r="N657" s="176">
        <v>0</v>
      </c>
      <c r="O657" s="176">
        <f>ROUND(E657*N657,2)</f>
        <v>0</v>
      </c>
      <c r="P657" s="176">
        <v>0</v>
      </c>
      <c r="Q657" s="176">
        <f>ROUND(E657*P657,2)</f>
        <v>0</v>
      </c>
      <c r="R657" s="178"/>
      <c r="S657" s="178" t="s">
        <v>258</v>
      </c>
      <c r="T657" s="179" t="s">
        <v>259</v>
      </c>
      <c r="U657" s="159">
        <v>0</v>
      </c>
      <c r="V657" s="159">
        <f>ROUND(E657*U657,2)</f>
        <v>0</v>
      </c>
      <c r="W657" s="159"/>
      <c r="X657" s="159" t="s">
        <v>187</v>
      </c>
      <c r="Y657" s="159" t="s">
        <v>188</v>
      </c>
      <c r="Z657" s="148"/>
      <c r="AA657" s="148"/>
      <c r="AB657" s="148"/>
      <c r="AC657" s="148"/>
      <c r="AD657" s="148"/>
      <c r="AE657" s="148"/>
      <c r="AF657" s="148"/>
      <c r="AG657" s="148" t="s">
        <v>189</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2" x14ac:dyDescent="0.2">
      <c r="A658" s="155"/>
      <c r="B658" s="156"/>
      <c r="C658" s="191" t="s">
        <v>869</v>
      </c>
      <c r="D658" s="161"/>
      <c r="E658" s="162"/>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193</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1" t="s">
        <v>863</v>
      </c>
      <c r="D659" s="161"/>
      <c r="E659" s="162">
        <v>28.6</v>
      </c>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193</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191" t="s">
        <v>890</v>
      </c>
      <c r="D660" s="161"/>
      <c r="E660" s="162"/>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193</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1" t="s">
        <v>621</v>
      </c>
      <c r="D661" s="161"/>
      <c r="E661" s="162"/>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193</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1" t="s">
        <v>624</v>
      </c>
      <c r="D662" s="161"/>
      <c r="E662" s="162"/>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193</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1" t="s">
        <v>318</v>
      </c>
      <c r="D663" s="161"/>
      <c r="E663" s="162"/>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193</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1" t="s">
        <v>891</v>
      </c>
      <c r="D664" s="161"/>
      <c r="E664" s="162">
        <v>13.243499999999999</v>
      </c>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193</v>
      </c>
      <c r="AH664" s="148">
        <v>5</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73">
        <v>175</v>
      </c>
      <c r="B665" s="174" t="s">
        <v>892</v>
      </c>
      <c r="C665" s="190" t="s">
        <v>893</v>
      </c>
      <c r="D665" s="175" t="s">
        <v>238</v>
      </c>
      <c r="E665" s="176">
        <v>88.29</v>
      </c>
      <c r="F665" s="177"/>
      <c r="G665" s="178">
        <f>ROUND(E665*F665,2)</f>
        <v>0</v>
      </c>
      <c r="H665" s="177"/>
      <c r="I665" s="178">
        <f>ROUND(E665*H665,2)</f>
        <v>0</v>
      </c>
      <c r="J665" s="177"/>
      <c r="K665" s="178">
        <f>ROUND(E665*J665,2)</f>
        <v>0</v>
      </c>
      <c r="L665" s="178">
        <v>21</v>
      </c>
      <c r="M665" s="178">
        <f>G665*(1+L665/100)</f>
        <v>0</v>
      </c>
      <c r="N665" s="176">
        <v>2.0000000000000002E-5</v>
      </c>
      <c r="O665" s="176">
        <f>ROUND(E665*N665,2)</f>
        <v>0</v>
      </c>
      <c r="P665" s="176">
        <v>0</v>
      </c>
      <c r="Q665" s="176">
        <f>ROUND(E665*P665,2)</f>
        <v>0</v>
      </c>
      <c r="R665" s="178"/>
      <c r="S665" s="178" t="s">
        <v>258</v>
      </c>
      <c r="T665" s="179" t="s">
        <v>259</v>
      </c>
      <c r="U665" s="159">
        <v>7.2599999999999998E-2</v>
      </c>
      <c r="V665" s="159">
        <f>ROUND(E665*U665,2)</f>
        <v>6.41</v>
      </c>
      <c r="W665" s="159"/>
      <c r="X665" s="159" t="s">
        <v>187</v>
      </c>
      <c r="Y665" s="159" t="s">
        <v>188</v>
      </c>
      <c r="Z665" s="148"/>
      <c r="AA665" s="148"/>
      <c r="AB665" s="148"/>
      <c r="AC665" s="148"/>
      <c r="AD665" s="148"/>
      <c r="AE665" s="148"/>
      <c r="AF665" s="148"/>
      <c r="AG665" s="148" t="s">
        <v>189</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2" x14ac:dyDescent="0.2">
      <c r="A666" s="155"/>
      <c r="B666" s="156"/>
      <c r="C666" s="191" t="s">
        <v>894</v>
      </c>
      <c r="D666" s="161"/>
      <c r="E666" s="162">
        <v>88.29</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193</v>
      </c>
      <c r="AH666" s="148">
        <v>5</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ht="22.5" outlineLevel="1" x14ac:dyDescent="0.2">
      <c r="A667" s="173">
        <v>176</v>
      </c>
      <c r="B667" s="174" t="s">
        <v>895</v>
      </c>
      <c r="C667" s="190" t="s">
        <v>896</v>
      </c>
      <c r="D667" s="175" t="s">
        <v>208</v>
      </c>
      <c r="E667" s="176">
        <v>60.28</v>
      </c>
      <c r="F667" s="177"/>
      <c r="G667" s="178">
        <f>ROUND(E667*F667,2)</f>
        <v>0</v>
      </c>
      <c r="H667" s="177"/>
      <c r="I667" s="178">
        <f>ROUND(E667*H667,2)</f>
        <v>0</v>
      </c>
      <c r="J667" s="177"/>
      <c r="K667" s="178">
        <f>ROUND(E667*J667,2)</f>
        <v>0</v>
      </c>
      <c r="L667" s="178">
        <v>21</v>
      </c>
      <c r="M667" s="178">
        <f>G667*(1+L667/100)</f>
        <v>0</v>
      </c>
      <c r="N667" s="176">
        <v>0</v>
      </c>
      <c r="O667" s="176">
        <f>ROUND(E667*N667,2)</f>
        <v>0</v>
      </c>
      <c r="P667" s="176">
        <v>0</v>
      </c>
      <c r="Q667" s="176">
        <f>ROUND(E667*P667,2)</f>
        <v>0</v>
      </c>
      <c r="R667" s="178"/>
      <c r="S667" s="178" t="s">
        <v>258</v>
      </c>
      <c r="T667" s="179" t="s">
        <v>259</v>
      </c>
      <c r="U667" s="159">
        <v>8.2000000000000003E-2</v>
      </c>
      <c r="V667" s="159">
        <f>ROUND(E667*U667,2)</f>
        <v>4.9400000000000004</v>
      </c>
      <c r="W667" s="159"/>
      <c r="X667" s="159" t="s">
        <v>187</v>
      </c>
      <c r="Y667" s="159" t="s">
        <v>188</v>
      </c>
      <c r="Z667" s="148"/>
      <c r="AA667" s="148"/>
      <c r="AB667" s="148"/>
      <c r="AC667" s="148"/>
      <c r="AD667" s="148"/>
      <c r="AE667" s="148"/>
      <c r="AF667" s="148"/>
      <c r="AG667" s="148" t="s">
        <v>189</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2" x14ac:dyDescent="0.2">
      <c r="A668" s="155"/>
      <c r="B668" s="156"/>
      <c r="C668" s="191" t="s">
        <v>870</v>
      </c>
      <c r="D668" s="161"/>
      <c r="E668" s="162"/>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193</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1" t="s">
        <v>861</v>
      </c>
      <c r="D669" s="161"/>
      <c r="E669" s="162">
        <v>28.63</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193</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1" t="s">
        <v>862</v>
      </c>
      <c r="D670" s="161"/>
      <c r="E670" s="162">
        <v>31.65</v>
      </c>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193</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v>177</v>
      </c>
      <c r="B671" s="156" t="s">
        <v>897</v>
      </c>
      <c r="C671" s="192" t="s">
        <v>898</v>
      </c>
      <c r="D671" s="157" t="s">
        <v>0</v>
      </c>
      <c r="E671" s="181"/>
      <c r="F671" s="160"/>
      <c r="G671" s="159">
        <f>ROUND(E671*F671,2)</f>
        <v>0</v>
      </c>
      <c r="H671" s="160"/>
      <c r="I671" s="159">
        <f>ROUND(E671*H671,2)</f>
        <v>0</v>
      </c>
      <c r="J671" s="160"/>
      <c r="K671" s="159">
        <f>ROUND(E671*J671,2)</f>
        <v>0</v>
      </c>
      <c r="L671" s="159">
        <v>21</v>
      </c>
      <c r="M671" s="159">
        <f>G671*(1+L671/100)</f>
        <v>0</v>
      </c>
      <c r="N671" s="158">
        <v>0</v>
      </c>
      <c r="O671" s="158">
        <f>ROUND(E671*N671,2)</f>
        <v>0</v>
      </c>
      <c r="P671" s="158">
        <v>0</v>
      </c>
      <c r="Q671" s="158">
        <f>ROUND(E671*P671,2)</f>
        <v>0</v>
      </c>
      <c r="R671" s="159" t="s">
        <v>880</v>
      </c>
      <c r="S671" s="159" t="s">
        <v>186</v>
      </c>
      <c r="T671" s="159" t="s">
        <v>186</v>
      </c>
      <c r="U671" s="159">
        <v>0</v>
      </c>
      <c r="V671" s="159">
        <f>ROUND(E671*U671,2)</f>
        <v>0</v>
      </c>
      <c r="W671" s="159"/>
      <c r="X671" s="159" t="s">
        <v>503</v>
      </c>
      <c r="Y671" s="159" t="s">
        <v>188</v>
      </c>
      <c r="Z671" s="148"/>
      <c r="AA671" s="148"/>
      <c r="AB671" s="148"/>
      <c r="AC671" s="148"/>
      <c r="AD671" s="148"/>
      <c r="AE671" s="148"/>
      <c r="AF671" s="148"/>
      <c r="AG671" s="148" t="s">
        <v>504</v>
      </c>
      <c r="AH671" s="148"/>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2" x14ac:dyDescent="0.2">
      <c r="A672" s="155"/>
      <c r="B672" s="156"/>
      <c r="C672" s="257" t="s">
        <v>617</v>
      </c>
      <c r="D672" s="258"/>
      <c r="E672" s="258"/>
      <c r="F672" s="258"/>
      <c r="G672" s="258"/>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191</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x14ac:dyDescent="0.2">
      <c r="A673" s="166" t="s">
        <v>180</v>
      </c>
      <c r="B673" s="167" t="s">
        <v>138</v>
      </c>
      <c r="C673" s="189" t="s">
        <v>139</v>
      </c>
      <c r="D673" s="168"/>
      <c r="E673" s="169"/>
      <c r="F673" s="170"/>
      <c r="G673" s="170">
        <f>SUMIF(AG674:AG703,"&lt;&gt;NOR",G674:G703)</f>
        <v>0</v>
      </c>
      <c r="H673" s="170"/>
      <c r="I673" s="170">
        <f>SUM(I674:I703)</f>
        <v>0</v>
      </c>
      <c r="J673" s="170"/>
      <c r="K673" s="170">
        <f>SUM(K674:K703)</f>
        <v>0</v>
      </c>
      <c r="L673" s="170"/>
      <c r="M673" s="170">
        <f>SUM(M674:M703)</f>
        <v>0</v>
      </c>
      <c r="N673" s="169"/>
      <c r="O673" s="169">
        <f>SUM(O674:O703)</f>
        <v>2.8499999999999992</v>
      </c>
      <c r="P673" s="169"/>
      <c r="Q673" s="169">
        <f>SUM(Q674:Q703)</f>
        <v>0</v>
      </c>
      <c r="R673" s="170"/>
      <c r="S673" s="170"/>
      <c r="T673" s="171"/>
      <c r="U673" s="165"/>
      <c r="V673" s="165">
        <f>SUM(V674:V703)</f>
        <v>61.18</v>
      </c>
      <c r="W673" s="165"/>
      <c r="X673" s="165"/>
      <c r="Y673" s="165"/>
      <c r="AG673" t="s">
        <v>181</v>
      </c>
    </row>
    <row r="674" spans="1:60" outlineLevel="1" x14ac:dyDescent="0.2">
      <c r="A674" s="173">
        <v>178</v>
      </c>
      <c r="B674" s="174" t="s">
        <v>899</v>
      </c>
      <c r="C674" s="190" t="s">
        <v>900</v>
      </c>
      <c r="D674" s="175" t="s">
        <v>208</v>
      </c>
      <c r="E674" s="176">
        <v>40.9</v>
      </c>
      <c r="F674" s="177"/>
      <c r="G674" s="178">
        <f>ROUND(E674*F674,2)</f>
        <v>0</v>
      </c>
      <c r="H674" s="177"/>
      <c r="I674" s="178">
        <f>ROUND(E674*H674,2)</f>
        <v>0</v>
      </c>
      <c r="J674" s="177"/>
      <c r="K674" s="178">
        <f>ROUND(E674*J674,2)</f>
        <v>0</v>
      </c>
      <c r="L674" s="178">
        <v>21</v>
      </c>
      <c r="M674" s="178">
        <f>G674*(1+L674/100)</f>
        <v>0</v>
      </c>
      <c r="N674" s="176">
        <v>2.1000000000000001E-4</v>
      </c>
      <c r="O674" s="176">
        <f>ROUND(E674*N674,2)</f>
        <v>0.01</v>
      </c>
      <c r="P674" s="176">
        <v>0</v>
      </c>
      <c r="Q674" s="176">
        <f>ROUND(E674*P674,2)</f>
        <v>0</v>
      </c>
      <c r="R674" s="178" t="s">
        <v>840</v>
      </c>
      <c r="S674" s="178" t="s">
        <v>186</v>
      </c>
      <c r="T674" s="179" t="s">
        <v>186</v>
      </c>
      <c r="U674" s="159">
        <v>0.05</v>
      </c>
      <c r="V674" s="159">
        <f>ROUND(E674*U674,2)</f>
        <v>2.0499999999999998</v>
      </c>
      <c r="W674" s="159"/>
      <c r="X674" s="159" t="s">
        <v>187</v>
      </c>
      <c r="Y674" s="159" t="s">
        <v>188</v>
      </c>
      <c r="Z674" s="148"/>
      <c r="AA674" s="148"/>
      <c r="AB674" s="148"/>
      <c r="AC674" s="148"/>
      <c r="AD674" s="148"/>
      <c r="AE674" s="148"/>
      <c r="AF674" s="148"/>
      <c r="AG674" s="148" t="s">
        <v>189</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2" x14ac:dyDescent="0.2">
      <c r="A675" s="155"/>
      <c r="B675" s="156"/>
      <c r="C675" s="191" t="s">
        <v>901</v>
      </c>
      <c r="D675" s="161"/>
      <c r="E675" s="162">
        <v>40.9</v>
      </c>
      <c r="F675" s="159"/>
      <c r="G675" s="159"/>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193</v>
      </c>
      <c r="AH675" s="148">
        <v>5</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ht="22.5" outlineLevel="1" x14ac:dyDescent="0.2">
      <c r="A676" s="173">
        <v>179</v>
      </c>
      <c r="B676" s="174" t="s">
        <v>902</v>
      </c>
      <c r="C676" s="190" t="s">
        <v>903</v>
      </c>
      <c r="D676" s="175" t="s">
        <v>208</v>
      </c>
      <c r="E676" s="176">
        <v>40.9</v>
      </c>
      <c r="F676" s="177"/>
      <c r="G676" s="178">
        <f>ROUND(E676*F676,2)</f>
        <v>0</v>
      </c>
      <c r="H676" s="177"/>
      <c r="I676" s="178">
        <f>ROUND(E676*H676,2)</f>
        <v>0</v>
      </c>
      <c r="J676" s="177"/>
      <c r="K676" s="178">
        <f>ROUND(E676*J676,2)</f>
        <v>0</v>
      </c>
      <c r="L676" s="178">
        <v>21</v>
      </c>
      <c r="M676" s="178">
        <f>G676*(1+L676/100)</f>
        <v>0</v>
      </c>
      <c r="N676" s="176">
        <v>5.5800000000000002E-2</v>
      </c>
      <c r="O676" s="176">
        <f>ROUND(E676*N676,2)</f>
        <v>2.2799999999999998</v>
      </c>
      <c r="P676" s="176">
        <v>0</v>
      </c>
      <c r="Q676" s="176">
        <f>ROUND(E676*P676,2)</f>
        <v>0</v>
      </c>
      <c r="R676" s="178" t="s">
        <v>840</v>
      </c>
      <c r="S676" s="178" t="s">
        <v>186</v>
      </c>
      <c r="T676" s="179" t="s">
        <v>186</v>
      </c>
      <c r="U676" s="159">
        <v>1.3480000000000001</v>
      </c>
      <c r="V676" s="159">
        <f>ROUND(E676*U676,2)</f>
        <v>55.13</v>
      </c>
      <c r="W676" s="159"/>
      <c r="X676" s="159" t="s">
        <v>187</v>
      </c>
      <c r="Y676" s="159" t="s">
        <v>188</v>
      </c>
      <c r="Z676" s="148"/>
      <c r="AA676" s="148"/>
      <c r="AB676" s="148"/>
      <c r="AC676" s="148"/>
      <c r="AD676" s="148"/>
      <c r="AE676" s="148"/>
      <c r="AF676" s="148"/>
      <c r="AG676" s="148" t="s">
        <v>189</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2" x14ac:dyDescent="0.2">
      <c r="A677" s="155"/>
      <c r="B677" s="156"/>
      <c r="C677" s="191" t="s">
        <v>904</v>
      </c>
      <c r="D677" s="161"/>
      <c r="E677" s="162">
        <v>12.2</v>
      </c>
      <c r="F677" s="159"/>
      <c r="G677" s="159"/>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193</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3" x14ac:dyDescent="0.2">
      <c r="A678" s="155"/>
      <c r="B678" s="156"/>
      <c r="C678" s="191" t="s">
        <v>905</v>
      </c>
      <c r="D678" s="161"/>
      <c r="E678" s="162">
        <v>6.92</v>
      </c>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193</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1" t="s">
        <v>906</v>
      </c>
      <c r="D679" s="161"/>
      <c r="E679" s="162">
        <v>6.26</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193</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191" t="s">
        <v>907</v>
      </c>
      <c r="D680" s="161"/>
      <c r="E680" s="162">
        <v>15.52</v>
      </c>
      <c r="F680" s="159"/>
      <c r="G680" s="159"/>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193</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73">
        <v>180</v>
      </c>
      <c r="B681" s="174" t="s">
        <v>908</v>
      </c>
      <c r="C681" s="190" t="s">
        <v>909</v>
      </c>
      <c r="D681" s="175" t="s">
        <v>238</v>
      </c>
      <c r="E681" s="176">
        <v>29.45</v>
      </c>
      <c r="F681" s="177"/>
      <c r="G681" s="178">
        <f>ROUND(E681*F681,2)</f>
        <v>0</v>
      </c>
      <c r="H681" s="177"/>
      <c r="I681" s="178">
        <f>ROUND(E681*H681,2)</f>
        <v>0</v>
      </c>
      <c r="J681" s="177"/>
      <c r="K681" s="178">
        <f>ROUND(E681*J681,2)</f>
        <v>0</v>
      </c>
      <c r="L681" s="178">
        <v>21</v>
      </c>
      <c r="M681" s="178">
        <f>G681*(1+L681/100)</f>
        <v>0</v>
      </c>
      <c r="N681" s="176">
        <v>0</v>
      </c>
      <c r="O681" s="176">
        <f>ROUND(E681*N681,2)</f>
        <v>0</v>
      </c>
      <c r="P681" s="176">
        <v>0</v>
      </c>
      <c r="Q681" s="176">
        <f>ROUND(E681*P681,2)</f>
        <v>0</v>
      </c>
      <c r="R681" s="178" t="s">
        <v>840</v>
      </c>
      <c r="S681" s="178" t="s">
        <v>186</v>
      </c>
      <c r="T681" s="179" t="s">
        <v>186</v>
      </c>
      <c r="U681" s="159">
        <v>0.12</v>
      </c>
      <c r="V681" s="159">
        <f>ROUND(E681*U681,2)</f>
        <v>3.53</v>
      </c>
      <c r="W681" s="159"/>
      <c r="X681" s="159" t="s">
        <v>187</v>
      </c>
      <c r="Y681" s="159" t="s">
        <v>188</v>
      </c>
      <c r="Z681" s="148"/>
      <c r="AA681" s="148"/>
      <c r="AB681" s="148"/>
      <c r="AC681" s="148"/>
      <c r="AD681" s="148"/>
      <c r="AE681" s="148"/>
      <c r="AF681" s="148"/>
      <c r="AG681" s="148" t="s">
        <v>189</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2" x14ac:dyDescent="0.2">
      <c r="A682" s="155"/>
      <c r="B682" s="156"/>
      <c r="C682" s="191" t="s">
        <v>910</v>
      </c>
      <c r="D682" s="161"/>
      <c r="E682" s="162">
        <v>6.1</v>
      </c>
      <c r="F682" s="159"/>
      <c r="G682" s="159"/>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193</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191" t="s">
        <v>911</v>
      </c>
      <c r="D683" s="161"/>
      <c r="E683" s="162">
        <v>4</v>
      </c>
      <c r="F683" s="159"/>
      <c r="G683" s="15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193</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91" t="s">
        <v>912</v>
      </c>
      <c r="D684" s="161"/>
      <c r="E684" s="162">
        <v>3</v>
      </c>
      <c r="F684" s="159"/>
      <c r="G684" s="15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193</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91" t="s">
        <v>913</v>
      </c>
      <c r="D685" s="161"/>
      <c r="E685" s="162">
        <v>3.46</v>
      </c>
      <c r="F685" s="159"/>
      <c r="G685" s="15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193</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1" t="s">
        <v>914</v>
      </c>
      <c r="D686" s="161"/>
      <c r="E686" s="162">
        <v>3.13</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193</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191" t="s">
        <v>915</v>
      </c>
      <c r="D687" s="161"/>
      <c r="E687" s="162">
        <v>7.76</v>
      </c>
      <c r="F687" s="159"/>
      <c r="G687" s="159"/>
      <c r="H687" s="159"/>
      <c r="I687" s="159"/>
      <c r="J687" s="159"/>
      <c r="K687" s="159"/>
      <c r="L687" s="159"/>
      <c r="M687" s="159"/>
      <c r="N687" s="158"/>
      <c r="O687" s="158"/>
      <c r="P687" s="158"/>
      <c r="Q687" s="158"/>
      <c r="R687" s="159"/>
      <c r="S687" s="159"/>
      <c r="T687" s="159"/>
      <c r="U687" s="159"/>
      <c r="V687" s="159"/>
      <c r="W687" s="159"/>
      <c r="X687" s="159"/>
      <c r="Y687" s="159"/>
      <c r="Z687" s="148"/>
      <c r="AA687" s="148"/>
      <c r="AB687" s="148"/>
      <c r="AC687" s="148"/>
      <c r="AD687" s="148"/>
      <c r="AE687" s="148"/>
      <c r="AF687" s="148"/>
      <c r="AG687" s="148" t="s">
        <v>193</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5"/>
      <c r="B688" s="156"/>
      <c r="C688" s="191" t="s">
        <v>916</v>
      </c>
      <c r="D688" s="161"/>
      <c r="E688" s="162">
        <v>2</v>
      </c>
      <c r="F688" s="159"/>
      <c r="G688" s="159"/>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193</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ht="22.5" outlineLevel="1" x14ac:dyDescent="0.2">
      <c r="A689" s="173">
        <v>181</v>
      </c>
      <c r="B689" s="174" t="s">
        <v>917</v>
      </c>
      <c r="C689" s="190" t="s">
        <v>918</v>
      </c>
      <c r="D689" s="175" t="s">
        <v>238</v>
      </c>
      <c r="E689" s="176">
        <v>1.2</v>
      </c>
      <c r="F689" s="177"/>
      <c r="G689" s="178">
        <f>ROUND(E689*F689,2)</f>
        <v>0</v>
      </c>
      <c r="H689" s="177"/>
      <c r="I689" s="178">
        <f>ROUND(E689*H689,2)</f>
        <v>0</v>
      </c>
      <c r="J689" s="177"/>
      <c r="K689" s="178">
        <f>ROUND(E689*J689,2)</f>
        <v>0</v>
      </c>
      <c r="L689" s="178">
        <v>21</v>
      </c>
      <c r="M689" s="178">
        <f>G689*(1+L689/100)</f>
        <v>0</v>
      </c>
      <c r="N689" s="176">
        <v>9.7000000000000005E-4</v>
      </c>
      <c r="O689" s="176">
        <f>ROUND(E689*N689,2)</f>
        <v>0</v>
      </c>
      <c r="P689" s="176">
        <v>0</v>
      </c>
      <c r="Q689" s="176">
        <f>ROUND(E689*P689,2)</f>
        <v>0</v>
      </c>
      <c r="R689" s="178" t="s">
        <v>840</v>
      </c>
      <c r="S689" s="178" t="s">
        <v>186</v>
      </c>
      <c r="T689" s="179" t="s">
        <v>186</v>
      </c>
      <c r="U689" s="159">
        <v>0.39</v>
      </c>
      <c r="V689" s="159">
        <f>ROUND(E689*U689,2)</f>
        <v>0.47</v>
      </c>
      <c r="W689" s="159"/>
      <c r="X689" s="159" t="s">
        <v>187</v>
      </c>
      <c r="Y689" s="159" t="s">
        <v>188</v>
      </c>
      <c r="Z689" s="148"/>
      <c r="AA689" s="148"/>
      <c r="AB689" s="148"/>
      <c r="AC689" s="148"/>
      <c r="AD689" s="148"/>
      <c r="AE689" s="148"/>
      <c r="AF689" s="148"/>
      <c r="AG689" s="148" t="s">
        <v>189</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x14ac:dyDescent="0.2">
      <c r="A690" s="155"/>
      <c r="B690" s="156"/>
      <c r="C690" s="191" t="s">
        <v>919</v>
      </c>
      <c r="D690" s="161"/>
      <c r="E690" s="162">
        <v>1.2</v>
      </c>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193</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73">
        <v>182</v>
      </c>
      <c r="B691" s="174" t="s">
        <v>920</v>
      </c>
      <c r="C691" s="190" t="s">
        <v>921</v>
      </c>
      <c r="D691" s="175" t="s">
        <v>238</v>
      </c>
      <c r="E691" s="176">
        <v>32.395000000000003</v>
      </c>
      <c r="F691" s="177"/>
      <c r="G691" s="178">
        <f>ROUND(E691*F691,2)</f>
        <v>0</v>
      </c>
      <c r="H691" s="177"/>
      <c r="I691" s="178">
        <f>ROUND(E691*H691,2)</f>
        <v>0</v>
      </c>
      <c r="J691" s="177"/>
      <c r="K691" s="178">
        <f>ROUND(E691*J691,2)</f>
        <v>0</v>
      </c>
      <c r="L691" s="178">
        <v>21</v>
      </c>
      <c r="M691" s="178">
        <f>G691*(1+L691/100)</f>
        <v>0</v>
      </c>
      <c r="N691" s="176">
        <v>2.2000000000000001E-4</v>
      </c>
      <c r="O691" s="176">
        <f>ROUND(E691*N691,2)</f>
        <v>0.01</v>
      </c>
      <c r="P691" s="176">
        <v>0</v>
      </c>
      <c r="Q691" s="176">
        <f>ROUND(E691*P691,2)</f>
        <v>0</v>
      </c>
      <c r="R691" s="178"/>
      <c r="S691" s="178" t="s">
        <v>258</v>
      </c>
      <c r="T691" s="179" t="s">
        <v>259</v>
      </c>
      <c r="U691" s="159">
        <v>0</v>
      </c>
      <c r="V691" s="159">
        <f>ROUND(E691*U691,2)</f>
        <v>0</v>
      </c>
      <c r="W691" s="159"/>
      <c r="X691" s="159" t="s">
        <v>267</v>
      </c>
      <c r="Y691" s="159" t="s">
        <v>188</v>
      </c>
      <c r="Z691" s="148"/>
      <c r="AA691" s="148"/>
      <c r="AB691" s="148"/>
      <c r="AC691" s="148"/>
      <c r="AD691" s="148"/>
      <c r="AE691" s="148"/>
      <c r="AF691" s="148"/>
      <c r="AG691" s="148" t="s">
        <v>268</v>
      </c>
      <c r="AH691" s="148"/>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2" x14ac:dyDescent="0.2">
      <c r="A692" s="155"/>
      <c r="B692" s="156"/>
      <c r="C692" s="191" t="s">
        <v>922</v>
      </c>
      <c r="D692" s="161"/>
      <c r="E692" s="162">
        <v>29.45</v>
      </c>
      <c r="F692" s="159"/>
      <c r="G692" s="159"/>
      <c r="H692" s="159"/>
      <c r="I692" s="159"/>
      <c r="J692" s="159"/>
      <c r="K692" s="159"/>
      <c r="L692" s="159"/>
      <c r="M692" s="159"/>
      <c r="N692" s="158"/>
      <c r="O692" s="158"/>
      <c r="P692" s="158"/>
      <c r="Q692" s="158"/>
      <c r="R692" s="159"/>
      <c r="S692" s="159"/>
      <c r="T692" s="159"/>
      <c r="U692" s="159"/>
      <c r="V692" s="159"/>
      <c r="W692" s="159"/>
      <c r="X692" s="159"/>
      <c r="Y692" s="159"/>
      <c r="Z692" s="148"/>
      <c r="AA692" s="148"/>
      <c r="AB692" s="148"/>
      <c r="AC692" s="148"/>
      <c r="AD692" s="148"/>
      <c r="AE692" s="148"/>
      <c r="AF692" s="148"/>
      <c r="AG692" s="148" t="s">
        <v>193</v>
      </c>
      <c r="AH692" s="148">
        <v>5</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x14ac:dyDescent="0.2">
      <c r="A693" s="155"/>
      <c r="B693" s="156"/>
      <c r="C693" s="193" t="s">
        <v>923</v>
      </c>
      <c r="D693" s="163"/>
      <c r="E693" s="164">
        <v>2.9449999999999998</v>
      </c>
      <c r="F693" s="159"/>
      <c r="G693" s="159"/>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193</v>
      </c>
      <c r="AH693" s="148">
        <v>4</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193" t="s">
        <v>924</v>
      </c>
      <c r="D694" s="163"/>
      <c r="E694" s="164"/>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193</v>
      </c>
      <c r="AH694" s="148">
        <v>4</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ht="22.5" outlineLevel="1" x14ac:dyDescent="0.2">
      <c r="A695" s="173">
        <v>183</v>
      </c>
      <c r="B695" s="174" t="s">
        <v>925</v>
      </c>
      <c r="C695" s="190" t="s">
        <v>926</v>
      </c>
      <c r="D695" s="175" t="s">
        <v>208</v>
      </c>
      <c r="E695" s="176">
        <v>40.755000000000003</v>
      </c>
      <c r="F695" s="177"/>
      <c r="G695" s="178">
        <f>ROUND(E695*F695,2)</f>
        <v>0</v>
      </c>
      <c r="H695" s="177"/>
      <c r="I695" s="178">
        <f>ROUND(E695*H695,2)</f>
        <v>0</v>
      </c>
      <c r="J695" s="177"/>
      <c r="K695" s="178">
        <f>ROUND(E695*J695,2)</f>
        <v>0</v>
      </c>
      <c r="L695" s="178">
        <v>21</v>
      </c>
      <c r="M695" s="178">
        <f>G695*(1+L695/100)</f>
        <v>0</v>
      </c>
      <c r="N695" s="176">
        <v>1.2200000000000001E-2</v>
      </c>
      <c r="O695" s="176">
        <f>ROUND(E695*N695,2)</f>
        <v>0.5</v>
      </c>
      <c r="P695" s="176">
        <v>0</v>
      </c>
      <c r="Q695" s="176">
        <f>ROUND(E695*P695,2)</f>
        <v>0</v>
      </c>
      <c r="R695" s="178" t="s">
        <v>265</v>
      </c>
      <c r="S695" s="178" t="s">
        <v>186</v>
      </c>
      <c r="T695" s="179" t="s">
        <v>186</v>
      </c>
      <c r="U695" s="159">
        <v>0</v>
      </c>
      <c r="V695" s="159">
        <f>ROUND(E695*U695,2)</f>
        <v>0</v>
      </c>
      <c r="W695" s="159"/>
      <c r="X695" s="159" t="s">
        <v>267</v>
      </c>
      <c r="Y695" s="159" t="s">
        <v>188</v>
      </c>
      <c r="Z695" s="148"/>
      <c r="AA695" s="148"/>
      <c r="AB695" s="148"/>
      <c r="AC695" s="148"/>
      <c r="AD695" s="148"/>
      <c r="AE695" s="148"/>
      <c r="AF695" s="148"/>
      <c r="AG695" s="148" t="s">
        <v>268</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x14ac:dyDescent="0.2">
      <c r="A696" s="155"/>
      <c r="B696" s="156"/>
      <c r="C696" s="191" t="s">
        <v>927</v>
      </c>
      <c r="D696" s="161"/>
      <c r="E696" s="162">
        <v>36.81</v>
      </c>
      <c r="F696" s="159"/>
      <c r="G696" s="15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193</v>
      </c>
      <c r="AH696" s="148">
        <v>5</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191" t="s">
        <v>928</v>
      </c>
      <c r="D697" s="161"/>
      <c r="E697" s="162">
        <v>0.24</v>
      </c>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193</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3" t="s">
        <v>929</v>
      </c>
      <c r="D698" s="163"/>
      <c r="E698" s="164">
        <v>3.7050000000000001</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193</v>
      </c>
      <c r="AH698" s="148">
        <v>4</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ht="22.5" outlineLevel="1" x14ac:dyDescent="0.2">
      <c r="A699" s="173">
        <v>184</v>
      </c>
      <c r="B699" s="174" t="s">
        <v>930</v>
      </c>
      <c r="C699" s="190" t="s">
        <v>931</v>
      </c>
      <c r="D699" s="175" t="s">
        <v>208</v>
      </c>
      <c r="E699" s="176">
        <v>4.4989999999999997</v>
      </c>
      <c r="F699" s="177"/>
      <c r="G699" s="178">
        <f>ROUND(E699*F699,2)</f>
        <v>0</v>
      </c>
      <c r="H699" s="177"/>
      <c r="I699" s="178">
        <f>ROUND(E699*H699,2)</f>
        <v>0</v>
      </c>
      <c r="J699" s="177"/>
      <c r="K699" s="178">
        <f>ROUND(E699*J699,2)</f>
        <v>0</v>
      </c>
      <c r="L699" s="178">
        <v>21</v>
      </c>
      <c r="M699" s="178">
        <f>G699*(1+L699/100)</f>
        <v>0</v>
      </c>
      <c r="N699" s="176">
        <v>1.2200000000000001E-2</v>
      </c>
      <c r="O699" s="176">
        <f>ROUND(E699*N699,2)</f>
        <v>0.05</v>
      </c>
      <c r="P699" s="176">
        <v>0</v>
      </c>
      <c r="Q699" s="176">
        <f>ROUND(E699*P699,2)</f>
        <v>0</v>
      </c>
      <c r="R699" s="178" t="s">
        <v>265</v>
      </c>
      <c r="S699" s="178" t="s">
        <v>537</v>
      </c>
      <c r="T699" s="179" t="s">
        <v>537</v>
      </c>
      <c r="U699" s="159">
        <v>0</v>
      </c>
      <c r="V699" s="159">
        <f>ROUND(E699*U699,2)</f>
        <v>0</v>
      </c>
      <c r="W699" s="159"/>
      <c r="X699" s="159" t="s">
        <v>267</v>
      </c>
      <c r="Y699" s="159" t="s">
        <v>188</v>
      </c>
      <c r="Z699" s="148"/>
      <c r="AA699" s="148"/>
      <c r="AB699" s="148"/>
      <c r="AC699" s="148"/>
      <c r="AD699" s="148"/>
      <c r="AE699" s="148"/>
      <c r="AF699" s="148"/>
      <c r="AG699" s="148" t="s">
        <v>268</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2" x14ac:dyDescent="0.2">
      <c r="A700" s="155"/>
      <c r="B700" s="156"/>
      <c r="C700" s="191" t="s">
        <v>932</v>
      </c>
      <c r="D700" s="161"/>
      <c r="E700" s="162">
        <v>4.09</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193</v>
      </c>
      <c r="AH700" s="148">
        <v>5</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3" t="s">
        <v>929</v>
      </c>
      <c r="D701" s="163"/>
      <c r="E701" s="164">
        <v>0.40899999999999997</v>
      </c>
      <c r="F701" s="159"/>
      <c r="G701" s="15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193</v>
      </c>
      <c r="AH701" s="148">
        <v>4</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3" t="s">
        <v>924</v>
      </c>
      <c r="D702" s="163"/>
      <c r="E702" s="164"/>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193</v>
      </c>
      <c r="AH702" s="148">
        <v>4</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v>185</v>
      </c>
      <c r="B703" s="156" t="s">
        <v>933</v>
      </c>
      <c r="C703" s="192" t="s">
        <v>934</v>
      </c>
      <c r="D703" s="157" t="s">
        <v>0</v>
      </c>
      <c r="E703" s="181"/>
      <c r="F703" s="160"/>
      <c r="G703" s="159">
        <f>ROUND(E703*F703,2)</f>
        <v>0</v>
      </c>
      <c r="H703" s="160"/>
      <c r="I703" s="159">
        <f>ROUND(E703*H703,2)</f>
        <v>0</v>
      </c>
      <c r="J703" s="160"/>
      <c r="K703" s="159">
        <f>ROUND(E703*J703,2)</f>
        <v>0</v>
      </c>
      <c r="L703" s="159">
        <v>21</v>
      </c>
      <c r="M703" s="159">
        <f>G703*(1+L703/100)</f>
        <v>0</v>
      </c>
      <c r="N703" s="158">
        <v>0</v>
      </c>
      <c r="O703" s="158">
        <f>ROUND(E703*N703,2)</f>
        <v>0</v>
      </c>
      <c r="P703" s="158">
        <v>0</v>
      </c>
      <c r="Q703" s="158">
        <f>ROUND(E703*P703,2)</f>
        <v>0</v>
      </c>
      <c r="R703" s="159" t="s">
        <v>840</v>
      </c>
      <c r="S703" s="159" t="s">
        <v>186</v>
      </c>
      <c r="T703" s="159" t="s">
        <v>186</v>
      </c>
      <c r="U703" s="159">
        <v>0</v>
      </c>
      <c r="V703" s="159">
        <f>ROUND(E703*U703,2)</f>
        <v>0</v>
      </c>
      <c r="W703" s="159"/>
      <c r="X703" s="159" t="s">
        <v>503</v>
      </c>
      <c r="Y703" s="159" t="s">
        <v>188</v>
      </c>
      <c r="Z703" s="148"/>
      <c r="AA703" s="148"/>
      <c r="AB703" s="148"/>
      <c r="AC703" s="148"/>
      <c r="AD703" s="148"/>
      <c r="AE703" s="148"/>
      <c r="AF703" s="148"/>
      <c r="AG703" s="148" t="s">
        <v>504</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x14ac:dyDescent="0.2">
      <c r="A704" s="166" t="s">
        <v>180</v>
      </c>
      <c r="B704" s="167" t="s">
        <v>140</v>
      </c>
      <c r="C704" s="189" t="s">
        <v>141</v>
      </c>
      <c r="D704" s="168"/>
      <c r="E704" s="169"/>
      <c r="F704" s="170"/>
      <c r="G704" s="170">
        <f>SUMIF(AG705:AG732,"&lt;&gt;NOR",G705:G732)</f>
        <v>0</v>
      </c>
      <c r="H704" s="170"/>
      <c r="I704" s="170">
        <f>SUM(I705:I732)</f>
        <v>0</v>
      </c>
      <c r="J704" s="170"/>
      <c r="K704" s="170">
        <f>SUM(K705:K732)</f>
        <v>0</v>
      </c>
      <c r="L704" s="170"/>
      <c r="M704" s="170">
        <f>SUM(M705:M732)</f>
        <v>0</v>
      </c>
      <c r="N704" s="169"/>
      <c r="O704" s="169">
        <f>SUM(O705:O732)</f>
        <v>0</v>
      </c>
      <c r="P704" s="169"/>
      <c r="Q704" s="169">
        <f>SUM(Q705:Q732)</f>
        <v>0</v>
      </c>
      <c r="R704" s="170"/>
      <c r="S704" s="170"/>
      <c r="T704" s="171"/>
      <c r="U704" s="165"/>
      <c r="V704" s="165">
        <f>SUM(V705:V732)</f>
        <v>5.57</v>
      </c>
      <c r="W704" s="165"/>
      <c r="X704" s="165"/>
      <c r="Y704" s="165"/>
      <c r="AG704" t="s">
        <v>181</v>
      </c>
    </row>
    <row r="705" spans="1:60" outlineLevel="1" x14ac:dyDescent="0.2">
      <c r="A705" s="173">
        <v>186</v>
      </c>
      <c r="B705" s="174" t="s">
        <v>935</v>
      </c>
      <c r="C705" s="190" t="s">
        <v>936</v>
      </c>
      <c r="D705" s="175" t="s">
        <v>208</v>
      </c>
      <c r="E705" s="176">
        <v>6.85</v>
      </c>
      <c r="F705" s="177"/>
      <c r="G705" s="178">
        <f>ROUND(E705*F705,2)</f>
        <v>0</v>
      </c>
      <c r="H705" s="177"/>
      <c r="I705" s="178">
        <f>ROUND(E705*H705,2)</f>
        <v>0</v>
      </c>
      <c r="J705" s="177"/>
      <c r="K705" s="178">
        <f>ROUND(E705*J705,2)</f>
        <v>0</v>
      </c>
      <c r="L705" s="178">
        <v>21</v>
      </c>
      <c r="M705" s="178">
        <f>G705*(1+L705/100)</f>
        <v>0</v>
      </c>
      <c r="N705" s="176">
        <v>1.0000000000000001E-5</v>
      </c>
      <c r="O705" s="176">
        <f>ROUND(E705*N705,2)</f>
        <v>0</v>
      </c>
      <c r="P705" s="176">
        <v>0</v>
      </c>
      <c r="Q705" s="176">
        <f>ROUND(E705*P705,2)</f>
        <v>0</v>
      </c>
      <c r="R705" s="178" t="s">
        <v>937</v>
      </c>
      <c r="S705" s="178" t="s">
        <v>186</v>
      </c>
      <c r="T705" s="179" t="s">
        <v>186</v>
      </c>
      <c r="U705" s="159">
        <v>7.1999999999999995E-2</v>
      </c>
      <c r="V705" s="159">
        <f>ROUND(E705*U705,2)</f>
        <v>0.49</v>
      </c>
      <c r="W705" s="159"/>
      <c r="X705" s="159" t="s">
        <v>187</v>
      </c>
      <c r="Y705" s="159" t="s">
        <v>188</v>
      </c>
      <c r="Z705" s="148"/>
      <c r="AA705" s="148"/>
      <c r="AB705" s="148"/>
      <c r="AC705" s="148"/>
      <c r="AD705" s="148"/>
      <c r="AE705" s="148"/>
      <c r="AF705" s="148"/>
      <c r="AG705" s="148" t="s">
        <v>189</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2" x14ac:dyDescent="0.2">
      <c r="A706" s="155"/>
      <c r="B706" s="156"/>
      <c r="C706" s="191" t="s">
        <v>938</v>
      </c>
      <c r="D706" s="161"/>
      <c r="E706" s="162">
        <v>6.85</v>
      </c>
      <c r="F706" s="159"/>
      <c r="G706" s="159"/>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193</v>
      </c>
      <c r="AH706" s="148">
        <v>5</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ht="22.5" outlineLevel="1" x14ac:dyDescent="0.2">
      <c r="A707" s="173">
        <v>187</v>
      </c>
      <c r="B707" s="174" t="s">
        <v>939</v>
      </c>
      <c r="C707" s="190" t="s">
        <v>940</v>
      </c>
      <c r="D707" s="175" t="s">
        <v>208</v>
      </c>
      <c r="E707" s="176">
        <v>10.3</v>
      </c>
      <c r="F707" s="177"/>
      <c r="G707" s="178">
        <f>ROUND(E707*F707,2)</f>
        <v>0</v>
      </c>
      <c r="H707" s="177"/>
      <c r="I707" s="178">
        <f>ROUND(E707*H707,2)</f>
        <v>0</v>
      </c>
      <c r="J707" s="177"/>
      <c r="K707" s="178">
        <f>ROUND(E707*J707,2)</f>
        <v>0</v>
      </c>
      <c r="L707" s="178">
        <v>21</v>
      </c>
      <c r="M707" s="178">
        <f>G707*(1+L707/100)</f>
        <v>0</v>
      </c>
      <c r="N707" s="176">
        <v>2.7999999999999998E-4</v>
      </c>
      <c r="O707" s="176">
        <f>ROUND(E707*N707,2)</f>
        <v>0</v>
      </c>
      <c r="P707" s="176">
        <v>0</v>
      </c>
      <c r="Q707" s="176">
        <f>ROUND(E707*P707,2)</f>
        <v>0</v>
      </c>
      <c r="R707" s="178" t="s">
        <v>937</v>
      </c>
      <c r="S707" s="178" t="s">
        <v>186</v>
      </c>
      <c r="T707" s="179" t="s">
        <v>186</v>
      </c>
      <c r="U707" s="159">
        <v>0.307</v>
      </c>
      <c r="V707" s="159">
        <f>ROUND(E707*U707,2)</f>
        <v>3.16</v>
      </c>
      <c r="W707" s="159"/>
      <c r="X707" s="159" t="s">
        <v>187</v>
      </c>
      <c r="Y707" s="159" t="s">
        <v>188</v>
      </c>
      <c r="Z707" s="148"/>
      <c r="AA707" s="148"/>
      <c r="AB707" s="148"/>
      <c r="AC707" s="148"/>
      <c r="AD707" s="148"/>
      <c r="AE707" s="148"/>
      <c r="AF707" s="148"/>
      <c r="AG707" s="148" t="s">
        <v>189</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2" x14ac:dyDescent="0.2">
      <c r="A708" s="155"/>
      <c r="B708" s="156"/>
      <c r="C708" s="191" t="s">
        <v>941</v>
      </c>
      <c r="D708" s="161"/>
      <c r="E708" s="162">
        <v>10.3</v>
      </c>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193</v>
      </c>
      <c r="AH708" s="148">
        <v>5</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ht="22.5" outlineLevel="1" x14ac:dyDescent="0.2">
      <c r="A709" s="173">
        <v>188</v>
      </c>
      <c r="B709" s="174" t="s">
        <v>942</v>
      </c>
      <c r="C709" s="190" t="s">
        <v>943</v>
      </c>
      <c r="D709" s="175" t="s">
        <v>208</v>
      </c>
      <c r="E709" s="176">
        <v>10.3</v>
      </c>
      <c r="F709" s="177"/>
      <c r="G709" s="178">
        <f>ROUND(E709*F709,2)</f>
        <v>0</v>
      </c>
      <c r="H709" s="177"/>
      <c r="I709" s="178">
        <f>ROUND(E709*H709,2)</f>
        <v>0</v>
      </c>
      <c r="J709" s="177"/>
      <c r="K709" s="178">
        <f>ROUND(E709*J709,2)</f>
        <v>0</v>
      </c>
      <c r="L709" s="178">
        <v>21</v>
      </c>
      <c r="M709" s="178">
        <f>G709*(1+L709/100)</f>
        <v>0</v>
      </c>
      <c r="N709" s="176">
        <v>8.0000000000000007E-5</v>
      </c>
      <c r="O709" s="176">
        <f>ROUND(E709*N709,2)</f>
        <v>0</v>
      </c>
      <c r="P709" s="176">
        <v>0</v>
      </c>
      <c r="Q709" s="176">
        <f>ROUND(E709*P709,2)</f>
        <v>0</v>
      </c>
      <c r="R709" s="178" t="s">
        <v>937</v>
      </c>
      <c r="S709" s="178" t="s">
        <v>186</v>
      </c>
      <c r="T709" s="179" t="s">
        <v>186</v>
      </c>
      <c r="U709" s="159">
        <v>0.156</v>
      </c>
      <c r="V709" s="159">
        <f>ROUND(E709*U709,2)</f>
        <v>1.61</v>
      </c>
      <c r="W709" s="159"/>
      <c r="X709" s="159" t="s">
        <v>187</v>
      </c>
      <c r="Y709" s="159" t="s">
        <v>188</v>
      </c>
      <c r="Z709" s="148"/>
      <c r="AA709" s="148"/>
      <c r="AB709" s="148"/>
      <c r="AC709" s="148"/>
      <c r="AD709" s="148"/>
      <c r="AE709" s="148"/>
      <c r="AF709" s="148"/>
      <c r="AG709" s="148" t="s">
        <v>189</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2" x14ac:dyDescent="0.2">
      <c r="A710" s="155"/>
      <c r="B710" s="156"/>
      <c r="C710" s="191" t="s">
        <v>944</v>
      </c>
      <c r="D710" s="161"/>
      <c r="E710" s="162"/>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193</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1" t="s">
        <v>945</v>
      </c>
      <c r="D711" s="161"/>
      <c r="E711" s="162">
        <v>2.25</v>
      </c>
      <c r="F711" s="159"/>
      <c r="G711" s="15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193</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191" t="s">
        <v>946</v>
      </c>
      <c r="D712" s="161"/>
      <c r="E712" s="162"/>
      <c r="F712" s="159"/>
      <c r="G712" s="159"/>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193</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3" x14ac:dyDescent="0.2">
      <c r="A713" s="155"/>
      <c r="B713" s="156"/>
      <c r="C713" s="191" t="s">
        <v>947</v>
      </c>
      <c r="D713" s="161"/>
      <c r="E713" s="162"/>
      <c r="F713" s="159"/>
      <c r="G713" s="15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193</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3" x14ac:dyDescent="0.2">
      <c r="A714" s="155"/>
      <c r="B714" s="156"/>
      <c r="C714" s="191" t="s">
        <v>948</v>
      </c>
      <c r="D714" s="161"/>
      <c r="E714" s="162">
        <v>2.1</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193</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191" t="s">
        <v>949</v>
      </c>
      <c r="D715" s="161"/>
      <c r="E715" s="162"/>
      <c r="F715" s="159"/>
      <c r="G715" s="159"/>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193</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191" t="s">
        <v>950</v>
      </c>
      <c r="D716" s="161"/>
      <c r="E716" s="162">
        <v>1.2</v>
      </c>
      <c r="F716" s="159"/>
      <c r="G716" s="159"/>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193</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191" t="s">
        <v>951</v>
      </c>
      <c r="D717" s="161"/>
      <c r="E717" s="162"/>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193</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5"/>
      <c r="B718" s="156"/>
      <c r="C718" s="191" t="s">
        <v>952</v>
      </c>
      <c r="D718" s="161"/>
      <c r="E718" s="162">
        <v>1.3</v>
      </c>
      <c r="F718" s="159"/>
      <c r="G718" s="159"/>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193</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3" x14ac:dyDescent="0.2">
      <c r="A719" s="155"/>
      <c r="B719" s="156"/>
      <c r="C719" s="191" t="s">
        <v>953</v>
      </c>
      <c r="D719" s="161"/>
      <c r="E719" s="162"/>
      <c r="F719" s="159"/>
      <c r="G719" s="159"/>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193</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3" x14ac:dyDescent="0.2">
      <c r="A720" s="155"/>
      <c r="B720" s="156"/>
      <c r="C720" s="191" t="s">
        <v>954</v>
      </c>
      <c r="D720" s="161"/>
      <c r="E720" s="162"/>
      <c r="F720" s="159"/>
      <c r="G720" s="159"/>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193</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3" x14ac:dyDescent="0.2">
      <c r="A721" s="155"/>
      <c r="B721" s="156"/>
      <c r="C721" s="191" t="s">
        <v>955</v>
      </c>
      <c r="D721" s="161"/>
      <c r="E721" s="162">
        <v>2.2999999999999998</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193</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191" t="s">
        <v>956</v>
      </c>
      <c r="D722" s="161"/>
      <c r="E722" s="162">
        <v>1.1499999999999999</v>
      </c>
      <c r="F722" s="159"/>
      <c r="G722" s="159"/>
      <c r="H722" s="159"/>
      <c r="I722" s="159"/>
      <c r="J722" s="159"/>
      <c r="K722" s="159"/>
      <c r="L722" s="159"/>
      <c r="M722" s="159"/>
      <c r="N722" s="158"/>
      <c r="O722" s="158"/>
      <c r="P722" s="158"/>
      <c r="Q722" s="158"/>
      <c r="R722" s="159"/>
      <c r="S722" s="159"/>
      <c r="T722" s="159"/>
      <c r="U722" s="159"/>
      <c r="V722" s="159"/>
      <c r="W722" s="159"/>
      <c r="X722" s="159"/>
      <c r="Y722" s="159"/>
      <c r="Z722" s="148"/>
      <c r="AA722" s="148"/>
      <c r="AB722" s="148"/>
      <c r="AC722" s="148"/>
      <c r="AD722" s="148"/>
      <c r="AE722" s="148"/>
      <c r="AF722" s="148"/>
      <c r="AG722" s="148" t="s">
        <v>193</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73">
        <v>189</v>
      </c>
      <c r="B723" s="174" t="s">
        <v>957</v>
      </c>
      <c r="C723" s="190" t="s">
        <v>958</v>
      </c>
      <c r="D723" s="175" t="s">
        <v>208</v>
      </c>
      <c r="E723" s="176">
        <v>6.85</v>
      </c>
      <c r="F723" s="177"/>
      <c r="G723" s="178">
        <f>ROUND(E723*F723,2)</f>
        <v>0</v>
      </c>
      <c r="H723" s="177"/>
      <c r="I723" s="178">
        <f>ROUND(E723*H723,2)</f>
        <v>0</v>
      </c>
      <c r="J723" s="177"/>
      <c r="K723" s="178">
        <f>ROUND(E723*J723,2)</f>
        <v>0</v>
      </c>
      <c r="L723" s="178">
        <v>21</v>
      </c>
      <c r="M723" s="178">
        <f>G723*(1+L723/100)</f>
        <v>0</v>
      </c>
      <c r="N723" s="176">
        <v>1.0000000000000001E-5</v>
      </c>
      <c r="O723" s="176">
        <f>ROUND(E723*N723,2)</f>
        <v>0</v>
      </c>
      <c r="P723" s="176">
        <v>0</v>
      </c>
      <c r="Q723" s="176">
        <f>ROUND(E723*P723,2)</f>
        <v>0</v>
      </c>
      <c r="R723" s="178" t="s">
        <v>937</v>
      </c>
      <c r="S723" s="178" t="s">
        <v>186</v>
      </c>
      <c r="T723" s="179" t="s">
        <v>186</v>
      </c>
      <c r="U723" s="159">
        <v>4.4999999999999998E-2</v>
      </c>
      <c r="V723" s="159">
        <f>ROUND(E723*U723,2)</f>
        <v>0.31</v>
      </c>
      <c r="W723" s="159"/>
      <c r="X723" s="159" t="s">
        <v>187</v>
      </c>
      <c r="Y723" s="159" t="s">
        <v>188</v>
      </c>
      <c r="Z723" s="148"/>
      <c r="AA723" s="148"/>
      <c r="AB723" s="148"/>
      <c r="AC723" s="148"/>
      <c r="AD723" s="148"/>
      <c r="AE723" s="148"/>
      <c r="AF723" s="148"/>
      <c r="AG723" s="148" t="s">
        <v>189</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2" x14ac:dyDescent="0.2">
      <c r="A724" s="155"/>
      <c r="B724" s="156"/>
      <c r="C724" s="191" t="s">
        <v>944</v>
      </c>
      <c r="D724" s="161"/>
      <c r="E724" s="162"/>
      <c r="F724" s="159"/>
      <c r="G724" s="15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193</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3" x14ac:dyDescent="0.2">
      <c r="A725" s="155"/>
      <c r="B725" s="156"/>
      <c r="C725" s="191" t="s">
        <v>945</v>
      </c>
      <c r="D725" s="161"/>
      <c r="E725" s="162">
        <v>2.25</v>
      </c>
      <c r="F725" s="159"/>
      <c r="G725" s="159"/>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193</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3" x14ac:dyDescent="0.2">
      <c r="A726" s="155"/>
      <c r="B726" s="156"/>
      <c r="C726" s="191" t="s">
        <v>946</v>
      </c>
      <c r="D726" s="161"/>
      <c r="E726" s="162"/>
      <c r="F726" s="159"/>
      <c r="G726" s="159"/>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193</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5"/>
      <c r="B727" s="156"/>
      <c r="C727" s="191" t="s">
        <v>947</v>
      </c>
      <c r="D727" s="161"/>
      <c r="E727" s="162"/>
      <c r="F727" s="159"/>
      <c r="G727" s="15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193</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5"/>
      <c r="B728" s="156"/>
      <c r="C728" s="191" t="s">
        <v>948</v>
      </c>
      <c r="D728" s="161"/>
      <c r="E728" s="162">
        <v>2.1</v>
      </c>
      <c r="F728" s="159"/>
      <c r="G728" s="159"/>
      <c r="H728" s="159"/>
      <c r="I728" s="159"/>
      <c r="J728" s="159"/>
      <c r="K728" s="159"/>
      <c r="L728" s="159"/>
      <c r="M728" s="159"/>
      <c r="N728" s="158"/>
      <c r="O728" s="158"/>
      <c r="P728" s="158"/>
      <c r="Q728" s="158"/>
      <c r="R728" s="159"/>
      <c r="S728" s="159"/>
      <c r="T728" s="159"/>
      <c r="U728" s="159"/>
      <c r="V728" s="159"/>
      <c r="W728" s="159"/>
      <c r="X728" s="159"/>
      <c r="Y728" s="159"/>
      <c r="Z728" s="148"/>
      <c r="AA728" s="148"/>
      <c r="AB728" s="148"/>
      <c r="AC728" s="148"/>
      <c r="AD728" s="148"/>
      <c r="AE728" s="148"/>
      <c r="AF728" s="148"/>
      <c r="AG728" s="148" t="s">
        <v>193</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3" x14ac:dyDescent="0.2">
      <c r="A729" s="155"/>
      <c r="B729" s="156"/>
      <c r="C729" s="191" t="s">
        <v>949</v>
      </c>
      <c r="D729" s="161"/>
      <c r="E729" s="162"/>
      <c r="F729" s="159"/>
      <c r="G729" s="159"/>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193</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3" x14ac:dyDescent="0.2">
      <c r="A730" s="155"/>
      <c r="B730" s="156"/>
      <c r="C730" s="191" t="s">
        <v>950</v>
      </c>
      <c r="D730" s="161"/>
      <c r="E730" s="162">
        <v>1.2</v>
      </c>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193</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191" t="s">
        <v>951</v>
      </c>
      <c r="D731" s="161"/>
      <c r="E731" s="162"/>
      <c r="F731" s="159"/>
      <c r="G731" s="159"/>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193</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3" x14ac:dyDescent="0.2">
      <c r="A732" s="155"/>
      <c r="B732" s="156"/>
      <c r="C732" s="191" t="s">
        <v>952</v>
      </c>
      <c r="D732" s="161"/>
      <c r="E732" s="162">
        <v>1.3</v>
      </c>
      <c r="F732" s="159"/>
      <c r="G732" s="159"/>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193</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x14ac:dyDescent="0.2">
      <c r="A733" s="166" t="s">
        <v>180</v>
      </c>
      <c r="B733" s="167" t="s">
        <v>142</v>
      </c>
      <c r="C733" s="189" t="s">
        <v>143</v>
      </c>
      <c r="D733" s="168"/>
      <c r="E733" s="169"/>
      <c r="F733" s="170"/>
      <c r="G733" s="170">
        <f>SUMIF(AG734:AG766,"&lt;&gt;NOR",G734:G766)</f>
        <v>0</v>
      </c>
      <c r="H733" s="170"/>
      <c r="I733" s="170">
        <f>SUM(I734:I766)</f>
        <v>0</v>
      </c>
      <c r="J733" s="170"/>
      <c r="K733" s="170">
        <f>SUM(K734:K766)</f>
        <v>0</v>
      </c>
      <c r="L733" s="170"/>
      <c r="M733" s="170">
        <f>SUM(M734:M766)</f>
        <v>0</v>
      </c>
      <c r="N733" s="169"/>
      <c r="O733" s="169">
        <f>SUM(O734:O766)</f>
        <v>0.1</v>
      </c>
      <c r="P733" s="169"/>
      <c r="Q733" s="169">
        <f>SUM(Q734:Q766)</f>
        <v>0</v>
      </c>
      <c r="R733" s="170"/>
      <c r="S733" s="170"/>
      <c r="T733" s="171"/>
      <c r="U733" s="165"/>
      <c r="V733" s="165">
        <f>SUM(V734:V766)</f>
        <v>82.74</v>
      </c>
      <c r="W733" s="165"/>
      <c r="X733" s="165"/>
      <c r="Y733" s="165"/>
      <c r="AG733" t="s">
        <v>181</v>
      </c>
    </row>
    <row r="734" spans="1:60" outlineLevel="1" x14ac:dyDescent="0.2">
      <c r="A734" s="173">
        <v>190</v>
      </c>
      <c r="B734" s="174" t="s">
        <v>959</v>
      </c>
      <c r="C734" s="190" t="s">
        <v>960</v>
      </c>
      <c r="D734" s="175" t="s">
        <v>208</v>
      </c>
      <c r="E734" s="176">
        <v>419.46100000000001</v>
      </c>
      <c r="F734" s="177"/>
      <c r="G734" s="178">
        <f>ROUND(E734*F734,2)</f>
        <v>0</v>
      </c>
      <c r="H734" s="177"/>
      <c r="I734" s="178">
        <f>ROUND(E734*H734,2)</f>
        <v>0</v>
      </c>
      <c r="J734" s="177"/>
      <c r="K734" s="178">
        <f>ROUND(E734*J734,2)</f>
        <v>0</v>
      </c>
      <c r="L734" s="178">
        <v>21</v>
      </c>
      <c r="M734" s="178">
        <f>G734*(1+L734/100)</f>
        <v>0</v>
      </c>
      <c r="N734" s="176">
        <v>0</v>
      </c>
      <c r="O734" s="176">
        <f>ROUND(E734*N734,2)</f>
        <v>0</v>
      </c>
      <c r="P734" s="176">
        <v>0</v>
      </c>
      <c r="Q734" s="176">
        <f>ROUND(E734*P734,2)</f>
        <v>0</v>
      </c>
      <c r="R734" s="178" t="s">
        <v>961</v>
      </c>
      <c r="S734" s="178" t="s">
        <v>186</v>
      </c>
      <c r="T734" s="179" t="s">
        <v>186</v>
      </c>
      <c r="U734" s="159">
        <v>6.9709999999999994E-2</v>
      </c>
      <c r="V734" s="159">
        <f>ROUND(E734*U734,2)</f>
        <v>29.24</v>
      </c>
      <c r="W734" s="159"/>
      <c r="X734" s="159" t="s">
        <v>187</v>
      </c>
      <c r="Y734" s="159" t="s">
        <v>188</v>
      </c>
      <c r="Z734" s="148"/>
      <c r="AA734" s="148"/>
      <c r="AB734" s="148"/>
      <c r="AC734" s="148"/>
      <c r="AD734" s="148"/>
      <c r="AE734" s="148"/>
      <c r="AF734" s="148"/>
      <c r="AG734" s="148" t="s">
        <v>189</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191" t="s">
        <v>962</v>
      </c>
      <c r="D735" s="161"/>
      <c r="E735" s="162">
        <v>331.08100000000002</v>
      </c>
      <c r="F735" s="159"/>
      <c r="G735" s="159"/>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193</v>
      </c>
      <c r="AH735" s="148">
        <v>5</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191" t="s">
        <v>963</v>
      </c>
      <c r="D736" s="161"/>
      <c r="E736" s="162">
        <v>88.38</v>
      </c>
      <c r="F736" s="159"/>
      <c r="G736" s="159"/>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193</v>
      </c>
      <c r="AH736" s="148">
        <v>5</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73">
        <v>191</v>
      </c>
      <c r="B737" s="174" t="s">
        <v>964</v>
      </c>
      <c r="C737" s="190" t="s">
        <v>965</v>
      </c>
      <c r="D737" s="175" t="s">
        <v>208</v>
      </c>
      <c r="E737" s="176">
        <v>331.08100000000002</v>
      </c>
      <c r="F737" s="177"/>
      <c r="G737" s="178">
        <f>ROUND(E737*F737,2)</f>
        <v>0</v>
      </c>
      <c r="H737" s="177"/>
      <c r="I737" s="178">
        <f>ROUND(E737*H737,2)</f>
        <v>0</v>
      </c>
      <c r="J737" s="177"/>
      <c r="K737" s="178">
        <f>ROUND(E737*J737,2)</f>
        <v>0</v>
      </c>
      <c r="L737" s="178">
        <v>21</v>
      </c>
      <c r="M737" s="178">
        <f>G737*(1+L737/100)</f>
        <v>0</v>
      </c>
      <c r="N737" s="176">
        <v>6.9999999999999994E-5</v>
      </c>
      <c r="O737" s="176">
        <f>ROUND(E737*N737,2)</f>
        <v>0.02</v>
      </c>
      <c r="P737" s="176">
        <v>0</v>
      </c>
      <c r="Q737" s="176">
        <f>ROUND(E737*P737,2)</f>
        <v>0</v>
      </c>
      <c r="R737" s="178" t="s">
        <v>961</v>
      </c>
      <c r="S737" s="178" t="s">
        <v>186</v>
      </c>
      <c r="T737" s="179" t="s">
        <v>186</v>
      </c>
      <c r="U737" s="159">
        <v>3.2480000000000002E-2</v>
      </c>
      <c r="V737" s="159">
        <f>ROUND(E737*U737,2)</f>
        <v>10.75</v>
      </c>
      <c r="W737" s="159"/>
      <c r="X737" s="159" t="s">
        <v>187</v>
      </c>
      <c r="Y737" s="159" t="s">
        <v>188</v>
      </c>
      <c r="Z737" s="148"/>
      <c r="AA737" s="148"/>
      <c r="AB737" s="148"/>
      <c r="AC737" s="148"/>
      <c r="AD737" s="148"/>
      <c r="AE737" s="148"/>
      <c r="AF737" s="148"/>
      <c r="AG737" s="148" t="s">
        <v>189</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2" x14ac:dyDescent="0.2">
      <c r="A738" s="155"/>
      <c r="B738" s="156"/>
      <c r="C738" s="191" t="s">
        <v>966</v>
      </c>
      <c r="D738" s="161"/>
      <c r="E738" s="162">
        <v>331.08100000000002</v>
      </c>
      <c r="F738" s="159"/>
      <c r="G738" s="15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193</v>
      </c>
      <c r="AH738" s="148">
        <v>5</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ht="22.5" outlineLevel="1" x14ac:dyDescent="0.2">
      <c r="A739" s="173">
        <v>192</v>
      </c>
      <c r="B739" s="174" t="s">
        <v>967</v>
      </c>
      <c r="C739" s="190" t="s">
        <v>968</v>
      </c>
      <c r="D739" s="175" t="s">
        <v>208</v>
      </c>
      <c r="E739" s="176">
        <v>331.08100000000002</v>
      </c>
      <c r="F739" s="177"/>
      <c r="G739" s="178">
        <f>ROUND(E739*F739,2)</f>
        <v>0</v>
      </c>
      <c r="H739" s="177"/>
      <c r="I739" s="178">
        <f>ROUND(E739*H739,2)</f>
        <v>0</v>
      </c>
      <c r="J739" s="177"/>
      <c r="K739" s="178">
        <f>ROUND(E739*J739,2)</f>
        <v>0</v>
      </c>
      <c r="L739" s="178">
        <v>21</v>
      </c>
      <c r="M739" s="178">
        <f>G739*(1+L739/100)</f>
        <v>0</v>
      </c>
      <c r="N739" s="176">
        <v>1.4999999999999999E-4</v>
      </c>
      <c r="O739" s="176">
        <f>ROUND(E739*N739,2)</f>
        <v>0.05</v>
      </c>
      <c r="P739" s="176">
        <v>0</v>
      </c>
      <c r="Q739" s="176">
        <f>ROUND(E739*P739,2)</f>
        <v>0</v>
      </c>
      <c r="R739" s="178" t="s">
        <v>961</v>
      </c>
      <c r="S739" s="178" t="s">
        <v>186</v>
      </c>
      <c r="T739" s="179" t="s">
        <v>186</v>
      </c>
      <c r="U739" s="159">
        <v>0.10191</v>
      </c>
      <c r="V739" s="159">
        <f>ROUND(E739*U739,2)</f>
        <v>33.74</v>
      </c>
      <c r="W739" s="159"/>
      <c r="X739" s="159" t="s">
        <v>187</v>
      </c>
      <c r="Y739" s="159" t="s">
        <v>188</v>
      </c>
      <c r="Z739" s="148"/>
      <c r="AA739" s="148"/>
      <c r="AB739" s="148"/>
      <c r="AC739" s="148"/>
      <c r="AD739" s="148"/>
      <c r="AE739" s="148"/>
      <c r="AF739" s="148"/>
      <c r="AG739" s="148" t="s">
        <v>189</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2" x14ac:dyDescent="0.2">
      <c r="A740" s="155"/>
      <c r="B740" s="156"/>
      <c r="C740" s="191" t="s">
        <v>969</v>
      </c>
      <c r="D740" s="161"/>
      <c r="E740" s="162"/>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193</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1" t="s">
        <v>210</v>
      </c>
      <c r="D741" s="161"/>
      <c r="E741" s="162">
        <v>73.08</v>
      </c>
      <c r="F741" s="159"/>
      <c r="G741" s="15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193</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1" t="s">
        <v>211</v>
      </c>
      <c r="D742" s="161"/>
      <c r="E742" s="162">
        <v>-1.6</v>
      </c>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193</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3" x14ac:dyDescent="0.2">
      <c r="A743" s="155"/>
      <c r="B743" s="156"/>
      <c r="C743" s="191" t="s">
        <v>970</v>
      </c>
      <c r="D743" s="161"/>
      <c r="E743" s="162">
        <v>4.3739999999999997</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193</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1" t="s">
        <v>213</v>
      </c>
      <c r="D744" s="161"/>
      <c r="E744" s="162">
        <v>63.96</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193</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1" t="s">
        <v>211</v>
      </c>
      <c r="D745" s="161"/>
      <c r="E745" s="162">
        <v>-1.6</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193</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1" t="s">
        <v>971</v>
      </c>
      <c r="D746" s="161"/>
      <c r="E746" s="162">
        <v>3.51</v>
      </c>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193</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191" t="s">
        <v>972</v>
      </c>
      <c r="D747" s="161"/>
      <c r="E747" s="162">
        <v>3.36</v>
      </c>
      <c r="F747" s="159"/>
      <c r="G747" s="159"/>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193</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191" t="s">
        <v>973</v>
      </c>
      <c r="D748" s="161"/>
      <c r="E748" s="162">
        <v>5.2560000000000002</v>
      </c>
      <c r="F748" s="159"/>
      <c r="G748" s="159"/>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193</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191" t="s">
        <v>217</v>
      </c>
      <c r="D749" s="161"/>
      <c r="E749" s="162">
        <v>152.66</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193</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1" t="s">
        <v>218</v>
      </c>
      <c r="D750" s="161"/>
      <c r="E750" s="162">
        <v>-11.16</v>
      </c>
      <c r="F750" s="159"/>
      <c r="G750" s="15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193</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1" t="s">
        <v>447</v>
      </c>
      <c r="D751" s="161"/>
      <c r="E751" s="162"/>
      <c r="F751" s="159"/>
      <c r="G751" s="15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193</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191" t="s">
        <v>974</v>
      </c>
      <c r="D752" s="161"/>
      <c r="E752" s="162"/>
      <c r="F752" s="159"/>
      <c r="G752" s="15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193</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1" t="s">
        <v>335</v>
      </c>
      <c r="D753" s="161"/>
      <c r="E753" s="162">
        <v>5.0685000000000002</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193</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191" t="s">
        <v>336</v>
      </c>
      <c r="D754" s="161"/>
      <c r="E754" s="162">
        <v>3.57</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193</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1" t="s">
        <v>284</v>
      </c>
      <c r="D755" s="161"/>
      <c r="E755" s="162">
        <v>19.844999999999999</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193</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1" t="s">
        <v>291</v>
      </c>
      <c r="D756" s="161"/>
      <c r="E756" s="162">
        <v>2.4975000000000001</v>
      </c>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193</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1" t="s">
        <v>292</v>
      </c>
      <c r="D757" s="161"/>
      <c r="E757" s="162">
        <v>2.31</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193</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1" t="s">
        <v>293</v>
      </c>
      <c r="D758" s="161"/>
      <c r="E758" s="162">
        <v>1.92</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193</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191" t="s">
        <v>294</v>
      </c>
      <c r="D759" s="161"/>
      <c r="E759" s="162">
        <v>4.03</v>
      </c>
      <c r="F759" s="159"/>
      <c r="G759" s="159"/>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193</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ht="22.5" outlineLevel="1" x14ac:dyDescent="0.2">
      <c r="A760" s="173">
        <v>193</v>
      </c>
      <c r="B760" s="174" t="s">
        <v>975</v>
      </c>
      <c r="C760" s="190" t="s">
        <v>976</v>
      </c>
      <c r="D760" s="175" t="s">
        <v>208</v>
      </c>
      <c r="E760" s="176">
        <v>88.38</v>
      </c>
      <c r="F760" s="177"/>
      <c r="G760" s="178">
        <f>ROUND(E760*F760,2)</f>
        <v>0</v>
      </c>
      <c r="H760" s="177"/>
      <c r="I760" s="178">
        <f>ROUND(E760*H760,2)</f>
        <v>0</v>
      </c>
      <c r="J760" s="177"/>
      <c r="K760" s="178">
        <f>ROUND(E760*J760,2)</f>
        <v>0</v>
      </c>
      <c r="L760" s="178">
        <v>21</v>
      </c>
      <c r="M760" s="178">
        <f>G760*(1+L760/100)</f>
        <v>0</v>
      </c>
      <c r="N760" s="176">
        <v>1.8000000000000001E-4</v>
      </c>
      <c r="O760" s="176">
        <f>ROUND(E760*N760,2)</f>
        <v>0.02</v>
      </c>
      <c r="P760" s="176">
        <v>0</v>
      </c>
      <c r="Q760" s="176">
        <f>ROUND(E760*P760,2)</f>
        <v>0</v>
      </c>
      <c r="R760" s="178" t="s">
        <v>961</v>
      </c>
      <c r="S760" s="178" t="s">
        <v>186</v>
      </c>
      <c r="T760" s="179" t="s">
        <v>186</v>
      </c>
      <c r="U760" s="159">
        <v>0.10191</v>
      </c>
      <c r="V760" s="159">
        <f>ROUND(E760*U760,2)</f>
        <v>9.01</v>
      </c>
      <c r="W760" s="159"/>
      <c r="X760" s="159" t="s">
        <v>187</v>
      </c>
      <c r="Y760" s="159" t="s">
        <v>188</v>
      </c>
      <c r="Z760" s="148"/>
      <c r="AA760" s="148"/>
      <c r="AB760" s="148"/>
      <c r="AC760" s="148"/>
      <c r="AD760" s="148"/>
      <c r="AE760" s="148"/>
      <c r="AF760" s="148"/>
      <c r="AG760" s="148" t="s">
        <v>189</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2" x14ac:dyDescent="0.2">
      <c r="A761" s="155"/>
      <c r="B761" s="156"/>
      <c r="C761" s="191" t="s">
        <v>977</v>
      </c>
      <c r="D761" s="161"/>
      <c r="E761" s="162">
        <v>46.98</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193</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191" t="s">
        <v>978</v>
      </c>
      <c r="D762" s="161"/>
      <c r="E762" s="162">
        <v>-1.44</v>
      </c>
      <c r="F762" s="159"/>
      <c r="G762" s="159"/>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193</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3" x14ac:dyDescent="0.2">
      <c r="A763" s="155"/>
      <c r="B763" s="156"/>
      <c r="C763" s="191" t="s">
        <v>979</v>
      </c>
      <c r="D763" s="161"/>
      <c r="E763" s="162">
        <v>44.28</v>
      </c>
      <c r="F763" s="159"/>
      <c r="G763" s="159"/>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193</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3" x14ac:dyDescent="0.2">
      <c r="A764" s="155"/>
      <c r="B764" s="156"/>
      <c r="C764" s="191" t="s">
        <v>978</v>
      </c>
      <c r="D764" s="161"/>
      <c r="E764" s="162">
        <v>-1.44</v>
      </c>
      <c r="F764" s="159"/>
      <c r="G764" s="159"/>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193</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73">
        <v>194</v>
      </c>
      <c r="B765" s="174" t="s">
        <v>980</v>
      </c>
      <c r="C765" s="190" t="s">
        <v>981</v>
      </c>
      <c r="D765" s="175" t="s">
        <v>208</v>
      </c>
      <c r="E765" s="176">
        <v>88.38</v>
      </c>
      <c r="F765" s="177"/>
      <c r="G765" s="178">
        <f>ROUND(E765*F765,2)</f>
        <v>0</v>
      </c>
      <c r="H765" s="177"/>
      <c r="I765" s="178">
        <f>ROUND(E765*H765,2)</f>
        <v>0</v>
      </c>
      <c r="J765" s="177"/>
      <c r="K765" s="178">
        <f>ROUND(E765*J765,2)</f>
        <v>0</v>
      </c>
      <c r="L765" s="178">
        <v>21</v>
      </c>
      <c r="M765" s="178">
        <f>G765*(1+L765/100)</f>
        <v>0</v>
      </c>
      <c r="N765" s="176">
        <v>8.0000000000000007E-5</v>
      </c>
      <c r="O765" s="176">
        <f>ROUND(E765*N765,2)</f>
        <v>0.01</v>
      </c>
      <c r="P765" s="176">
        <v>0</v>
      </c>
      <c r="Q765" s="176">
        <f>ROUND(E765*P765,2)</f>
        <v>0</v>
      </c>
      <c r="R765" s="178" t="s">
        <v>961</v>
      </c>
      <c r="S765" s="178" t="s">
        <v>186</v>
      </c>
      <c r="T765" s="179" t="s">
        <v>186</v>
      </c>
      <c r="U765" s="159">
        <v>0</v>
      </c>
      <c r="V765" s="159">
        <f>ROUND(E765*U765,2)</f>
        <v>0</v>
      </c>
      <c r="W765" s="159"/>
      <c r="X765" s="159" t="s">
        <v>273</v>
      </c>
      <c r="Y765" s="159" t="s">
        <v>188</v>
      </c>
      <c r="Z765" s="148"/>
      <c r="AA765" s="148"/>
      <c r="AB765" s="148"/>
      <c r="AC765" s="148"/>
      <c r="AD765" s="148"/>
      <c r="AE765" s="148"/>
      <c r="AF765" s="148"/>
      <c r="AG765" s="148" t="s">
        <v>274</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2" x14ac:dyDescent="0.2">
      <c r="A766" s="155"/>
      <c r="B766" s="156"/>
      <c r="C766" s="191" t="s">
        <v>982</v>
      </c>
      <c r="D766" s="161"/>
      <c r="E766" s="162">
        <v>88.38</v>
      </c>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193</v>
      </c>
      <c r="AH766" s="148">
        <v>5</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x14ac:dyDescent="0.2">
      <c r="A767" s="166" t="s">
        <v>180</v>
      </c>
      <c r="B767" s="167" t="s">
        <v>147</v>
      </c>
      <c r="C767" s="189" t="s">
        <v>148</v>
      </c>
      <c r="D767" s="168"/>
      <c r="E767" s="169"/>
      <c r="F767" s="170"/>
      <c r="G767" s="170">
        <f>SUMIF(AG768:AG770,"&lt;&gt;NOR",G768:G770)</f>
        <v>0</v>
      </c>
      <c r="H767" s="170"/>
      <c r="I767" s="170">
        <f>SUM(I768:I770)</f>
        <v>0</v>
      </c>
      <c r="J767" s="170"/>
      <c r="K767" s="170">
        <f>SUM(K768:K770)</f>
        <v>0</v>
      </c>
      <c r="L767" s="170"/>
      <c r="M767" s="170">
        <f>SUM(M768:M770)</f>
        <v>0</v>
      </c>
      <c r="N767" s="169"/>
      <c r="O767" s="169">
        <f>SUM(O768:O770)</f>
        <v>0.13</v>
      </c>
      <c r="P767" s="169"/>
      <c r="Q767" s="169">
        <f>SUM(Q768:Q770)</f>
        <v>0</v>
      </c>
      <c r="R767" s="170"/>
      <c r="S767" s="170"/>
      <c r="T767" s="171"/>
      <c r="U767" s="165"/>
      <c r="V767" s="165">
        <f>SUM(V768:V770)</f>
        <v>0</v>
      </c>
      <c r="W767" s="165"/>
      <c r="X767" s="165"/>
      <c r="Y767" s="165"/>
      <c r="AG767" t="s">
        <v>181</v>
      </c>
    </row>
    <row r="768" spans="1:60" ht="22.5" outlineLevel="1" x14ac:dyDescent="0.2">
      <c r="A768" s="173">
        <v>195</v>
      </c>
      <c r="B768" s="174" t="s">
        <v>983</v>
      </c>
      <c r="C768" s="190" t="s">
        <v>984</v>
      </c>
      <c r="D768" s="175" t="s">
        <v>184</v>
      </c>
      <c r="E768" s="176">
        <v>2</v>
      </c>
      <c r="F768" s="177"/>
      <c r="G768" s="178">
        <f>ROUND(E768*F768,2)</f>
        <v>0</v>
      </c>
      <c r="H768" s="177"/>
      <c r="I768" s="178">
        <f>ROUND(E768*H768,2)</f>
        <v>0</v>
      </c>
      <c r="J768" s="177"/>
      <c r="K768" s="178">
        <f>ROUND(E768*J768,2)</f>
        <v>0</v>
      </c>
      <c r="L768" s="178">
        <v>21</v>
      </c>
      <c r="M768" s="178">
        <f>G768*(1+L768/100)</f>
        <v>0</v>
      </c>
      <c r="N768" s="176">
        <v>6.5000000000000002E-2</v>
      </c>
      <c r="O768" s="176">
        <f>ROUND(E768*N768,2)</f>
        <v>0.13</v>
      </c>
      <c r="P768" s="176">
        <v>0</v>
      </c>
      <c r="Q768" s="176">
        <f>ROUND(E768*P768,2)</f>
        <v>0</v>
      </c>
      <c r="R768" s="178"/>
      <c r="S768" s="178" t="s">
        <v>258</v>
      </c>
      <c r="T768" s="179" t="s">
        <v>259</v>
      </c>
      <c r="U768" s="159">
        <v>0</v>
      </c>
      <c r="V768" s="159">
        <f>ROUND(E768*U768,2)</f>
        <v>0</v>
      </c>
      <c r="W768" s="159"/>
      <c r="X768" s="159" t="s">
        <v>187</v>
      </c>
      <c r="Y768" s="159" t="s">
        <v>188</v>
      </c>
      <c r="Z768" s="148"/>
      <c r="AA768" s="148"/>
      <c r="AB768" s="148"/>
      <c r="AC768" s="148"/>
      <c r="AD768" s="148"/>
      <c r="AE768" s="148"/>
      <c r="AF768" s="148"/>
      <c r="AG768" s="148" t="s">
        <v>189</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191" t="s">
        <v>260</v>
      </c>
      <c r="D769" s="161"/>
      <c r="E769" s="162">
        <v>1</v>
      </c>
      <c r="F769" s="159"/>
      <c r="G769" s="159"/>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193</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5"/>
      <c r="B770" s="156"/>
      <c r="C770" s="191" t="s">
        <v>712</v>
      </c>
      <c r="D770" s="161"/>
      <c r="E770" s="162">
        <v>1</v>
      </c>
      <c r="F770" s="159"/>
      <c r="G770" s="15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193</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x14ac:dyDescent="0.2">
      <c r="A771" s="166" t="s">
        <v>180</v>
      </c>
      <c r="B771" s="167" t="s">
        <v>149</v>
      </c>
      <c r="C771" s="189" t="s">
        <v>100</v>
      </c>
      <c r="D771" s="168"/>
      <c r="E771" s="169"/>
      <c r="F771" s="170"/>
      <c r="G771" s="170">
        <f>SUMIF(AG772:AG778,"&lt;&gt;NOR",G772:G778)</f>
        <v>0</v>
      </c>
      <c r="H771" s="170"/>
      <c r="I771" s="170">
        <f>SUM(I772:I778)</f>
        <v>0</v>
      </c>
      <c r="J771" s="170"/>
      <c r="K771" s="170">
        <f>SUM(K772:K778)</f>
        <v>0</v>
      </c>
      <c r="L771" s="170"/>
      <c r="M771" s="170">
        <f>SUM(M772:M778)</f>
        <v>0</v>
      </c>
      <c r="N771" s="169"/>
      <c r="O771" s="169">
        <f>SUM(O772:O778)</f>
        <v>0</v>
      </c>
      <c r="P771" s="169"/>
      <c r="Q771" s="169">
        <f>SUM(Q772:Q778)</f>
        <v>0</v>
      </c>
      <c r="R771" s="170"/>
      <c r="S771" s="170"/>
      <c r="T771" s="171"/>
      <c r="U771" s="165"/>
      <c r="V771" s="165">
        <f>SUM(V772:V778)</f>
        <v>18.34</v>
      </c>
      <c r="W771" s="165"/>
      <c r="X771" s="165"/>
      <c r="Y771" s="165"/>
      <c r="AG771" t="s">
        <v>181</v>
      </c>
    </row>
    <row r="772" spans="1:60" outlineLevel="1" x14ac:dyDescent="0.2">
      <c r="A772" s="173">
        <v>196</v>
      </c>
      <c r="B772" s="174" t="s">
        <v>985</v>
      </c>
      <c r="C772" s="190" t="s">
        <v>986</v>
      </c>
      <c r="D772" s="175" t="s">
        <v>376</v>
      </c>
      <c r="E772" s="176">
        <v>9.0980699999999999</v>
      </c>
      <c r="F772" s="177"/>
      <c r="G772" s="178">
        <f>ROUND(E772*F772,2)</f>
        <v>0</v>
      </c>
      <c r="H772" s="177"/>
      <c r="I772" s="178">
        <f>ROUND(E772*H772,2)</f>
        <v>0</v>
      </c>
      <c r="J772" s="177"/>
      <c r="K772" s="178">
        <f>ROUND(E772*J772,2)</f>
        <v>0</v>
      </c>
      <c r="L772" s="178">
        <v>21</v>
      </c>
      <c r="M772" s="178">
        <f>G772*(1+L772/100)</f>
        <v>0</v>
      </c>
      <c r="N772" s="176">
        <v>0</v>
      </c>
      <c r="O772" s="176">
        <f>ROUND(E772*N772,2)</f>
        <v>0</v>
      </c>
      <c r="P772" s="176">
        <v>0</v>
      </c>
      <c r="Q772" s="176">
        <f>ROUND(E772*P772,2)</f>
        <v>0</v>
      </c>
      <c r="R772" s="178" t="s">
        <v>287</v>
      </c>
      <c r="S772" s="178" t="s">
        <v>186</v>
      </c>
      <c r="T772" s="179" t="s">
        <v>186</v>
      </c>
      <c r="U772" s="159">
        <v>0.16400000000000001</v>
      </c>
      <c r="V772" s="159">
        <f>ROUND(E772*U772,2)</f>
        <v>1.49</v>
      </c>
      <c r="W772" s="159"/>
      <c r="X772" s="159" t="s">
        <v>987</v>
      </c>
      <c r="Y772" s="159" t="s">
        <v>188</v>
      </c>
      <c r="Z772" s="148"/>
      <c r="AA772" s="148"/>
      <c r="AB772" s="148"/>
      <c r="AC772" s="148"/>
      <c r="AD772" s="148"/>
      <c r="AE772" s="148"/>
      <c r="AF772" s="148"/>
      <c r="AG772" s="148" t="s">
        <v>988</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ht="22.5" outlineLevel="2" x14ac:dyDescent="0.2">
      <c r="A773" s="155"/>
      <c r="B773" s="156"/>
      <c r="C773" s="255" t="s">
        <v>989</v>
      </c>
      <c r="D773" s="256"/>
      <c r="E773" s="256"/>
      <c r="F773" s="256"/>
      <c r="G773" s="256"/>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191</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80" t="str">
        <f>C773</f>
        <v>se složením a hrubým urovnáním nebo s přeložením na jiný dopravní prostředek kromě lodi, vč. příplatku za každých dalších i započatých 1000 m přes 1000 m,</v>
      </c>
      <c r="BB773" s="148"/>
      <c r="BC773" s="148"/>
      <c r="BD773" s="148"/>
      <c r="BE773" s="148"/>
      <c r="BF773" s="148"/>
      <c r="BG773" s="148"/>
      <c r="BH773" s="148"/>
    </row>
    <row r="774" spans="1:60" outlineLevel="1" x14ac:dyDescent="0.2">
      <c r="A774" s="182">
        <v>197</v>
      </c>
      <c r="B774" s="183" t="s">
        <v>990</v>
      </c>
      <c r="C774" s="194" t="s">
        <v>991</v>
      </c>
      <c r="D774" s="184" t="s">
        <v>376</v>
      </c>
      <c r="E774" s="185">
        <v>9.0980699999999999</v>
      </c>
      <c r="F774" s="186"/>
      <c r="G774" s="187">
        <f>ROUND(E774*F774,2)</f>
        <v>0</v>
      </c>
      <c r="H774" s="186"/>
      <c r="I774" s="187">
        <f>ROUND(E774*H774,2)</f>
        <v>0</v>
      </c>
      <c r="J774" s="186"/>
      <c r="K774" s="187">
        <f>ROUND(E774*J774,2)</f>
        <v>0</v>
      </c>
      <c r="L774" s="187">
        <v>21</v>
      </c>
      <c r="M774" s="187">
        <f>G774*(1+L774/100)</f>
        <v>0</v>
      </c>
      <c r="N774" s="185">
        <v>0</v>
      </c>
      <c r="O774" s="185">
        <f>ROUND(E774*N774,2)</f>
        <v>0</v>
      </c>
      <c r="P774" s="185">
        <v>0</v>
      </c>
      <c r="Q774" s="185">
        <f>ROUND(E774*P774,2)</f>
        <v>0</v>
      </c>
      <c r="R774" s="187" t="s">
        <v>436</v>
      </c>
      <c r="S774" s="187" t="s">
        <v>186</v>
      </c>
      <c r="T774" s="188" t="s">
        <v>186</v>
      </c>
      <c r="U774" s="159">
        <v>0.49</v>
      </c>
      <c r="V774" s="159">
        <f>ROUND(E774*U774,2)</f>
        <v>4.46</v>
      </c>
      <c r="W774" s="159"/>
      <c r="X774" s="159" t="s">
        <v>987</v>
      </c>
      <c r="Y774" s="159" t="s">
        <v>188</v>
      </c>
      <c r="Z774" s="148"/>
      <c r="AA774" s="148"/>
      <c r="AB774" s="148"/>
      <c r="AC774" s="148"/>
      <c r="AD774" s="148"/>
      <c r="AE774" s="148"/>
      <c r="AF774" s="148"/>
      <c r="AG774" s="148" t="s">
        <v>988</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82">
        <v>198</v>
      </c>
      <c r="B775" s="183" t="s">
        <v>992</v>
      </c>
      <c r="C775" s="194" t="s">
        <v>993</v>
      </c>
      <c r="D775" s="184" t="s">
        <v>376</v>
      </c>
      <c r="E775" s="185">
        <v>136.47108</v>
      </c>
      <c r="F775" s="186"/>
      <c r="G775" s="187">
        <f>ROUND(E775*F775,2)</f>
        <v>0</v>
      </c>
      <c r="H775" s="186"/>
      <c r="I775" s="187">
        <f>ROUND(E775*H775,2)</f>
        <v>0</v>
      </c>
      <c r="J775" s="186"/>
      <c r="K775" s="187">
        <f>ROUND(E775*J775,2)</f>
        <v>0</v>
      </c>
      <c r="L775" s="187">
        <v>21</v>
      </c>
      <c r="M775" s="187">
        <f>G775*(1+L775/100)</f>
        <v>0</v>
      </c>
      <c r="N775" s="185">
        <v>0</v>
      </c>
      <c r="O775" s="185">
        <f>ROUND(E775*N775,2)</f>
        <v>0</v>
      </c>
      <c r="P775" s="185">
        <v>0</v>
      </c>
      <c r="Q775" s="185">
        <f>ROUND(E775*P775,2)</f>
        <v>0</v>
      </c>
      <c r="R775" s="187" t="s">
        <v>436</v>
      </c>
      <c r="S775" s="187" t="s">
        <v>186</v>
      </c>
      <c r="T775" s="188" t="s">
        <v>186</v>
      </c>
      <c r="U775" s="159">
        <v>0</v>
      </c>
      <c r="V775" s="159">
        <f>ROUND(E775*U775,2)</f>
        <v>0</v>
      </c>
      <c r="W775" s="159"/>
      <c r="X775" s="159" t="s">
        <v>987</v>
      </c>
      <c r="Y775" s="159" t="s">
        <v>188</v>
      </c>
      <c r="Z775" s="148"/>
      <c r="AA775" s="148"/>
      <c r="AB775" s="148"/>
      <c r="AC775" s="148"/>
      <c r="AD775" s="148"/>
      <c r="AE775" s="148"/>
      <c r="AF775" s="148"/>
      <c r="AG775" s="148" t="s">
        <v>988</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82">
        <v>199</v>
      </c>
      <c r="B776" s="183" t="s">
        <v>994</v>
      </c>
      <c r="C776" s="194" t="s">
        <v>995</v>
      </c>
      <c r="D776" s="184" t="s">
        <v>376</v>
      </c>
      <c r="E776" s="185">
        <v>9.0980699999999999</v>
      </c>
      <c r="F776" s="186"/>
      <c r="G776" s="187">
        <f>ROUND(E776*F776,2)</f>
        <v>0</v>
      </c>
      <c r="H776" s="186"/>
      <c r="I776" s="187">
        <f>ROUND(E776*H776,2)</f>
        <v>0</v>
      </c>
      <c r="J776" s="186"/>
      <c r="K776" s="187">
        <f>ROUND(E776*J776,2)</f>
        <v>0</v>
      </c>
      <c r="L776" s="187">
        <v>21</v>
      </c>
      <c r="M776" s="187">
        <f>G776*(1+L776/100)</f>
        <v>0</v>
      </c>
      <c r="N776" s="185">
        <v>0</v>
      </c>
      <c r="O776" s="185">
        <f>ROUND(E776*N776,2)</f>
        <v>0</v>
      </c>
      <c r="P776" s="185">
        <v>0</v>
      </c>
      <c r="Q776" s="185">
        <f>ROUND(E776*P776,2)</f>
        <v>0</v>
      </c>
      <c r="R776" s="187" t="s">
        <v>436</v>
      </c>
      <c r="S776" s="187" t="s">
        <v>186</v>
      </c>
      <c r="T776" s="188" t="s">
        <v>186</v>
      </c>
      <c r="U776" s="159">
        <v>0.94199999999999995</v>
      </c>
      <c r="V776" s="159">
        <f>ROUND(E776*U776,2)</f>
        <v>8.57</v>
      </c>
      <c r="W776" s="159"/>
      <c r="X776" s="159" t="s">
        <v>987</v>
      </c>
      <c r="Y776" s="159" t="s">
        <v>188</v>
      </c>
      <c r="Z776" s="148"/>
      <c r="AA776" s="148"/>
      <c r="AB776" s="148"/>
      <c r="AC776" s="148"/>
      <c r="AD776" s="148"/>
      <c r="AE776" s="148"/>
      <c r="AF776" s="148"/>
      <c r="AG776" s="148" t="s">
        <v>988</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ht="22.5" outlineLevel="1" x14ac:dyDescent="0.2">
      <c r="A777" s="182">
        <v>200</v>
      </c>
      <c r="B777" s="183" t="s">
        <v>996</v>
      </c>
      <c r="C777" s="194" t="s">
        <v>997</v>
      </c>
      <c r="D777" s="184" t="s">
        <v>376</v>
      </c>
      <c r="E777" s="185">
        <v>36.392290000000003</v>
      </c>
      <c r="F777" s="186"/>
      <c r="G777" s="187">
        <f>ROUND(E777*F777,2)</f>
        <v>0</v>
      </c>
      <c r="H777" s="186"/>
      <c r="I777" s="187">
        <f>ROUND(E777*H777,2)</f>
        <v>0</v>
      </c>
      <c r="J777" s="186"/>
      <c r="K777" s="187">
        <f>ROUND(E777*J777,2)</f>
        <v>0</v>
      </c>
      <c r="L777" s="187">
        <v>21</v>
      </c>
      <c r="M777" s="187">
        <f>G777*(1+L777/100)</f>
        <v>0</v>
      </c>
      <c r="N777" s="185">
        <v>0</v>
      </c>
      <c r="O777" s="185">
        <f>ROUND(E777*N777,2)</f>
        <v>0</v>
      </c>
      <c r="P777" s="185">
        <v>0</v>
      </c>
      <c r="Q777" s="185">
        <f>ROUND(E777*P777,2)</f>
        <v>0</v>
      </c>
      <c r="R777" s="187" t="s">
        <v>436</v>
      </c>
      <c r="S777" s="187" t="s">
        <v>186</v>
      </c>
      <c r="T777" s="188" t="s">
        <v>186</v>
      </c>
      <c r="U777" s="159">
        <v>0.105</v>
      </c>
      <c r="V777" s="159">
        <f>ROUND(E777*U777,2)</f>
        <v>3.82</v>
      </c>
      <c r="W777" s="159"/>
      <c r="X777" s="159" t="s">
        <v>987</v>
      </c>
      <c r="Y777" s="159" t="s">
        <v>188</v>
      </c>
      <c r="Z777" s="148"/>
      <c r="AA777" s="148"/>
      <c r="AB777" s="148"/>
      <c r="AC777" s="148"/>
      <c r="AD777" s="148"/>
      <c r="AE777" s="148"/>
      <c r="AF777" s="148"/>
      <c r="AG777" s="148" t="s">
        <v>988</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73">
        <v>201</v>
      </c>
      <c r="B778" s="174" t="s">
        <v>998</v>
      </c>
      <c r="C778" s="190" t="s">
        <v>999</v>
      </c>
      <c r="D778" s="175" t="s">
        <v>376</v>
      </c>
      <c r="E778" s="176">
        <v>9.0980699999999999</v>
      </c>
      <c r="F778" s="177"/>
      <c r="G778" s="178">
        <f>ROUND(E778*F778,2)</f>
        <v>0</v>
      </c>
      <c r="H778" s="177"/>
      <c r="I778" s="178">
        <f>ROUND(E778*H778,2)</f>
        <v>0</v>
      </c>
      <c r="J778" s="177"/>
      <c r="K778" s="178">
        <f>ROUND(E778*J778,2)</f>
        <v>0</v>
      </c>
      <c r="L778" s="178">
        <v>21</v>
      </c>
      <c r="M778" s="178">
        <f>G778*(1+L778/100)</f>
        <v>0</v>
      </c>
      <c r="N778" s="176">
        <v>0</v>
      </c>
      <c r="O778" s="176">
        <f>ROUND(E778*N778,2)</f>
        <v>0</v>
      </c>
      <c r="P778" s="176">
        <v>0</v>
      </c>
      <c r="Q778" s="176">
        <f>ROUND(E778*P778,2)</f>
        <v>0</v>
      </c>
      <c r="R778" s="178"/>
      <c r="S778" s="178" t="s">
        <v>258</v>
      </c>
      <c r="T778" s="179" t="s">
        <v>259</v>
      </c>
      <c r="U778" s="159">
        <v>0</v>
      </c>
      <c r="V778" s="159">
        <f>ROUND(E778*U778,2)</f>
        <v>0</v>
      </c>
      <c r="W778" s="159"/>
      <c r="X778" s="159" t="s">
        <v>987</v>
      </c>
      <c r="Y778" s="159" t="s">
        <v>188</v>
      </c>
      <c r="Z778" s="148"/>
      <c r="AA778" s="148"/>
      <c r="AB778" s="148"/>
      <c r="AC778" s="148"/>
      <c r="AD778" s="148"/>
      <c r="AE778" s="148"/>
      <c r="AF778" s="148"/>
      <c r="AG778" s="148" t="s">
        <v>988</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x14ac:dyDescent="0.2">
      <c r="A779" s="3"/>
      <c r="B779" s="4"/>
      <c r="C779" s="195"/>
      <c r="D779" s="6"/>
      <c r="E779" s="3"/>
      <c r="F779" s="3"/>
      <c r="G779" s="3"/>
      <c r="H779" s="3"/>
      <c r="I779" s="3"/>
      <c r="J779" s="3"/>
      <c r="K779" s="3"/>
      <c r="L779" s="3"/>
      <c r="M779" s="3"/>
      <c r="N779" s="3"/>
      <c r="O779" s="3"/>
      <c r="P779" s="3"/>
      <c r="Q779" s="3"/>
      <c r="R779" s="3"/>
      <c r="S779" s="3"/>
      <c r="T779" s="3"/>
      <c r="U779" s="3"/>
      <c r="V779" s="3"/>
      <c r="W779" s="3"/>
      <c r="X779" s="3"/>
      <c r="Y779" s="3"/>
      <c r="AE779">
        <v>15</v>
      </c>
      <c r="AF779">
        <v>21</v>
      </c>
      <c r="AG779" t="s">
        <v>166</v>
      </c>
    </row>
    <row r="780" spans="1:60" x14ac:dyDescent="0.2">
      <c r="A780" s="151"/>
      <c r="B780" s="152" t="s">
        <v>29</v>
      </c>
      <c r="C780" s="196"/>
      <c r="D780" s="153"/>
      <c r="E780" s="154"/>
      <c r="F780" s="154"/>
      <c r="G780" s="172">
        <f>G8+G78+G88+G109+G151+G180+G193+G197+G206+G212+G271+G274+G277+G313+G344+G351+G383+G415+G420+G430+G543+G611+G642+G673+G704+G733+G767+G771</f>
        <v>0</v>
      </c>
      <c r="H780" s="3"/>
      <c r="I780" s="3"/>
      <c r="J780" s="3"/>
      <c r="K780" s="3"/>
      <c r="L780" s="3"/>
      <c r="M780" s="3"/>
      <c r="N780" s="3"/>
      <c r="O780" s="3"/>
      <c r="P780" s="3"/>
      <c r="Q780" s="3"/>
      <c r="R780" s="3"/>
      <c r="S780" s="3"/>
      <c r="T780" s="3"/>
      <c r="U780" s="3"/>
      <c r="V780" s="3"/>
      <c r="W780" s="3"/>
      <c r="X780" s="3"/>
      <c r="Y780" s="3"/>
      <c r="AE780">
        <f>SUMIF(L7:L778,AE779,G7:G778)</f>
        <v>0</v>
      </c>
      <c r="AF780">
        <f>SUMIF(L7:L778,AF779,G7:G778)</f>
        <v>0</v>
      </c>
      <c r="AG780" t="s">
        <v>1000</v>
      </c>
    </row>
    <row r="781" spans="1:60" x14ac:dyDescent="0.2">
      <c r="C781" s="197"/>
      <c r="D781" s="10"/>
      <c r="AG781" t="s">
        <v>1001</v>
      </c>
    </row>
    <row r="782" spans="1:60" x14ac:dyDescent="0.2">
      <c r="D782" s="10"/>
    </row>
    <row r="783" spans="1:60" x14ac:dyDescent="0.2">
      <c r="D783" s="10"/>
    </row>
    <row r="784" spans="1:60"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PYqHcRi2QWPxszwxIEpunyVhk1Slr8FGXsoAjgWmhnfrGNoZ926XCZbJigDTbDJlx+cqq+0zS5zfarUPDITQA==" saltValue="E6KTlXwW7irvs4N77GPvwA==" spinCount="100000" sheet="1" formatRows="0"/>
  <mergeCells count="57">
    <mergeCell ref="C49:G49"/>
    <mergeCell ref="A1:G1"/>
    <mergeCell ref="C2:G2"/>
    <mergeCell ref="C3:G3"/>
    <mergeCell ref="C4:G4"/>
    <mergeCell ref="C10:G10"/>
    <mergeCell ref="C13:G13"/>
    <mergeCell ref="C16:G16"/>
    <mergeCell ref="C22:G22"/>
    <mergeCell ref="C34:G34"/>
    <mergeCell ref="C38:G38"/>
    <mergeCell ref="C46:G46"/>
    <mergeCell ref="C189:G189"/>
    <mergeCell ref="C61:G61"/>
    <mergeCell ref="C90:G90"/>
    <mergeCell ref="C91:G91"/>
    <mergeCell ref="C104:G104"/>
    <mergeCell ref="C111:G111"/>
    <mergeCell ref="C114:G114"/>
    <mergeCell ref="C117:G117"/>
    <mergeCell ref="C123:G123"/>
    <mergeCell ref="C153:G153"/>
    <mergeCell ref="C161:G161"/>
    <mergeCell ref="C164:G164"/>
    <mergeCell ref="C343:G343"/>
    <mergeCell ref="C195:G195"/>
    <mergeCell ref="C216:G216"/>
    <mergeCell ref="C232:G232"/>
    <mergeCell ref="C235:G235"/>
    <mergeCell ref="C238:G238"/>
    <mergeCell ref="C242:G242"/>
    <mergeCell ref="C245:G245"/>
    <mergeCell ref="C258:G258"/>
    <mergeCell ref="C276:G276"/>
    <mergeCell ref="C312:G312"/>
    <mergeCell ref="C330:G330"/>
    <mergeCell ref="C503:G503"/>
    <mergeCell ref="C382:G382"/>
    <mergeCell ref="C395:G395"/>
    <mergeCell ref="C417:G417"/>
    <mergeCell ref="C422:G422"/>
    <mergeCell ref="C429:G429"/>
    <mergeCell ref="C439:G439"/>
    <mergeCell ref="C469:G469"/>
    <mergeCell ref="C473:G473"/>
    <mergeCell ref="C477:G477"/>
    <mergeCell ref="C480:G480"/>
    <mergeCell ref="C484:G484"/>
    <mergeCell ref="C644:G644"/>
    <mergeCell ref="C672:G672"/>
    <mergeCell ref="C773:G773"/>
    <mergeCell ref="C542:G542"/>
    <mergeCell ref="C547:G547"/>
    <mergeCell ref="C561:G561"/>
    <mergeCell ref="C591:G591"/>
    <mergeCell ref="C610:G610"/>
    <mergeCell ref="C641:G6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7BFAA-0E57-4102-8666-15C140FD89A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153</v>
      </c>
      <c r="B1" s="263"/>
      <c r="C1" s="263"/>
      <c r="D1" s="263"/>
      <c r="E1" s="263"/>
      <c r="F1" s="263"/>
      <c r="G1" s="263"/>
      <c r="AG1" t="s">
        <v>154</v>
      </c>
    </row>
    <row r="2" spans="1:60" ht="24.95" customHeight="1" x14ac:dyDescent="0.2">
      <c r="A2" s="140" t="s">
        <v>7</v>
      </c>
      <c r="B2" s="49" t="s">
        <v>43</v>
      </c>
      <c r="C2" s="264" t="s">
        <v>44</v>
      </c>
      <c r="D2" s="265"/>
      <c r="E2" s="265"/>
      <c r="F2" s="265"/>
      <c r="G2" s="266"/>
      <c r="AG2" t="s">
        <v>155</v>
      </c>
    </row>
    <row r="3" spans="1:60" ht="24.95" customHeight="1" x14ac:dyDescent="0.2">
      <c r="A3" s="140" t="s">
        <v>8</v>
      </c>
      <c r="B3" s="49" t="s">
        <v>47</v>
      </c>
      <c r="C3" s="264" t="s">
        <v>48</v>
      </c>
      <c r="D3" s="265"/>
      <c r="E3" s="265"/>
      <c r="F3" s="265"/>
      <c r="G3" s="266"/>
      <c r="AC3" s="121" t="s">
        <v>155</v>
      </c>
      <c r="AG3" t="s">
        <v>156</v>
      </c>
    </row>
    <row r="4" spans="1:60" ht="24.95" customHeight="1" x14ac:dyDescent="0.2">
      <c r="A4" s="141" t="s">
        <v>9</v>
      </c>
      <c r="B4" s="142" t="s">
        <v>51</v>
      </c>
      <c r="C4" s="267" t="s">
        <v>52</v>
      </c>
      <c r="D4" s="268"/>
      <c r="E4" s="268"/>
      <c r="F4" s="268"/>
      <c r="G4" s="269"/>
      <c r="AG4" t="s">
        <v>157</v>
      </c>
    </row>
    <row r="5" spans="1:60" x14ac:dyDescent="0.2">
      <c r="D5" s="10"/>
    </row>
    <row r="6" spans="1:60" ht="38.25" x14ac:dyDescent="0.2">
      <c r="A6" s="144" t="s">
        <v>158</v>
      </c>
      <c r="B6" s="146" t="s">
        <v>159</v>
      </c>
      <c r="C6" s="146" t="s">
        <v>160</v>
      </c>
      <c r="D6" s="145" t="s">
        <v>161</v>
      </c>
      <c r="E6" s="144" t="s">
        <v>162</v>
      </c>
      <c r="F6" s="143" t="s">
        <v>163</v>
      </c>
      <c r="G6" s="144" t="s">
        <v>29</v>
      </c>
      <c r="H6" s="147" t="s">
        <v>30</v>
      </c>
      <c r="I6" s="147" t="s">
        <v>164</v>
      </c>
      <c r="J6" s="147" t="s">
        <v>31</v>
      </c>
      <c r="K6" s="147" t="s">
        <v>165</v>
      </c>
      <c r="L6" s="147" t="s">
        <v>166</v>
      </c>
      <c r="M6" s="147" t="s">
        <v>167</v>
      </c>
      <c r="N6" s="147" t="s">
        <v>168</v>
      </c>
      <c r="O6" s="147" t="s">
        <v>169</v>
      </c>
      <c r="P6" s="147" t="s">
        <v>170</v>
      </c>
      <c r="Q6" s="147" t="s">
        <v>171</v>
      </c>
      <c r="R6" s="147" t="s">
        <v>172</v>
      </c>
      <c r="S6" s="147" t="s">
        <v>173</v>
      </c>
      <c r="T6" s="147" t="s">
        <v>174</v>
      </c>
      <c r="U6" s="147" t="s">
        <v>175</v>
      </c>
      <c r="V6" s="147" t="s">
        <v>176</v>
      </c>
      <c r="W6" s="147" t="s">
        <v>177</v>
      </c>
      <c r="X6" s="147" t="s">
        <v>178</v>
      </c>
      <c r="Y6" s="147" t="s">
        <v>179</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180</v>
      </c>
      <c r="B8" s="167" t="s">
        <v>111</v>
      </c>
      <c r="C8" s="189" t="s">
        <v>112</v>
      </c>
      <c r="D8" s="168"/>
      <c r="E8" s="169"/>
      <c r="F8" s="170"/>
      <c r="G8" s="170">
        <f>SUMIF(AG9:AG50,"&lt;&gt;NOR",G9:G50)</f>
        <v>0</v>
      </c>
      <c r="H8" s="170"/>
      <c r="I8" s="170">
        <f>SUM(I9:I50)</f>
        <v>0</v>
      </c>
      <c r="J8" s="170"/>
      <c r="K8" s="170">
        <f>SUM(K9:K50)</f>
        <v>0</v>
      </c>
      <c r="L8" s="170"/>
      <c r="M8" s="170">
        <f>SUM(M9:M50)</f>
        <v>0</v>
      </c>
      <c r="N8" s="169"/>
      <c r="O8" s="169">
        <f>SUM(O9:O50)</f>
        <v>0</v>
      </c>
      <c r="P8" s="169"/>
      <c r="Q8" s="169">
        <f>SUM(Q9:Q50)</f>
        <v>0</v>
      </c>
      <c r="R8" s="170"/>
      <c r="S8" s="170"/>
      <c r="T8" s="171"/>
      <c r="U8" s="165"/>
      <c r="V8" s="165">
        <f>SUM(V9:V50)</f>
        <v>0</v>
      </c>
      <c r="W8" s="165"/>
      <c r="X8" s="165"/>
      <c r="Y8" s="165"/>
      <c r="AG8" t="s">
        <v>181</v>
      </c>
    </row>
    <row r="9" spans="1:60" outlineLevel="1" x14ac:dyDescent="0.2">
      <c r="A9" s="173">
        <v>1</v>
      </c>
      <c r="B9" s="174" t="s">
        <v>1002</v>
      </c>
      <c r="C9" s="190" t="s">
        <v>1003</v>
      </c>
      <c r="D9" s="175" t="s">
        <v>272</v>
      </c>
      <c r="E9" s="176">
        <v>2</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258</v>
      </c>
      <c r="T9" s="179" t="s">
        <v>259</v>
      </c>
      <c r="U9" s="159">
        <v>0</v>
      </c>
      <c r="V9" s="159">
        <f>ROUND(E9*U9,2)</f>
        <v>0</v>
      </c>
      <c r="W9" s="159"/>
      <c r="X9" s="159" t="s">
        <v>187</v>
      </c>
      <c r="Y9" s="159" t="s">
        <v>1004</v>
      </c>
      <c r="Z9" s="148"/>
      <c r="AA9" s="148"/>
      <c r="AB9" s="148"/>
      <c r="AC9" s="148"/>
      <c r="AD9" s="148"/>
      <c r="AE9" s="148"/>
      <c r="AF9" s="148"/>
      <c r="AG9" s="148" t="s">
        <v>189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1" t="s">
        <v>1005</v>
      </c>
      <c r="D10" s="161"/>
      <c r="E10" s="162">
        <v>2</v>
      </c>
      <c r="F10" s="159"/>
      <c r="G10" s="1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193</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73">
        <v>2</v>
      </c>
      <c r="B11" s="174" t="s">
        <v>1006</v>
      </c>
      <c r="C11" s="190" t="s">
        <v>1007</v>
      </c>
      <c r="D11" s="175" t="s">
        <v>238</v>
      </c>
      <c r="E11" s="176">
        <v>8</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258</v>
      </c>
      <c r="T11" s="179" t="s">
        <v>259</v>
      </c>
      <c r="U11" s="159">
        <v>0</v>
      </c>
      <c r="V11" s="159">
        <f>ROUND(E11*U11,2)</f>
        <v>0</v>
      </c>
      <c r="W11" s="159"/>
      <c r="X11" s="159" t="s">
        <v>187</v>
      </c>
      <c r="Y11" s="159" t="s">
        <v>1004</v>
      </c>
      <c r="Z11" s="148"/>
      <c r="AA11" s="148"/>
      <c r="AB11" s="148"/>
      <c r="AC11" s="148"/>
      <c r="AD11" s="148"/>
      <c r="AE11" s="148"/>
      <c r="AF11" s="148"/>
      <c r="AG11" s="148" t="s">
        <v>189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91" t="s">
        <v>1008</v>
      </c>
      <c r="D12" s="161"/>
      <c r="E12" s="162">
        <v>8</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73">
        <v>3</v>
      </c>
      <c r="B13" s="174" t="s">
        <v>1009</v>
      </c>
      <c r="C13" s="190" t="s">
        <v>1010</v>
      </c>
      <c r="D13" s="175" t="s">
        <v>238</v>
      </c>
      <c r="E13" s="176">
        <v>10</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258</v>
      </c>
      <c r="T13" s="179" t="s">
        <v>259</v>
      </c>
      <c r="U13" s="159">
        <v>0</v>
      </c>
      <c r="V13" s="159">
        <f>ROUND(E13*U13,2)</f>
        <v>0</v>
      </c>
      <c r="W13" s="159"/>
      <c r="X13" s="159" t="s">
        <v>187</v>
      </c>
      <c r="Y13" s="159" t="s">
        <v>1004</v>
      </c>
      <c r="Z13" s="148"/>
      <c r="AA13" s="148"/>
      <c r="AB13" s="148"/>
      <c r="AC13" s="148"/>
      <c r="AD13" s="148"/>
      <c r="AE13" s="148"/>
      <c r="AF13" s="148"/>
      <c r="AG13" s="148" t="s">
        <v>189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1" t="s">
        <v>1011</v>
      </c>
      <c r="D14" s="161"/>
      <c r="E14" s="162">
        <v>10</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193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3">
        <v>4</v>
      </c>
      <c r="B15" s="174" t="s">
        <v>1012</v>
      </c>
      <c r="C15" s="190" t="s">
        <v>1013</v>
      </c>
      <c r="D15" s="175" t="s">
        <v>238</v>
      </c>
      <c r="E15" s="176">
        <v>1</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258</v>
      </c>
      <c r="T15" s="179" t="s">
        <v>259</v>
      </c>
      <c r="U15" s="159">
        <v>0</v>
      </c>
      <c r="V15" s="159">
        <f>ROUND(E15*U15,2)</f>
        <v>0</v>
      </c>
      <c r="W15" s="159"/>
      <c r="X15" s="159" t="s">
        <v>187</v>
      </c>
      <c r="Y15" s="159" t="s">
        <v>1004</v>
      </c>
      <c r="Z15" s="148"/>
      <c r="AA15" s="148"/>
      <c r="AB15" s="148"/>
      <c r="AC15" s="148"/>
      <c r="AD15" s="148"/>
      <c r="AE15" s="148"/>
      <c r="AF15" s="148"/>
      <c r="AG15" s="148" t="s">
        <v>189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1" t="s">
        <v>275</v>
      </c>
      <c r="D16" s="161"/>
      <c r="E16" s="162">
        <v>1</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193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3">
        <v>5</v>
      </c>
      <c r="B17" s="174" t="s">
        <v>1014</v>
      </c>
      <c r="C17" s="190" t="s">
        <v>1015</v>
      </c>
      <c r="D17" s="175" t="s">
        <v>238</v>
      </c>
      <c r="E17" s="176">
        <v>2</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258</v>
      </c>
      <c r="T17" s="179" t="s">
        <v>259</v>
      </c>
      <c r="U17" s="159">
        <v>0</v>
      </c>
      <c r="V17" s="159">
        <f>ROUND(E17*U17,2)</f>
        <v>0</v>
      </c>
      <c r="W17" s="159"/>
      <c r="X17" s="159" t="s">
        <v>187</v>
      </c>
      <c r="Y17" s="159" t="s">
        <v>1004</v>
      </c>
      <c r="Z17" s="148"/>
      <c r="AA17" s="148"/>
      <c r="AB17" s="148"/>
      <c r="AC17" s="148"/>
      <c r="AD17" s="148"/>
      <c r="AE17" s="148"/>
      <c r="AF17" s="148"/>
      <c r="AG17" s="148" t="s">
        <v>189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91" t="s">
        <v>1005</v>
      </c>
      <c r="D18" s="161"/>
      <c r="E18" s="162">
        <v>2</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193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3">
        <v>6</v>
      </c>
      <c r="B19" s="174" t="s">
        <v>1016</v>
      </c>
      <c r="C19" s="190" t="s">
        <v>1017</v>
      </c>
      <c r="D19" s="175" t="s">
        <v>238</v>
      </c>
      <c r="E19" s="176">
        <v>2</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258</v>
      </c>
      <c r="T19" s="179" t="s">
        <v>259</v>
      </c>
      <c r="U19" s="159">
        <v>0</v>
      </c>
      <c r="V19" s="159">
        <f>ROUND(E19*U19,2)</f>
        <v>0</v>
      </c>
      <c r="W19" s="159"/>
      <c r="X19" s="159" t="s">
        <v>187</v>
      </c>
      <c r="Y19" s="159" t="s">
        <v>1004</v>
      </c>
      <c r="Z19" s="148"/>
      <c r="AA19" s="148"/>
      <c r="AB19" s="148"/>
      <c r="AC19" s="148"/>
      <c r="AD19" s="148"/>
      <c r="AE19" s="148"/>
      <c r="AF19" s="148"/>
      <c r="AG19" s="148" t="s">
        <v>189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1" t="s">
        <v>1005</v>
      </c>
      <c r="D20" s="161"/>
      <c r="E20" s="162">
        <v>2</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193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3">
        <v>7</v>
      </c>
      <c r="B21" s="174" t="s">
        <v>1018</v>
      </c>
      <c r="C21" s="190" t="s">
        <v>1019</v>
      </c>
      <c r="D21" s="175" t="s">
        <v>238</v>
      </c>
      <c r="E21" s="176">
        <v>1.5</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258</v>
      </c>
      <c r="T21" s="179" t="s">
        <v>259</v>
      </c>
      <c r="U21" s="159">
        <v>0</v>
      </c>
      <c r="V21" s="159">
        <f>ROUND(E21*U21,2)</f>
        <v>0</v>
      </c>
      <c r="W21" s="159"/>
      <c r="X21" s="159" t="s">
        <v>187</v>
      </c>
      <c r="Y21" s="159" t="s">
        <v>1004</v>
      </c>
      <c r="Z21" s="148"/>
      <c r="AA21" s="148"/>
      <c r="AB21" s="148"/>
      <c r="AC21" s="148"/>
      <c r="AD21" s="148"/>
      <c r="AE21" s="148"/>
      <c r="AF21" s="148"/>
      <c r="AG21" s="148" t="s">
        <v>189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91" t="s">
        <v>1020</v>
      </c>
      <c r="D22" s="161"/>
      <c r="E22" s="162">
        <v>1.5</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193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3">
        <v>8</v>
      </c>
      <c r="B23" s="174" t="s">
        <v>1021</v>
      </c>
      <c r="C23" s="190" t="s">
        <v>1022</v>
      </c>
      <c r="D23" s="175" t="s">
        <v>238</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258</v>
      </c>
      <c r="T23" s="179" t="s">
        <v>259</v>
      </c>
      <c r="U23" s="159">
        <v>0</v>
      </c>
      <c r="V23" s="159">
        <f>ROUND(E23*U23,2)</f>
        <v>0</v>
      </c>
      <c r="W23" s="159"/>
      <c r="X23" s="159" t="s">
        <v>187</v>
      </c>
      <c r="Y23" s="159" t="s">
        <v>1004</v>
      </c>
      <c r="Z23" s="148"/>
      <c r="AA23" s="148"/>
      <c r="AB23" s="148"/>
      <c r="AC23" s="148"/>
      <c r="AD23" s="148"/>
      <c r="AE23" s="148"/>
      <c r="AF23" s="148"/>
      <c r="AG23" s="148" t="s">
        <v>189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91" t="s">
        <v>275</v>
      </c>
      <c r="D24" s="161"/>
      <c r="E24" s="162">
        <v>1</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193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3">
        <v>9</v>
      </c>
      <c r="B25" s="174" t="s">
        <v>1023</v>
      </c>
      <c r="C25" s="190" t="s">
        <v>1024</v>
      </c>
      <c r="D25" s="175" t="s">
        <v>831</v>
      </c>
      <c r="E25" s="176">
        <v>2</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258</v>
      </c>
      <c r="T25" s="179" t="s">
        <v>259</v>
      </c>
      <c r="U25" s="159">
        <v>0</v>
      </c>
      <c r="V25" s="159">
        <f>ROUND(E25*U25,2)</f>
        <v>0</v>
      </c>
      <c r="W25" s="159"/>
      <c r="X25" s="159" t="s">
        <v>187</v>
      </c>
      <c r="Y25" s="159" t="s">
        <v>1004</v>
      </c>
      <c r="Z25" s="148"/>
      <c r="AA25" s="148"/>
      <c r="AB25" s="148"/>
      <c r="AC25" s="148"/>
      <c r="AD25" s="148"/>
      <c r="AE25" s="148"/>
      <c r="AF25" s="148"/>
      <c r="AG25" s="148" t="s">
        <v>189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91" t="s">
        <v>1005</v>
      </c>
      <c r="D26" s="161"/>
      <c r="E26" s="162">
        <v>2</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193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3">
        <v>10</v>
      </c>
      <c r="B27" s="174" t="s">
        <v>1025</v>
      </c>
      <c r="C27" s="190" t="s">
        <v>1026</v>
      </c>
      <c r="D27" s="175" t="s">
        <v>831</v>
      </c>
      <c r="E27" s="176">
        <v>3</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258</v>
      </c>
      <c r="T27" s="179" t="s">
        <v>259</v>
      </c>
      <c r="U27" s="159">
        <v>0</v>
      </c>
      <c r="V27" s="159">
        <f>ROUND(E27*U27,2)</f>
        <v>0</v>
      </c>
      <c r="W27" s="159"/>
      <c r="X27" s="159" t="s">
        <v>187</v>
      </c>
      <c r="Y27" s="159" t="s">
        <v>1004</v>
      </c>
      <c r="Z27" s="148"/>
      <c r="AA27" s="148"/>
      <c r="AB27" s="148"/>
      <c r="AC27" s="148"/>
      <c r="AD27" s="148"/>
      <c r="AE27" s="148"/>
      <c r="AF27" s="148"/>
      <c r="AG27" s="148" t="s">
        <v>189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1" t="s">
        <v>79</v>
      </c>
      <c r="D28" s="161"/>
      <c r="E28" s="162">
        <v>3</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193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3">
        <v>11</v>
      </c>
      <c r="B29" s="174" t="s">
        <v>1027</v>
      </c>
      <c r="C29" s="190" t="s">
        <v>1028</v>
      </c>
      <c r="D29" s="175" t="s">
        <v>831</v>
      </c>
      <c r="E29" s="176">
        <v>2</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258</v>
      </c>
      <c r="T29" s="179" t="s">
        <v>259</v>
      </c>
      <c r="U29" s="159">
        <v>0</v>
      </c>
      <c r="V29" s="159">
        <f>ROUND(E29*U29,2)</f>
        <v>0</v>
      </c>
      <c r="W29" s="159"/>
      <c r="X29" s="159" t="s">
        <v>187</v>
      </c>
      <c r="Y29" s="159" t="s">
        <v>1004</v>
      </c>
      <c r="Z29" s="148"/>
      <c r="AA29" s="148"/>
      <c r="AB29" s="148"/>
      <c r="AC29" s="148"/>
      <c r="AD29" s="148"/>
      <c r="AE29" s="148"/>
      <c r="AF29" s="148"/>
      <c r="AG29" s="148" t="s">
        <v>189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1" t="s">
        <v>1005</v>
      </c>
      <c r="D30" s="161"/>
      <c r="E30" s="162">
        <v>2</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193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73">
        <v>12</v>
      </c>
      <c r="B31" s="174" t="s">
        <v>1029</v>
      </c>
      <c r="C31" s="190" t="s">
        <v>1030</v>
      </c>
      <c r="D31" s="175" t="s">
        <v>831</v>
      </c>
      <c r="E31" s="176">
        <v>3</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258</v>
      </c>
      <c r="T31" s="179" t="s">
        <v>259</v>
      </c>
      <c r="U31" s="159">
        <v>0</v>
      </c>
      <c r="V31" s="159">
        <f>ROUND(E31*U31,2)</f>
        <v>0</v>
      </c>
      <c r="W31" s="159"/>
      <c r="X31" s="159" t="s">
        <v>187</v>
      </c>
      <c r="Y31" s="159" t="s">
        <v>1004</v>
      </c>
      <c r="Z31" s="148"/>
      <c r="AA31" s="148"/>
      <c r="AB31" s="148"/>
      <c r="AC31" s="148"/>
      <c r="AD31" s="148"/>
      <c r="AE31" s="148"/>
      <c r="AF31" s="148"/>
      <c r="AG31" s="148" t="s">
        <v>189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91" t="s">
        <v>79</v>
      </c>
      <c r="D32" s="161"/>
      <c r="E32" s="162">
        <v>3</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3">
        <v>13</v>
      </c>
      <c r="B33" s="174" t="s">
        <v>1031</v>
      </c>
      <c r="C33" s="190" t="s">
        <v>1032</v>
      </c>
      <c r="D33" s="175" t="s">
        <v>238</v>
      </c>
      <c r="E33" s="176">
        <v>25.5</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258</v>
      </c>
      <c r="T33" s="179" t="s">
        <v>259</v>
      </c>
      <c r="U33" s="159">
        <v>0</v>
      </c>
      <c r="V33" s="159">
        <f>ROUND(E33*U33,2)</f>
        <v>0</v>
      </c>
      <c r="W33" s="159"/>
      <c r="X33" s="159" t="s">
        <v>187</v>
      </c>
      <c r="Y33" s="159" t="s">
        <v>1004</v>
      </c>
      <c r="Z33" s="148"/>
      <c r="AA33" s="148"/>
      <c r="AB33" s="148"/>
      <c r="AC33" s="148"/>
      <c r="AD33" s="148"/>
      <c r="AE33" s="148"/>
      <c r="AF33" s="148"/>
      <c r="AG33" s="148" t="s">
        <v>189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91" t="s">
        <v>1033</v>
      </c>
      <c r="D34" s="161"/>
      <c r="E34" s="162">
        <v>25.5</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193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3">
        <v>14</v>
      </c>
      <c r="B35" s="174" t="s">
        <v>1034</v>
      </c>
      <c r="C35" s="190" t="s">
        <v>1035</v>
      </c>
      <c r="D35" s="175" t="s">
        <v>831</v>
      </c>
      <c r="E35" s="176">
        <v>1</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258</v>
      </c>
      <c r="T35" s="179" t="s">
        <v>259</v>
      </c>
      <c r="U35" s="159">
        <v>0</v>
      </c>
      <c r="V35" s="159">
        <f>ROUND(E35*U35,2)</f>
        <v>0</v>
      </c>
      <c r="W35" s="159"/>
      <c r="X35" s="159" t="s">
        <v>187</v>
      </c>
      <c r="Y35" s="159" t="s">
        <v>1004</v>
      </c>
      <c r="Z35" s="148"/>
      <c r="AA35" s="148"/>
      <c r="AB35" s="148"/>
      <c r="AC35" s="148"/>
      <c r="AD35" s="148"/>
      <c r="AE35" s="148"/>
      <c r="AF35" s="148"/>
      <c r="AG35" s="148" t="s">
        <v>189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91" t="s">
        <v>275</v>
      </c>
      <c r="D36" s="161"/>
      <c r="E36" s="162">
        <v>1</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193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3">
        <v>15</v>
      </c>
      <c r="B37" s="174" t="s">
        <v>1036</v>
      </c>
      <c r="C37" s="190" t="s">
        <v>1037</v>
      </c>
      <c r="D37" s="175" t="s">
        <v>196</v>
      </c>
      <c r="E37" s="176">
        <v>4.5</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258</v>
      </c>
      <c r="T37" s="179" t="s">
        <v>259</v>
      </c>
      <c r="U37" s="159">
        <v>0</v>
      </c>
      <c r="V37" s="159">
        <f>ROUND(E37*U37,2)</f>
        <v>0</v>
      </c>
      <c r="W37" s="159"/>
      <c r="X37" s="159" t="s">
        <v>187</v>
      </c>
      <c r="Y37" s="159" t="s">
        <v>1004</v>
      </c>
      <c r="Z37" s="148"/>
      <c r="AA37" s="148"/>
      <c r="AB37" s="148"/>
      <c r="AC37" s="148"/>
      <c r="AD37" s="148"/>
      <c r="AE37" s="148"/>
      <c r="AF37" s="148"/>
      <c r="AG37" s="148" t="s">
        <v>189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91" t="s">
        <v>1038</v>
      </c>
      <c r="D38" s="161"/>
      <c r="E38" s="162">
        <v>4.5</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193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3">
        <v>16</v>
      </c>
      <c r="B39" s="174" t="s">
        <v>1039</v>
      </c>
      <c r="C39" s="190" t="s">
        <v>1040</v>
      </c>
      <c r="D39" s="175" t="s">
        <v>196</v>
      </c>
      <c r="E39" s="176">
        <v>7</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258</v>
      </c>
      <c r="T39" s="179" t="s">
        <v>259</v>
      </c>
      <c r="U39" s="159">
        <v>0</v>
      </c>
      <c r="V39" s="159">
        <f>ROUND(E39*U39,2)</f>
        <v>0</v>
      </c>
      <c r="W39" s="159"/>
      <c r="X39" s="159" t="s">
        <v>187</v>
      </c>
      <c r="Y39" s="159" t="s">
        <v>1004</v>
      </c>
      <c r="Z39" s="148"/>
      <c r="AA39" s="148"/>
      <c r="AB39" s="148"/>
      <c r="AC39" s="148"/>
      <c r="AD39" s="148"/>
      <c r="AE39" s="148"/>
      <c r="AF39" s="148"/>
      <c r="AG39" s="148" t="s">
        <v>189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1" t="s">
        <v>1041</v>
      </c>
      <c r="D40" s="161"/>
      <c r="E40" s="162">
        <v>7</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193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3">
        <v>17</v>
      </c>
      <c r="B41" s="174" t="s">
        <v>1042</v>
      </c>
      <c r="C41" s="190" t="s">
        <v>1043</v>
      </c>
      <c r="D41" s="175" t="s">
        <v>196</v>
      </c>
      <c r="E41" s="176">
        <v>7</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c r="S41" s="178" t="s">
        <v>258</v>
      </c>
      <c r="T41" s="179" t="s">
        <v>259</v>
      </c>
      <c r="U41" s="159">
        <v>0</v>
      </c>
      <c r="V41" s="159">
        <f>ROUND(E41*U41,2)</f>
        <v>0</v>
      </c>
      <c r="W41" s="159"/>
      <c r="X41" s="159" t="s">
        <v>187</v>
      </c>
      <c r="Y41" s="159" t="s">
        <v>1004</v>
      </c>
      <c r="Z41" s="148"/>
      <c r="AA41" s="148"/>
      <c r="AB41" s="148"/>
      <c r="AC41" s="148"/>
      <c r="AD41" s="148"/>
      <c r="AE41" s="148"/>
      <c r="AF41" s="148"/>
      <c r="AG41" s="148" t="s">
        <v>189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1" t="s">
        <v>1041</v>
      </c>
      <c r="D42" s="161"/>
      <c r="E42" s="162">
        <v>7</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3">
        <v>18</v>
      </c>
      <c r="B43" s="174" t="s">
        <v>1044</v>
      </c>
      <c r="C43" s="190" t="s">
        <v>1045</v>
      </c>
      <c r="D43" s="175" t="s">
        <v>196</v>
      </c>
      <c r="E43" s="176">
        <v>7</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258</v>
      </c>
      <c r="T43" s="179" t="s">
        <v>259</v>
      </c>
      <c r="U43" s="159">
        <v>0</v>
      </c>
      <c r="V43" s="159">
        <f>ROUND(E43*U43,2)</f>
        <v>0</v>
      </c>
      <c r="W43" s="159"/>
      <c r="X43" s="159" t="s">
        <v>187</v>
      </c>
      <c r="Y43" s="159" t="s">
        <v>1004</v>
      </c>
      <c r="Z43" s="148"/>
      <c r="AA43" s="148"/>
      <c r="AB43" s="148"/>
      <c r="AC43" s="148"/>
      <c r="AD43" s="148"/>
      <c r="AE43" s="148"/>
      <c r="AF43" s="148"/>
      <c r="AG43" s="148" t="s">
        <v>189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91" t="s">
        <v>1041</v>
      </c>
      <c r="D44" s="161"/>
      <c r="E44" s="162">
        <v>7</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193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3">
        <v>19</v>
      </c>
      <c r="B45" s="174" t="s">
        <v>1046</v>
      </c>
      <c r="C45" s="190" t="s">
        <v>1047</v>
      </c>
      <c r="D45" s="175" t="s">
        <v>196</v>
      </c>
      <c r="E45" s="176">
        <v>7</v>
      </c>
      <c r="F45" s="177"/>
      <c r="G45" s="178">
        <f>ROUND(E45*F45,2)</f>
        <v>0</v>
      </c>
      <c r="H45" s="177"/>
      <c r="I45" s="178">
        <f>ROUND(E45*H45,2)</f>
        <v>0</v>
      </c>
      <c r="J45" s="177"/>
      <c r="K45" s="178">
        <f>ROUND(E45*J45,2)</f>
        <v>0</v>
      </c>
      <c r="L45" s="178">
        <v>21</v>
      </c>
      <c r="M45" s="178">
        <f>G45*(1+L45/100)</f>
        <v>0</v>
      </c>
      <c r="N45" s="176">
        <v>0</v>
      </c>
      <c r="O45" s="176">
        <f>ROUND(E45*N45,2)</f>
        <v>0</v>
      </c>
      <c r="P45" s="176">
        <v>0</v>
      </c>
      <c r="Q45" s="176">
        <f>ROUND(E45*P45,2)</f>
        <v>0</v>
      </c>
      <c r="R45" s="178"/>
      <c r="S45" s="178" t="s">
        <v>258</v>
      </c>
      <c r="T45" s="179" t="s">
        <v>259</v>
      </c>
      <c r="U45" s="159">
        <v>0</v>
      </c>
      <c r="V45" s="159">
        <f>ROUND(E45*U45,2)</f>
        <v>0</v>
      </c>
      <c r="W45" s="159"/>
      <c r="X45" s="159" t="s">
        <v>187</v>
      </c>
      <c r="Y45" s="159" t="s">
        <v>1004</v>
      </c>
      <c r="Z45" s="148"/>
      <c r="AA45" s="148"/>
      <c r="AB45" s="148"/>
      <c r="AC45" s="148"/>
      <c r="AD45" s="148"/>
      <c r="AE45" s="148"/>
      <c r="AF45" s="148"/>
      <c r="AG45" s="148" t="s">
        <v>189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1" t="s">
        <v>1041</v>
      </c>
      <c r="D46" s="161"/>
      <c r="E46" s="162">
        <v>7</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193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3">
        <v>20</v>
      </c>
      <c r="B47" s="174" t="s">
        <v>1048</v>
      </c>
      <c r="C47" s="190" t="s">
        <v>1049</v>
      </c>
      <c r="D47" s="175" t="s">
        <v>196</v>
      </c>
      <c r="E47" s="176">
        <v>7</v>
      </c>
      <c r="F47" s="177"/>
      <c r="G47" s="178">
        <f>ROUND(E47*F47,2)</f>
        <v>0</v>
      </c>
      <c r="H47" s="177"/>
      <c r="I47" s="178">
        <f>ROUND(E47*H47,2)</f>
        <v>0</v>
      </c>
      <c r="J47" s="177"/>
      <c r="K47" s="178">
        <f>ROUND(E47*J47,2)</f>
        <v>0</v>
      </c>
      <c r="L47" s="178">
        <v>21</v>
      </c>
      <c r="M47" s="178">
        <f>G47*(1+L47/100)</f>
        <v>0</v>
      </c>
      <c r="N47" s="176">
        <v>0</v>
      </c>
      <c r="O47" s="176">
        <f>ROUND(E47*N47,2)</f>
        <v>0</v>
      </c>
      <c r="P47" s="176">
        <v>0</v>
      </c>
      <c r="Q47" s="176">
        <f>ROUND(E47*P47,2)</f>
        <v>0</v>
      </c>
      <c r="R47" s="178"/>
      <c r="S47" s="178" t="s">
        <v>258</v>
      </c>
      <c r="T47" s="179" t="s">
        <v>259</v>
      </c>
      <c r="U47" s="159">
        <v>0</v>
      </c>
      <c r="V47" s="159">
        <f>ROUND(E47*U47,2)</f>
        <v>0</v>
      </c>
      <c r="W47" s="159"/>
      <c r="X47" s="159" t="s">
        <v>187</v>
      </c>
      <c r="Y47" s="159" t="s">
        <v>1004</v>
      </c>
      <c r="Z47" s="148"/>
      <c r="AA47" s="148"/>
      <c r="AB47" s="148"/>
      <c r="AC47" s="148"/>
      <c r="AD47" s="148"/>
      <c r="AE47" s="148"/>
      <c r="AF47" s="148"/>
      <c r="AG47" s="148" t="s">
        <v>189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91" t="s">
        <v>1041</v>
      </c>
      <c r="D48" s="161"/>
      <c r="E48" s="162">
        <v>7</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193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3">
        <v>21</v>
      </c>
      <c r="B49" s="174" t="s">
        <v>1050</v>
      </c>
      <c r="C49" s="190" t="s">
        <v>1051</v>
      </c>
      <c r="D49" s="175" t="s">
        <v>353</v>
      </c>
      <c r="E49" s="176">
        <v>1</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c r="S49" s="178" t="s">
        <v>258</v>
      </c>
      <c r="T49" s="179" t="s">
        <v>259</v>
      </c>
      <c r="U49" s="159">
        <v>0</v>
      </c>
      <c r="V49" s="159">
        <f>ROUND(E49*U49,2)</f>
        <v>0</v>
      </c>
      <c r="W49" s="159"/>
      <c r="X49" s="159" t="s">
        <v>187</v>
      </c>
      <c r="Y49" s="159" t="s">
        <v>1004</v>
      </c>
      <c r="Z49" s="148"/>
      <c r="AA49" s="148"/>
      <c r="AB49" s="148"/>
      <c r="AC49" s="148"/>
      <c r="AD49" s="148"/>
      <c r="AE49" s="148"/>
      <c r="AF49" s="148"/>
      <c r="AG49" s="148" t="s">
        <v>189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91" t="s">
        <v>275</v>
      </c>
      <c r="D50" s="161"/>
      <c r="E50" s="162">
        <v>1</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193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6" t="s">
        <v>180</v>
      </c>
      <c r="B51" s="167" t="s">
        <v>114</v>
      </c>
      <c r="C51" s="189" t="s">
        <v>115</v>
      </c>
      <c r="D51" s="168"/>
      <c r="E51" s="169"/>
      <c r="F51" s="170"/>
      <c r="G51" s="170">
        <f>SUMIF(AG52:AG99,"&lt;&gt;NOR",G52:G99)</f>
        <v>0</v>
      </c>
      <c r="H51" s="170"/>
      <c r="I51" s="170">
        <f>SUM(I52:I99)</f>
        <v>0</v>
      </c>
      <c r="J51" s="170"/>
      <c r="K51" s="170">
        <f>SUM(K52:K99)</f>
        <v>0</v>
      </c>
      <c r="L51" s="170"/>
      <c r="M51" s="170">
        <f>SUM(M52:M99)</f>
        <v>0</v>
      </c>
      <c r="N51" s="169"/>
      <c r="O51" s="169">
        <f>SUM(O52:O99)</f>
        <v>0</v>
      </c>
      <c r="P51" s="169"/>
      <c r="Q51" s="169">
        <f>SUM(Q52:Q99)</f>
        <v>0</v>
      </c>
      <c r="R51" s="170"/>
      <c r="S51" s="170"/>
      <c r="T51" s="171"/>
      <c r="U51" s="165"/>
      <c r="V51" s="165">
        <f>SUM(V52:V99)</f>
        <v>0</v>
      </c>
      <c r="W51" s="165"/>
      <c r="X51" s="165"/>
      <c r="Y51" s="165"/>
      <c r="AG51" t="s">
        <v>181</v>
      </c>
    </row>
    <row r="52" spans="1:60" outlineLevel="1" x14ac:dyDescent="0.2">
      <c r="A52" s="173">
        <v>22</v>
      </c>
      <c r="B52" s="174" t="s">
        <v>1052</v>
      </c>
      <c r="C52" s="190" t="s">
        <v>1053</v>
      </c>
      <c r="D52" s="175" t="s">
        <v>831</v>
      </c>
      <c r="E52" s="176">
        <v>4</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c r="S52" s="178" t="s">
        <v>258</v>
      </c>
      <c r="T52" s="179" t="s">
        <v>259</v>
      </c>
      <c r="U52" s="159">
        <v>0</v>
      </c>
      <c r="V52" s="159">
        <f>ROUND(E52*U52,2)</f>
        <v>0</v>
      </c>
      <c r="W52" s="159"/>
      <c r="X52" s="159" t="s">
        <v>187</v>
      </c>
      <c r="Y52" s="159" t="s">
        <v>1004</v>
      </c>
      <c r="Z52" s="148"/>
      <c r="AA52" s="148"/>
      <c r="AB52" s="148"/>
      <c r="AC52" s="148"/>
      <c r="AD52" s="148"/>
      <c r="AE52" s="148"/>
      <c r="AF52" s="148"/>
      <c r="AG52" s="148" t="s">
        <v>189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1" t="s">
        <v>81</v>
      </c>
      <c r="D53" s="161"/>
      <c r="E53" s="162">
        <v>4</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193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73">
        <v>23</v>
      </c>
      <c r="B54" s="174" t="s">
        <v>1054</v>
      </c>
      <c r="C54" s="190" t="s">
        <v>1055</v>
      </c>
      <c r="D54" s="175" t="s">
        <v>238</v>
      </c>
      <c r="E54" s="176">
        <v>22</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258</v>
      </c>
      <c r="T54" s="179" t="s">
        <v>259</v>
      </c>
      <c r="U54" s="159">
        <v>0</v>
      </c>
      <c r="V54" s="159">
        <f>ROUND(E54*U54,2)</f>
        <v>0</v>
      </c>
      <c r="W54" s="159"/>
      <c r="X54" s="159" t="s">
        <v>187</v>
      </c>
      <c r="Y54" s="159" t="s">
        <v>1004</v>
      </c>
      <c r="Z54" s="148"/>
      <c r="AA54" s="148"/>
      <c r="AB54" s="148"/>
      <c r="AC54" s="148"/>
      <c r="AD54" s="148"/>
      <c r="AE54" s="148"/>
      <c r="AF54" s="148"/>
      <c r="AG54" s="148" t="s">
        <v>189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91" t="s">
        <v>1056</v>
      </c>
      <c r="D55" s="161"/>
      <c r="E55" s="162">
        <v>22</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193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x14ac:dyDescent="0.2">
      <c r="A56" s="173">
        <v>24</v>
      </c>
      <c r="B56" s="174" t="s">
        <v>1057</v>
      </c>
      <c r="C56" s="190" t="s">
        <v>1058</v>
      </c>
      <c r="D56" s="175" t="s">
        <v>238</v>
      </c>
      <c r="E56" s="176">
        <v>1</v>
      </c>
      <c r="F56" s="177"/>
      <c r="G56" s="178">
        <f>ROUND(E56*F56,2)</f>
        <v>0</v>
      </c>
      <c r="H56" s="177"/>
      <c r="I56" s="178">
        <f>ROUND(E56*H56,2)</f>
        <v>0</v>
      </c>
      <c r="J56" s="177"/>
      <c r="K56" s="178">
        <f>ROUND(E56*J56,2)</f>
        <v>0</v>
      </c>
      <c r="L56" s="178">
        <v>21</v>
      </c>
      <c r="M56" s="178">
        <f>G56*(1+L56/100)</f>
        <v>0</v>
      </c>
      <c r="N56" s="176">
        <v>0</v>
      </c>
      <c r="O56" s="176">
        <f>ROUND(E56*N56,2)</f>
        <v>0</v>
      </c>
      <c r="P56" s="176">
        <v>0</v>
      </c>
      <c r="Q56" s="176">
        <f>ROUND(E56*P56,2)</f>
        <v>0</v>
      </c>
      <c r="R56" s="178"/>
      <c r="S56" s="178" t="s">
        <v>258</v>
      </c>
      <c r="T56" s="179" t="s">
        <v>259</v>
      </c>
      <c r="U56" s="159">
        <v>0</v>
      </c>
      <c r="V56" s="159">
        <f>ROUND(E56*U56,2)</f>
        <v>0</v>
      </c>
      <c r="W56" s="159"/>
      <c r="X56" s="159" t="s">
        <v>187</v>
      </c>
      <c r="Y56" s="159" t="s">
        <v>1004</v>
      </c>
      <c r="Z56" s="148"/>
      <c r="AA56" s="148"/>
      <c r="AB56" s="148"/>
      <c r="AC56" s="148"/>
      <c r="AD56" s="148"/>
      <c r="AE56" s="148"/>
      <c r="AF56" s="148"/>
      <c r="AG56" s="148" t="s">
        <v>189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91" t="s">
        <v>275</v>
      </c>
      <c r="D57" s="161"/>
      <c r="E57" s="162">
        <v>1</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193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73">
        <v>25</v>
      </c>
      <c r="B58" s="174" t="s">
        <v>1059</v>
      </c>
      <c r="C58" s="190" t="s">
        <v>1060</v>
      </c>
      <c r="D58" s="175" t="s">
        <v>238</v>
      </c>
      <c r="E58" s="176">
        <v>22</v>
      </c>
      <c r="F58" s="177"/>
      <c r="G58" s="178">
        <f>ROUND(E58*F58,2)</f>
        <v>0</v>
      </c>
      <c r="H58" s="177"/>
      <c r="I58" s="178">
        <f>ROUND(E58*H58,2)</f>
        <v>0</v>
      </c>
      <c r="J58" s="177"/>
      <c r="K58" s="178">
        <f>ROUND(E58*J58,2)</f>
        <v>0</v>
      </c>
      <c r="L58" s="178">
        <v>21</v>
      </c>
      <c r="M58" s="178">
        <f>G58*(1+L58/100)</f>
        <v>0</v>
      </c>
      <c r="N58" s="176">
        <v>0</v>
      </c>
      <c r="O58" s="176">
        <f>ROUND(E58*N58,2)</f>
        <v>0</v>
      </c>
      <c r="P58" s="176">
        <v>0</v>
      </c>
      <c r="Q58" s="176">
        <f>ROUND(E58*P58,2)</f>
        <v>0</v>
      </c>
      <c r="R58" s="178"/>
      <c r="S58" s="178" t="s">
        <v>258</v>
      </c>
      <c r="T58" s="179" t="s">
        <v>259</v>
      </c>
      <c r="U58" s="159">
        <v>0</v>
      </c>
      <c r="V58" s="159">
        <f>ROUND(E58*U58,2)</f>
        <v>0</v>
      </c>
      <c r="W58" s="159"/>
      <c r="X58" s="159" t="s">
        <v>187</v>
      </c>
      <c r="Y58" s="159" t="s">
        <v>1004</v>
      </c>
      <c r="Z58" s="148"/>
      <c r="AA58" s="148"/>
      <c r="AB58" s="148"/>
      <c r="AC58" s="148"/>
      <c r="AD58" s="148"/>
      <c r="AE58" s="148"/>
      <c r="AF58" s="148"/>
      <c r="AG58" s="148" t="s">
        <v>189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91" t="s">
        <v>1056</v>
      </c>
      <c r="D59" s="161"/>
      <c r="E59" s="162">
        <v>22</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193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x14ac:dyDescent="0.2">
      <c r="A60" s="173">
        <v>26</v>
      </c>
      <c r="B60" s="174" t="s">
        <v>1061</v>
      </c>
      <c r="C60" s="190" t="s">
        <v>1062</v>
      </c>
      <c r="D60" s="175" t="s">
        <v>238</v>
      </c>
      <c r="E60" s="176">
        <v>1</v>
      </c>
      <c r="F60" s="177"/>
      <c r="G60" s="178">
        <f>ROUND(E60*F60,2)</f>
        <v>0</v>
      </c>
      <c r="H60" s="177"/>
      <c r="I60" s="178">
        <f>ROUND(E60*H60,2)</f>
        <v>0</v>
      </c>
      <c r="J60" s="177"/>
      <c r="K60" s="178">
        <f>ROUND(E60*J60,2)</f>
        <v>0</v>
      </c>
      <c r="L60" s="178">
        <v>21</v>
      </c>
      <c r="M60" s="178">
        <f>G60*(1+L60/100)</f>
        <v>0</v>
      </c>
      <c r="N60" s="176">
        <v>0</v>
      </c>
      <c r="O60" s="176">
        <f>ROUND(E60*N60,2)</f>
        <v>0</v>
      </c>
      <c r="P60" s="176">
        <v>0</v>
      </c>
      <c r="Q60" s="176">
        <f>ROUND(E60*P60,2)</f>
        <v>0</v>
      </c>
      <c r="R60" s="178"/>
      <c r="S60" s="178" t="s">
        <v>258</v>
      </c>
      <c r="T60" s="179" t="s">
        <v>259</v>
      </c>
      <c r="U60" s="159">
        <v>0</v>
      </c>
      <c r="V60" s="159">
        <f>ROUND(E60*U60,2)</f>
        <v>0</v>
      </c>
      <c r="W60" s="159"/>
      <c r="X60" s="159" t="s">
        <v>187</v>
      </c>
      <c r="Y60" s="159" t="s">
        <v>1004</v>
      </c>
      <c r="Z60" s="148"/>
      <c r="AA60" s="148"/>
      <c r="AB60" s="148"/>
      <c r="AC60" s="148"/>
      <c r="AD60" s="148"/>
      <c r="AE60" s="148"/>
      <c r="AF60" s="148"/>
      <c r="AG60" s="148" t="s">
        <v>189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91" t="s">
        <v>275</v>
      </c>
      <c r="D61" s="161"/>
      <c r="E61" s="162">
        <v>1</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193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3">
        <v>27</v>
      </c>
      <c r="B62" s="174" t="s">
        <v>1063</v>
      </c>
      <c r="C62" s="190" t="s">
        <v>1064</v>
      </c>
      <c r="D62" s="175" t="s">
        <v>238</v>
      </c>
      <c r="E62" s="176">
        <v>22</v>
      </c>
      <c r="F62" s="177"/>
      <c r="G62" s="178">
        <f>ROUND(E62*F62,2)</f>
        <v>0</v>
      </c>
      <c r="H62" s="177"/>
      <c r="I62" s="178">
        <f>ROUND(E62*H62,2)</f>
        <v>0</v>
      </c>
      <c r="J62" s="177"/>
      <c r="K62" s="178">
        <f>ROUND(E62*J62,2)</f>
        <v>0</v>
      </c>
      <c r="L62" s="178">
        <v>21</v>
      </c>
      <c r="M62" s="178">
        <f>G62*(1+L62/100)</f>
        <v>0</v>
      </c>
      <c r="N62" s="176">
        <v>0</v>
      </c>
      <c r="O62" s="176">
        <f>ROUND(E62*N62,2)</f>
        <v>0</v>
      </c>
      <c r="P62" s="176">
        <v>0</v>
      </c>
      <c r="Q62" s="176">
        <f>ROUND(E62*P62,2)</f>
        <v>0</v>
      </c>
      <c r="R62" s="178"/>
      <c r="S62" s="178" t="s">
        <v>258</v>
      </c>
      <c r="T62" s="179" t="s">
        <v>259</v>
      </c>
      <c r="U62" s="159">
        <v>0</v>
      </c>
      <c r="V62" s="159">
        <f>ROUND(E62*U62,2)</f>
        <v>0</v>
      </c>
      <c r="W62" s="159"/>
      <c r="X62" s="159" t="s">
        <v>187</v>
      </c>
      <c r="Y62" s="159" t="s">
        <v>1004</v>
      </c>
      <c r="Z62" s="148"/>
      <c r="AA62" s="148"/>
      <c r="AB62" s="148"/>
      <c r="AC62" s="148"/>
      <c r="AD62" s="148"/>
      <c r="AE62" s="148"/>
      <c r="AF62" s="148"/>
      <c r="AG62" s="148" t="s">
        <v>189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91" t="s">
        <v>1056</v>
      </c>
      <c r="D63" s="161"/>
      <c r="E63" s="162">
        <v>22</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193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3">
        <v>28</v>
      </c>
      <c r="B64" s="174" t="s">
        <v>1065</v>
      </c>
      <c r="C64" s="190" t="s">
        <v>1066</v>
      </c>
      <c r="D64" s="175" t="s">
        <v>238</v>
      </c>
      <c r="E64" s="176">
        <v>1</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c r="S64" s="178" t="s">
        <v>258</v>
      </c>
      <c r="T64" s="179" t="s">
        <v>259</v>
      </c>
      <c r="U64" s="159">
        <v>0</v>
      </c>
      <c r="V64" s="159">
        <f>ROUND(E64*U64,2)</f>
        <v>0</v>
      </c>
      <c r="W64" s="159"/>
      <c r="X64" s="159" t="s">
        <v>187</v>
      </c>
      <c r="Y64" s="159" t="s">
        <v>1004</v>
      </c>
      <c r="Z64" s="148"/>
      <c r="AA64" s="148"/>
      <c r="AB64" s="148"/>
      <c r="AC64" s="148"/>
      <c r="AD64" s="148"/>
      <c r="AE64" s="148"/>
      <c r="AF64" s="148"/>
      <c r="AG64" s="148" t="s">
        <v>189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1" t="s">
        <v>275</v>
      </c>
      <c r="D65" s="161"/>
      <c r="E65" s="162">
        <v>1</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193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3">
        <v>29</v>
      </c>
      <c r="B66" s="174" t="s">
        <v>1067</v>
      </c>
      <c r="C66" s="190" t="s">
        <v>1068</v>
      </c>
      <c r="D66" s="175" t="s">
        <v>238</v>
      </c>
      <c r="E66" s="176">
        <v>2</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c r="S66" s="178" t="s">
        <v>258</v>
      </c>
      <c r="T66" s="179" t="s">
        <v>259</v>
      </c>
      <c r="U66" s="159">
        <v>0</v>
      </c>
      <c r="V66" s="159">
        <f>ROUND(E66*U66,2)</f>
        <v>0</v>
      </c>
      <c r="W66" s="159"/>
      <c r="X66" s="159" t="s">
        <v>187</v>
      </c>
      <c r="Y66" s="159" t="s">
        <v>1004</v>
      </c>
      <c r="Z66" s="148"/>
      <c r="AA66" s="148"/>
      <c r="AB66" s="148"/>
      <c r="AC66" s="148"/>
      <c r="AD66" s="148"/>
      <c r="AE66" s="148"/>
      <c r="AF66" s="148"/>
      <c r="AG66" s="148" t="s">
        <v>189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1" t="s">
        <v>1005</v>
      </c>
      <c r="D67" s="161"/>
      <c r="E67" s="162">
        <v>2</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193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3">
        <v>30</v>
      </c>
      <c r="B68" s="174" t="s">
        <v>1069</v>
      </c>
      <c r="C68" s="190" t="s">
        <v>1070</v>
      </c>
      <c r="D68" s="175" t="s">
        <v>831</v>
      </c>
      <c r="E68" s="176">
        <v>14</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258</v>
      </c>
      <c r="T68" s="179" t="s">
        <v>259</v>
      </c>
      <c r="U68" s="159">
        <v>0</v>
      </c>
      <c r="V68" s="159">
        <f>ROUND(E68*U68,2)</f>
        <v>0</v>
      </c>
      <c r="W68" s="159"/>
      <c r="X68" s="159" t="s">
        <v>187</v>
      </c>
      <c r="Y68" s="159" t="s">
        <v>1004</v>
      </c>
      <c r="Z68" s="148"/>
      <c r="AA68" s="148"/>
      <c r="AB68" s="148"/>
      <c r="AC68" s="148"/>
      <c r="AD68" s="148"/>
      <c r="AE68" s="148"/>
      <c r="AF68" s="148"/>
      <c r="AG68" s="148" t="s">
        <v>189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1" t="s">
        <v>1071</v>
      </c>
      <c r="D69" s="161"/>
      <c r="E69" s="162">
        <v>14</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193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3">
        <v>31</v>
      </c>
      <c r="B70" s="174" t="s">
        <v>1072</v>
      </c>
      <c r="C70" s="190" t="s">
        <v>1073</v>
      </c>
      <c r="D70" s="175" t="s">
        <v>831</v>
      </c>
      <c r="E70" s="176">
        <v>9</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258</v>
      </c>
      <c r="T70" s="179" t="s">
        <v>259</v>
      </c>
      <c r="U70" s="159">
        <v>0</v>
      </c>
      <c r="V70" s="159">
        <f>ROUND(E70*U70,2)</f>
        <v>0</v>
      </c>
      <c r="W70" s="159"/>
      <c r="X70" s="159" t="s">
        <v>187</v>
      </c>
      <c r="Y70" s="159" t="s">
        <v>1004</v>
      </c>
      <c r="Z70" s="148"/>
      <c r="AA70" s="148"/>
      <c r="AB70" s="148"/>
      <c r="AC70" s="148"/>
      <c r="AD70" s="148"/>
      <c r="AE70" s="148"/>
      <c r="AF70" s="148"/>
      <c r="AG70" s="148" t="s">
        <v>189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1" t="s">
        <v>91</v>
      </c>
      <c r="D71" s="161"/>
      <c r="E71" s="162">
        <v>9</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193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3">
        <v>32</v>
      </c>
      <c r="B72" s="174" t="s">
        <v>1074</v>
      </c>
      <c r="C72" s="190" t="s">
        <v>1075</v>
      </c>
      <c r="D72" s="175" t="s">
        <v>831</v>
      </c>
      <c r="E72" s="176">
        <v>6</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c r="S72" s="178" t="s">
        <v>258</v>
      </c>
      <c r="T72" s="179" t="s">
        <v>259</v>
      </c>
      <c r="U72" s="159">
        <v>0</v>
      </c>
      <c r="V72" s="159">
        <f>ROUND(E72*U72,2)</f>
        <v>0</v>
      </c>
      <c r="W72" s="159"/>
      <c r="X72" s="159" t="s">
        <v>187</v>
      </c>
      <c r="Y72" s="159" t="s">
        <v>1004</v>
      </c>
      <c r="Z72" s="148"/>
      <c r="AA72" s="148"/>
      <c r="AB72" s="148"/>
      <c r="AC72" s="148"/>
      <c r="AD72" s="148"/>
      <c r="AE72" s="148"/>
      <c r="AF72" s="148"/>
      <c r="AG72" s="148" t="s">
        <v>189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91" t="s">
        <v>83</v>
      </c>
      <c r="D73" s="161"/>
      <c r="E73" s="162">
        <v>6</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3">
        <v>33</v>
      </c>
      <c r="B74" s="174" t="s">
        <v>1076</v>
      </c>
      <c r="C74" s="190" t="s">
        <v>1077</v>
      </c>
      <c r="D74" s="175" t="s">
        <v>831</v>
      </c>
      <c r="E74" s="176">
        <v>4</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258</v>
      </c>
      <c r="T74" s="179" t="s">
        <v>259</v>
      </c>
      <c r="U74" s="159">
        <v>0</v>
      </c>
      <c r="V74" s="159">
        <f>ROUND(E74*U74,2)</f>
        <v>0</v>
      </c>
      <c r="W74" s="159"/>
      <c r="X74" s="159" t="s">
        <v>187</v>
      </c>
      <c r="Y74" s="159" t="s">
        <v>1004</v>
      </c>
      <c r="Z74" s="148"/>
      <c r="AA74" s="148"/>
      <c r="AB74" s="148"/>
      <c r="AC74" s="148"/>
      <c r="AD74" s="148"/>
      <c r="AE74" s="148"/>
      <c r="AF74" s="148"/>
      <c r="AG74" s="148" t="s">
        <v>189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91" t="s">
        <v>81</v>
      </c>
      <c r="D75" s="161"/>
      <c r="E75" s="162">
        <v>4</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193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3">
        <v>34</v>
      </c>
      <c r="B76" s="174" t="s">
        <v>1078</v>
      </c>
      <c r="C76" s="190" t="s">
        <v>1079</v>
      </c>
      <c r="D76" s="175" t="s">
        <v>831</v>
      </c>
      <c r="E76" s="176">
        <v>2</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c r="S76" s="178" t="s">
        <v>258</v>
      </c>
      <c r="T76" s="179" t="s">
        <v>259</v>
      </c>
      <c r="U76" s="159">
        <v>0</v>
      </c>
      <c r="V76" s="159">
        <f>ROUND(E76*U76,2)</f>
        <v>0</v>
      </c>
      <c r="W76" s="159"/>
      <c r="X76" s="159" t="s">
        <v>187</v>
      </c>
      <c r="Y76" s="159" t="s">
        <v>1004</v>
      </c>
      <c r="Z76" s="148"/>
      <c r="AA76" s="148"/>
      <c r="AB76" s="148"/>
      <c r="AC76" s="148"/>
      <c r="AD76" s="148"/>
      <c r="AE76" s="148"/>
      <c r="AF76" s="148"/>
      <c r="AG76" s="148" t="s">
        <v>189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191" t="s">
        <v>1005</v>
      </c>
      <c r="D77" s="161"/>
      <c r="E77" s="162">
        <v>2</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193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3">
        <v>35</v>
      </c>
      <c r="B78" s="174" t="s">
        <v>1080</v>
      </c>
      <c r="C78" s="190" t="s">
        <v>1081</v>
      </c>
      <c r="D78" s="175" t="s">
        <v>831</v>
      </c>
      <c r="E78" s="176">
        <v>2</v>
      </c>
      <c r="F78" s="177"/>
      <c r="G78" s="178">
        <f>ROUND(E78*F78,2)</f>
        <v>0</v>
      </c>
      <c r="H78" s="177"/>
      <c r="I78" s="178">
        <f>ROUND(E78*H78,2)</f>
        <v>0</v>
      </c>
      <c r="J78" s="177"/>
      <c r="K78" s="178">
        <f>ROUND(E78*J78,2)</f>
        <v>0</v>
      </c>
      <c r="L78" s="178">
        <v>21</v>
      </c>
      <c r="M78" s="178">
        <f>G78*(1+L78/100)</f>
        <v>0</v>
      </c>
      <c r="N78" s="176">
        <v>0</v>
      </c>
      <c r="O78" s="176">
        <f>ROUND(E78*N78,2)</f>
        <v>0</v>
      </c>
      <c r="P78" s="176">
        <v>0</v>
      </c>
      <c r="Q78" s="176">
        <f>ROUND(E78*P78,2)</f>
        <v>0</v>
      </c>
      <c r="R78" s="178"/>
      <c r="S78" s="178" t="s">
        <v>258</v>
      </c>
      <c r="T78" s="179" t="s">
        <v>259</v>
      </c>
      <c r="U78" s="159">
        <v>0</v>
      </c>
      <c r="V78" s="159">
        <f>ROUND(E78*U78,2)</f>
        <v>0</v>
      </c>
      <c r="W78" s="159"/>
      <c r="X78" s="159" t="s">
        <v>187</v>
      </c>
      <c r="Y78" s="159" t="s">
        <v>1004</v>
      </c>
      <c r="Z78" s="148"/>
      <c r="AA78" s="148"/>
      <c r="AB78" s="148"/>
      <c r="AC78" s="148"/>
      <c r="AD78" s="148"/>
      <c r="AE78" s="148"/>
      <c r="AF78" s="148"/>
      <c r="AG78" s="148" t="s">
        <v>189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91" t="s">
        <v>1005</v>
      </c>
      <c r="D79" s="161"/>
      <c r="E79" s="162">
        <v>2</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193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3">
        <v>36</v>
      </c>
      <c r="B80" s="174" t="s">
        <v>1082</v>
      </c>
      <c r="C80" s="190" t="s">
        <v>1083</v>
      </c>
      <c r="D80" s="175" t="s">
        <v>831</v>
      </c>
      <c r="E80" s="176">
        <v>2</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c r="S80" s="178" t="s">
        <v>258</v>
      </c>
      <c r="T80" s="179" t="s">
        <v>259</v>
      </c>
      <c r="U80" s="159">
        <v>0</v>
      </c>
      <c r="V80" s="159">
        <f>ROUND(E80*U80,2)</f>
        <v>0</v>
      </c>
      <c r="W80" s="159"/>
      <c r="X80" s="159" t="s">
        <v>187</v>
      </c>
      <c r="Y80" s="159" t="s">
        <v>1004</v>
      </c>
      <c r="Z80" s="148"/>
      <c r="AA80" s="148"/>
      <c r="AB80" s="148"/>
      <c r="AC80" s="148"/>
      <c r="AD80" s="148"/>
      <c r="AE80" s="148"/>
      <c r="AF80" s="148"/>
      <c r="AG80" s="148" t="s">
        <v>189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1" t="s">
        <v>1005</v>
      </c>
      <c r="D81" s="161"/>
      <c r="E81" s="162">
        <v>2</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193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3">
        <v>37</v>
      </c>
      <c r="B82" s="174" t="s">
        <v>1084</v>
      </c>
      <c r="C82" s="190" t="s">
        <v>1085</v>
      </c>
      <c r="D82" s="175" t="s">
        <v>238</v>
      </c>
      <c r="E82" s="176">
        <v>46</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c r="S82" s="178" t="s">
        <v>258</v>
      </c>
      <c r="T82" s="179" t="s">
        <v>259</v>
      </c>
      <c r="U82" s="159">
        <v>0</v>
      </c>
      <c r="V82" s="159">
        <f>ROUND(E82*U82,2)</f>
        <v>0</v>
      </c>
      <c r="W82" s="159"/>
      <c r="X82" s="159" t="s">
        <v>187</v>
      </c>
      <c r="Y82" s="159" t="s">
        <v>1004</v>
      </c>
      <c r="Z82" s="148"/>
      <c r="AA82" s="148"/>
      <c r="AB82" s="148"/>
      <c r="AC82" s="148"/>
      <c r="AD82" s="148"/>
      <c r="AE82" s="148"/>
      <c r="AF82" s="148"/>
      <c r="AG82" s="148" t="s">
        <v>189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1" t="s">
        <v>1086</v>
      </c>
      <c r="D83" s="161"/>
      <c r="E83" s="162">
        <v>46</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193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3">
        <v>38</v>
      </c>
      <c r="B84" s="174" t="s">
        <v>1087</v>
      </c>
      <c r="C84" s="190" t="s">
        <v>1088</v>
      </c>
      <c r="D84" s="175" t="s">
        <v>238</v>
      </c>
      <c r="E84" s="176">
        <v>46</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258</v>
      </c>
      <c r="T84" s="179" t="s">
        <v>259</v>
      </c>
      <c r="U84" s="159">
        <v>0</v>
      </c>
      <c r="V84" s="159">
        <f>ROUND(E84*U84,2)</f>
        <v>0</v>
      </c>
      <c r="W84" s="159"/>
      <c r="X84" s="159" t="s">
        <v>187</v>
      </c>
      <c r="Y84" s="159" t="s">
        <v>1004</v>
      </c>
      <c r="Z84" s="148"/>
      <c r="AA84" s="148"/>
      <c r="AB84" s="148"/>
      <c r="AC84" s="148"/>
      <c r="AD84" s="148"/>
      <c r="AE84" s="148"/>
      <c r="AF84" s="148"/>
      <c r="AG84" s="148" t="s">
        <v>189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91" t="s">
        <v>1086</v>
      </c>
      <c r="D85" s="161"/>
      <c r="E85" s="162">
        <v>46</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193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73">
        <v>39</v>
      </c>
      <c r="B86" s="174" t="s">
        <v>1089</v>
      </c>
      <c r="C86" s="190" t="s">
        <v>1090</v>
      </c>
      <c r="D86" s="175" t="s">
        <v>238</v>
      </c>
      <c r="E86" s="176">
        <v>40</v>
      </c>
      <c r="F86" s="177"/>
      <c r="G86" s="178">
        <f>ROUND(E86*F86,2)</f>
        <v>0</v>
      </c>
      <c r="H86" s="177"/>
      <c r="I86" s="178">
        <f>ROUND(E86*H86,2)</f>
        <v>0</v>
      </c>
      <c r="J86" s="177"/>
      <c r="K86" s="178">
        <f>ROUND(E86*J86,2)</f>
        <v>0</v>
      </c>
      <c r="L86" s="178">
        <v>21</v>
      </c>
      <c r="M86" s="178">
        <f>G86*(1+L86/100)</f>
        <v>0</v>
      </c>
      <c r="N86" s="176">
        <v>0</v>
      </c>
      <c r="O86" s="176">
        <f>ROUND(E86*N86,2)</f>
        <v>0</v>
      </c>
      <c r="P86" s="176">
        <v>0</v>
      </c>
      <c r="Q86" s="176">
        <f>ROUND(E86*P86,2)</f>
        <v>0</v>
      </c>
      <c r="R86" s="178"/>
      <c r="S86" s="178" t="s">
        <v>258</v>
      </c>
      <c r="T86" s="179" t="s">
        <v>259</v>
      </c>
      <c r="U86" s="159">
        <v>0</v>
      </c>
      <c r="V86" s="159">
        <f>ROUND(E86*U86,2)</f>
        <v>0</v>
      </c>
      <c r="W86" s="159"/>
      <c r="X86" s="159" t="s">
        <v>187</v>
      </c>
      <c r="Y86" s="159" t="s">
        <v>1004</v>
      </c>
      <c r="Z86" s="148"/>
      <c r="AA86" s="148"/>
      <c r="AB86" s="148"/>
      <c r="AC86" s="148"/>
      <c r="AD86" s="148"/>
      <c r="AE86" s="148"/>
      <c r="AF86" s="148"/>
      <c r="AG86" s="148" t="s">
        <v>189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91" t="s">
        <v>1091</v>
      </c>
      <c r="D87" s="161"/>
      <c r="E87" s="162">
        <v>40</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193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1" x14ac:dyDescent="0.2">
      <c r="A88" s="173">
        <v>40</v>
      </c>
      <c r="B88" s="174" t="s">
        <v>1092</v>
      </c>
      <c r="C88" s="190" t="s">
        <v>1093</v>
      </c>
      <c r="D88" s="175" t="s">
        <v>238</v>
      </c>
      <c r="E88" s="176">
        <v>4</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258</v>
      </c>
      <c r="T88" s="179" t="s">
        <v>259</v>
      </c>
      <c r="U88" s="159">
        <v>0</v>
      </c>
      <c r="V88" s="159">
        <f>ROUND(E88*U88,2)</f>
        <v>0</v>
      </c>
      <c r="W88" s="159"/>
      <c r="X88" s="159" t="s">
        <v>187</v>
      </c>
      <c r="Y88" s="159" t="s">
        <v>1004</v>
      </c>
      <c r="Z88" s="148"/>
      <c r="AA88" s="148"/>
      <c r="AB88" s="148"/>
      <c r="AC88" s="148"/>
      <c r="AD88" s="148"/>
      <c r="AE88" s="148"/>
      <c r="AF88" s="148"/>
      <c r="AG88" s="148" t="s">
        <v>189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1" t="s">
        <v>81</v>
      </c>
      <c r="D89" s="161"/>
      <c r="E89" s="162">
        <v>4</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193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3">
        <v>41</v>
      </c>
      <c r="B90" s="174" t="s">
        <v>1094</v>
      </c>
      <c r="C90" s="190" t="s">
        <v>1095</v>
      </c>
      <c r="D90" s="175" t="s">
        <v>238</v>
      </c>
      <c r="E90" s="176">
        <v>2</v>
      </c>
      <c r="F90" s="177"/>
      <c r="G90" s="178">
        <f>ROUND(E90*F90,2)</f>
        <v>0</v>
      </c>
      <c r="H90" s="177"/>
      <c r="I90" s="178">
        <f>ROUND(E90*H90,2)</f>
        <v>0</v>
      </c>
      <c r="J90" s="177"/>
      <c r="K90" s="178">
        <f>ROUND(E90*J90,2)</f>
        <v>0</v>
      </c>
      <c r="L90" s="178">
        <v>21</v>
      </c>
      <c r="M90" s="178">
        <f>G90*(1+L90/100)</f>
        <v>0</v>
      </c>
      <c r="N90" s="176">
        <v>0</v>
      </c>
      <c r="O90" s="176">
        <f>ROUND(E90*N90,2)</f>
        <v>0</v>
      </c>
      <c r="P90" s="176">
        <v>0</v>
      </c>
      <c r="Q90" s="176">
        <f>ROUND(E90*P90,2)</f>
        <v>0</v>
      </c>
      <c r="R90" s="178"/>
      <c r="S90" s="178" t="s">
        <v>258</v>
      </c>
      <c r="T90" s="179" t="s">
        <v>259</v>
      </c>
      <c r="U90" s="159">
        <v>0</v>
      </c>
      <c r="V90" s="159">
        <f>ROUND(E90*U90,2)</f>
        <v>0</v>
      </c>
      <c r="W90" s="159"/>
      <c r="X90" s="159" t="s">
        <v>187</v>
      </c>
      <c r="Y90" s="159" t="s">
        <v>1004</v>
      </c>
      <c r="Z90" s="148"/>
      <c r="AA90" s="148"/>
      <c r="AB90" s="148"/>
      <c r="AC90" s="148"/>
      <c r="AD90" s="148"/>
      <c r="AE90" s="148"/>
      <c r="AF90" s="148"/>
      <c r="AG90" s="148" t="s">
        <v>189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91" t="s">
        <v>1005</v>
      </c>
      <c r="D91" s="161"/>
      <c r="E91" s="162">
        <v>2</v>
      </c>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193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3">
        <v>42</v>
      </c>
      <c r="B92" s="174" t="s">
        <v>1096</v>
      </c>
      <c r="C92" s="190" t="s">
        <v>1097</v>
      </c>
      <c r="D92" s="175" t="s">
        <v>831</v>
      </c>
      <c r="E92" s="176">
        <v>2</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258</v>
      </c>
      <c r="T92" s="179" t="s">
        <v>259</v>
      </c>
      <c r="U92" s="159">
        <v>0</v>
      </c>
      <c r="V92" s="159">
        <f>ROUND(E92*U92,2)</f>
        <v>0</v>
      </c>
      <c r="W92" s="159"/>
      <c r="X92" s="159" t="s">
        <v>187</v>
      </c>
      <c r="Y92" s="159" t="s">
        <v>1004</v>
      </c>
      <c r="Z92" s="148"/>
      <c r="AA92" s="148"/>
      <c r="AB92" s="148"/>
      <c r="AC92" s="148"/>
      <c r="AD92" s="148"/>
      <c r="AE92" s="148"/>
      <c r="AF92" s="148"/>
      <c r="AG92" s="148" t="s">
        <v>189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91" t="s">
        <v>1005</v>
      </c>
      <c r="D93" s="161"/>
      <c r="E93" s="162">
        <v>2</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193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3">
        <v>43</v>
      </c>
      <c r="B94" s="174" t="s">
        <v>1098</v>
      </c>
      <c r="C94" s="190" t="s">
        <v>1099</v>
      </c>
      <c r="D94" s="175" t="s">
        <v>831</v>
      </c>
      <c r="E94" s="176">
        <v>5</v>
      </c>
      <c r="F94" s="177"/>
      <c r="G94" s="178">
        <f>ROUND(E94*F94,2)</f>
        <v>0</v>
      </c>
      <c r="H94" s="177"/>
      <c r="I94" s="178">
        <f>ROUND(E94*H94,2)</f>
        <v>0</v>
      </c>
      <c r="J94" s="177"/>
      <c r="K94" s="178">
        <f>ROUND(E94*J94,2)</f>
        <v>0</v>
      </c>
      <c r="L94" s="178">
        <v>21</v>
      </c>
      <c r="M94" s="178">
        <f>G94*(1+L94/100)</f>
        <v>0</v>
      </c>
      <c r="N94" s="176">
        <v>0</v>
      </c>
      <c r="O94" s="176">
        <f>ROUND(E94*N94,2)</f>
        <v>0</v>
      </c>
      <c r="P94" s="176">
        <v>0</v>
      </c>
      <c r="Q94" s="176">
        <f>ROUND(E94*P94,2)</f>
        <v>0</v>
      </c>
      <c r="R94" s="178"/>
      <c r="S94" s="178" t="s">
        <v>258</v>
      </c>
      <c r="T94" s="179" t="s">
        <v>259</v>
      </c>
      <c r="U94" s="159">
        <v>0</v>
      </c>
      <c r="V94" s="159">
        <f>ROUND(E94*U94,2)</f>
        <v>0</v>
      </c>
      <c r="W94" s="159"/>
      <c r="X94" s="159" t="s">
        <v>187</v>
      </c>
      <c r="Y94" s="159" t="s">
        <v>1004</v>
      </c>
      <c r="Z94" s="148"/>
      <c r="AA94" s="148"/>
      <c r="AB94" s="148"/>
      <c r="AC94" s="148"/>
      <c r="AD94" s="148"/>
      <c r="AE94" s="148"/>
      <c r="AF94" s="148"/>
      <c r="AG94" s="148" t="s">
        <v>189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1" t="s">
        <v>1100</v>
      </c>
      <c r="D95" s="161"/>
      <c r="E95" s="162">
        <v>5</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193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73">
        <v>44</v>
      </c>
      <c r="B96" s="174" t="s">
        <v>1101</v>
      </c>
      <c r="C96" s="190" t="s">
        <v>1102</v>
      </c>
      <c r="D96" s="175" t="s">
        <v>831</v>
      </c>
      <c r="E96" s="176">
        <v>1</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c r="S96" s="178" t="s">
        <v>258</v>
      </c>
      <c r="T96" s="179" t="s">
        <v>259</v>
      </c>
      <c r="U96" s="159">
        <v>0</v>
      </c>
      <c r="V96" s="159">
        <f>ROUND(E96*U96,2)</f>
        <v>0</v>
      </c>
      <c r="W96" s="159"/>
      <c r="X96" s="159" t="s">
        <v>187</v>
      </c>
      <c r="Y96" s="159" t="s">
        <v>1004</v>
      </c>
      <c r="Z96" s="148"/>
      <c r="AA96" s="148"/>
      <c r="AB96" s="148"/>
      <c r="AC96" s="148"/>
      <c r="AD96" s="148"/>
      <c r="AE96" s="148"/>
      <c r="AF96" s="148"/>
      <c r="AG96" s="148" t="s">
        <v>189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91" t="s">
        <v>275</v>
      </c>
      <c r="D97" s="161"/>
      <c r="E97" s="162">
        <v>1</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193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3">
        <v>45</v>
      </c>
      <c r="B98" s="174" t="s">
        <v>1103</v>
      </c>
      <c r="C98" s="190" t="s">
        <v>1104</v>
      </c>
      <c r="D98" s="175" t="s">
        <v>353</v>
      </c>
      <c r="E98" s="176">
        <v>1</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c r="S98" s="178" t="s">
        <v>258</v>
      </c>
      <c r="T98" s="179" t="s">
        <v>259</v>
      </c>
      <c r="U98" s="159">
        <v>0</v>
      </c>
      <c r="V98" s="159">
        <f>ROUND(E98*U98,2)</f>
        <v>0</v>
      </c>
      <c r="W98" s="159"/>
      <c r="X98" s="159" t="s">
        <v>187</v>
      </c>
      <c r="Y98" s="159" t="s">
        <v>1004</v>
      </c>
      <c r="Z98" s="148"/>
      <c r="AA98" s="148"/>
      <c r="AB98" s="148"/>
      <c r="AC98" s="148"/>
      <c r="AD98" s="148"/>
      <c r="AE98" s="148"/>
      <c r="AF98" s="148"/>
      <c r="AG98" s="148" t="s">
        <v>189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91" t="s">
        <v>275</v>
      </c>
      <c r="D99" s="161"/>
      <c r="E99" s="162">
        <v>1</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193</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x14ac:dyDescent="0.2">
      <c r="A100" s="166" t="s">
        <v>180</v>
      </c>
      <c r="B100" s="167" t="s">
        <v>116</v>
      </c>
      <c r="C100" s="189" t="s">
        <v>117</v>
      </c>
      <c r="D100" s="168"/>
      <c r="E100" s="169"/>
      <c r="F100" s="170"/>
      <c r="G100" s="170">
        <f>SUMIF(AG101:AG120,"&lt;&gt;NOR",G101:G120)</f>
        <v>0</v>
      </c>
      <c r="H100" s="170"/>
      <c r="I100" s="170">
        <f>SUM(I101:I120)</f>
        <v>0</v>
      </c>
      <c r="J100" s="170"/>
      <c r="K100" s="170">
        <f>SUM(K101:K120)</f>
        <v>0</v>
      </c>
      <c r="L100" s="170"/>
      <c r="M100" s="170">
        <f>SUM(M101:M120)</f>
        <v>0</v>
      </c>
      <c r="N100" s="169"/>
      <c r="O100" s="169">
        <f>SUM(O101:O120)</f>
        <v>0</v>
      </c>
      <c r="P100" s="169"/>
      <c r="Q100" s="169">
        <f>SUM(Q101:Q120)</f>
        <v>0</v>
      </c>
      <c r="R100" s="170"/>
      <c r="S100" s="170"/>
      <c r="T100" s="171"/>
      <c r="U100" s="165"/>
      <c r="V100" s="165">
        <f>SUM(V101:V120)</f>
        <v>0</v>
      </c>
      <c r="W100" s="165"/>
      <c r="X100" s="165"/>
      <c r="Y100" s="165"/>
      <c r="AG100" t="s">
        <v>181</v>
      </c>
    </row>
    <row r="101" spans="1:60" outlineLevel="1" x14ac:dyDescent="0.2">
      <c r="A101" s="173">
        <v>46</v>
      </c>
      <c r="B101" s="174" t="s">
        <v>1105</v>
      </c>
      <c r="C101" s="190" t="s">
        <v>1106</v>
      </c>
      <c r="D101" s="175" t="s">
        <v>831</v>
      </c>
      <c r="E101" s="176">
        <v>2</v>
      </c>
      <c r="F101" s="177"/>
      <c r="G101" s="178">
        <f>ROUND(E101*F101,2)</f>
        <v>0</v>
      </c>
      <c r="H101" s="177"/>
      <c r="I101" s="178">
        <f>ROUND(E101*H101,2)</f>
        <v>0</v>
      </c>
      <c r="J101" s="177"/>
      <c r="K101" s="178">
        <f>ROUND(E101*J101,2)</f>
        <v>0</v>
      </c>
      <c r="L101" s="178">
        <v>21</v>
      </c>
      <c r="M101" s="178">
        <f>G101*(1+L101/100)</f>
        <v>0</v>
      </c>
      <c r="N101" s="176">
        <v>0</v>
      </c>
      <c r="O101" s="176">
        <f>ROUND(E101*N101,2)</f>
        <v>0</v>
      </c>
      <c r="P101" s="176">
        <v>0</v>
      </c>
      <c r="Q101" s="176">
        <f>ROUND(E101*P101,2)</f>
        <v>0</v>
      </c>
      <c r="R101" s="178"/>
      <c r="S101" s="178" t="s">
        <v>258</v>
      </c>
      <c r="T101" s="179" t="s">
        <v>259</v>
      </c>
      <c r="U101" s="159">
        <v>0</v>
      </c>
      <c r="V101" s="159">
        <f>ROUND(E101*U101,2)</f>
        <v>0</v>
      </c>
      <c r="W101" s="159"/>
      <c r="X101" s="159" t="s">
        <v>187</v>
      </c>
      <c r="Y101" s="159" t="s">
        <v>1004</v>
      </c>
      <c r="Z101" s="148"/>
      <c r="AA101" s="148"/>
      <c r="AB101" s="148"/>
      <c r="AC101" s="148"/>
      <c r="AD101" s="148"/>
      <c r="AE101" s="148"/>
      <c r="AF101" s="148"/>
      <c r="AG101" s="148" t="s">
        <v>189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191" t="s">
        <v>1005</v>
      </c>
      <c r="D102" s="161"/>
      <c r="E102" s="162">
        <v>2</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193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73">
        <v>47</v>
      </c>
      <c r="B103" s="174" t="s">
        <v>1107</v>
      </c>
      <c r="C103" s="190" t="s">
        <v>1108</v>
      </c>
      <c r="D103" s="175" t="s">
        <v>831</v>
      </c>
      <c r="E103" s="176">
        <v>2</v>
      </c>
      <c r="F103" s="177"/>
      <c r="G103" s="178">
        <f>ROUND(E103*F103,2)</f>
        <v>0</v>
      </c>
      <c r="H103" s="177"/>
      <c r="I103" s="178">
        <f>ROUND(E103*H103,2)</f>
        <v>0</v>
      </c>
      <c r="J103" s="177"/>
      <c r="K103" s="178">
        <f>ROUND(E103*J103,2)</f>
        <v>0</v>
      </c>
      <c r="L103" s="178">
        <v>21</v>
      </c>
      <c r="M103" s="178">
        <f>G103*(1+L103/100)</f>
        <v>0</v>
      </c>
      <c r="N103" s="176">
        <v>0</v>
      </c>
      <c r="O103" s="176">
        <f>ROUND(E103*N103,2)</f>
        <v>0</v>
      </c>
      <c r="P103" s="176">
        <v>0</v>
      </c>
      <c r="Q103" s="176">
        <f>ROUND(E103*P103,2)</f>
        <v>0</v>
      </c>
      <c r="R103" s="178"/>
      <c r="S103" s="178" t="s">
        <v>258</v>
      </c>
      <c r="T103" s="179" t="s">
        <v>259</v>
      </c>
      <c r="U103" s="159">
        <v>0</v>
      </c>
      <c r="V103" s="159">
        <f>ROUND(E103*U103,2)</f>
        <v>0</v>
      </c>
      <c r="W103" s="159"/>
      <c r="X103" s="159" t="s">
        <v>187</v>
      </c>
      <c r="Y103" s="159" t="s">
        <v>1004</v>
      </c>
      <c r="Z103" s="148"/>
      <c r="AA103" s="148"/>
      <c r="AB103" s="148"/>
      <c r="AC103" s="148"/>
      <c r="AD103" s="148"/>
      <c r="AE103" s="148"/>
      <c r="AF103" s="148"/>
      <c r="AG103" s="148" t="s">
        <v>189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1" t="s">
        <v>1005</v>
      </c>
      <c r="D104" s="161"/>
      <c r="E104" s="162">
        <v>2</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193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3">
        <v>48</v>
      </c>
      <c r="B105" s="174" t="s">
        <v>1109</v>
      </c>
      <c r="C105" s="190" t="s">
        <v>1110</v>
      </c>
      <c r="D105" s="175" t="s">
        <v>831</v>
      </c>
      <c r="E105" s="176">
        <v>4</v>
      </c>
      <c r="F105" s="177"/>
      <c r="G105" s="178">
        <f>ROUND(E105*F105,2)</f>
        <v>0</v>
      </c>
      <c r="H105" s="177"/>
      <c r="I105" s="178">
        <f>ROUND(E105*H105,2)</f>
        <v>0</v>
      </c>
      <c r="J105" s="177"/>
      <c r="K105" s="178">
        <f>ROUND(E105*J105,2)</f>
        <v>0</v>
      </c>
      <c r="L105" s="178">
        <v>21</v>
      </c>
      <c r="M105" s="178">
        <f>G105*(1+L105/100)</f>
        <v>0</v>
      </c>
      <c r="N105" s="176">
        <v>0</v>
      </c>
      <c r="O105" s="176">
        <f>ROUND(E105*N105,2)</f>
        <v>0</v>
      </c>
      <c r="P105" s="176">
        <v>0</v>
      </c>
      <c r="Q105" s="176">
        <f>ROUND(E105*P105,2)</f>
        <v>0</v>
      </c>
      <c r="R105" s="178"/>
      <c r="S105" s="178" t="s">
        <v>258</v>
      </c>
      <c r="T105" s="179" t="s">
        <v>259</v>
      </c>
      <c r="U105" s="159">
        <v>0</v>
      </c>
      <c r="V105" s="159">
        <f>ROUND(E105*U105,2)</f>
        <v>0</v>
      </c>
      <c r="W105" s="159"/>
      <c r="X105" s="159" t="s">
        <v>187</v>
      </c>
      <c r="Y105" s="159" t="s">
        <v>1004</v>
      </c>
      <c r="Z105" s="148"/>
      <c r="AA105" s="148"/>
      <c r="AB105" s="148"/>
      <c r="AC105" s="148"/>
      <c r="AD105" s="148"/>
      <c r="AE105" s="148"/>
      <c r="AF105" s="148"/>
      <c r="AG105" s="148" t="s">
        <v>189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1" t="s">
        <v>81</v>
      </c>
      <c r="D106" s="161"/>
      <c r="E106" s="162">
        <v>4</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193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3">
        <v>49</v>
      </c>
      <c r="B107" s="174" t="s">
        <v>1111</v>
      </c>
      <c r="C107" s="190" t="s">
        <v>1112</v>
      </c>
      <c r="D107" s="175" t="s">
        <v>831</v>
      </c>
      <c r="E107" s="176">
        <v>2</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c r="S107" s="178" t="s">
        <v>258</v>
      </c>
      <c r="T107" s="179" t="s">
        <v>259</v>
      </c>
      <c r="U107" s="159">
        <v>0</v>
      </c>
      <c r="V107" s="159">
        <f>ROUND(E107*U107,2)</f>
        <v>0</v>
      </c>
      <c r="W107" s="159"/>
      <c r="X107" s="159" t="s">
        <v>187</v>
      </c>
      <c r="Y107" s="159" t="s">
        <v>1004</v>
      </c>
      <c r="Z107" s="148"/>
      <c r="AA107" s="148"/>
      <c r="AB107" s="148"/>
      <c r="AC107" s="148"/>
      <c r="AD107" s="148"/>
      <c r="AE107" s="148"/>
      <c r="AF107" s="148"/>
      <c r="AG107" s="148" t="s">
        <v>189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91" t="s">
        <v>1005</v>
      </c>
      <c r="D108" s="161"/>
      <c r="E108" s="162">
        <v>2</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193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2.5" outlineLevel="1" x14ac:dyDescent="0.2">
      <c r="A109" s="173">
        <v>50</v>
      </c>
      <c r="B109" s="174" t="s">
        <v>1113</v>
      </c>
      <c r="C109" s="190" t="s">
        <v>1114</v>
      </c>
      <c r="D109" s="175" t="s">
        <v>831</v>
      </c>
      <c r="E109" s="176">
        <v>3</v>
      </c>
      <c r="F109" s="177"/>
      <c r="G109" s="178">
        <f>ROUND(E109*F109,2)</f>
        <v>0</v>
      </c>
      <c r="H109" s="177"/>
      <c r="I109" s="178">
        <f>ROUND(E109*H109,2)</f>
        <v>0</v>
      </c>
      <c r="J109" s="177"/>
      <c r="K109" s="178">
        <f>ROUND(E109*J109,2)</f>
        <v>0</v>
      </c>
      <c r="L109" s="178">
        <v>21</v>
      </c>
      <c r="M109" s="178">
        <f>G109*(1+L109/100)</f>
        <v>0</v>
      </c>
      <c r="N109" s="176">
        <v>0</v>
      </c>
      <c r="O109" s="176">
        <f>ROUND(E109*N109,2)</f>
        <v>0</v>
      </c>
      <c r="P109" s="176">
        <v>0</v>
      </c>
      <c r="Q109" s="176">
        <f>ROUND(E109*P109,2)</f>
        <v>0</v>
      </c>
      <c r="R109" s="178"/>
      <c r="S109" s="178" t="s">
        <v>258</v>
      </c>
      <c r="T109" s="179" t="s">
        <v>259</v>
      </c>
      <c r="U109" s="159">
        <v>0</v>
      </c>
      <c r="V109" s="159">
        <f>ROUND(E109*U109,2)</f>
        <v>0</v>
      </c>
      <c r="W109" s="159"/>
      <c r="X109" s="159" t="s">
        <v>187</v>
      </c>
      <c r="Y109" s="159" t="s">
        <v>1004</v>
      </c>
      <c r="Z109" s="148"/>
      <c r="AA109" s="148"/>
      <c r="AB109" s="148"/>
      <c r="AC109" s="148"/>
      <c r="AD109" s="148"/>
      <c r="AE109" s="148"/>
      <c r="AF109" s="148"/>
      <c r="AG109" s="148" t="s">
        <v>189</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91" t="s">
        <v>79</v>
      </c>
      <c r="D110" s="161"/>
      <c r="E110" s="162">
        <v>3</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193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3">
        <v>51</v>
      </c>
      <c r="B111" s="174" t="s">
        <v>1115</v>
      </c>
      <c r="C111" s="190" t="s">
        <v>1116</v>
      </c>
      <c r="D111" s="175" t="s">
        <v>831</v>
      </c>
      <c r="E111" s="176">
        <v>1</v>
      </c>
      <c r="F111" s="177"/>
      <c r="G111" s="178">
        <f>ROUND(E111*F111,2)</f>
        <v>0</v>
      </c>
      <c r="H111" s="177"/>
      <c r="I111" s="178">
        <f>ROUND(E111*H111,2)</f>
        <v>0</v>
      </c>
      <c r="J111" s="177"/>
      <c r="K111" s="178">
        <f>ROUND(E111*J111,2)</f>
        <v>0</v>
      </c>
      <c r="L111" s="178">
        <v>21</v>
      </c>
      <c r="M111" s="178">
        <f>G111*(1+L111/100)</f>
        <v>0</v>
      </c>
      <c r="N111" s="176">
        <v>0</v>
      </c>
      <c r="O111" s="176">
        <f>ROUND(E111*N111,2)</f>
        <v>0</v>
      </c>
      <c r="P111" s="176">
        <v>0</v>
      </c>
      <c r="Q111" s="176">
        <f>ROUND(E111*P111,2)</f>
        <v>0</v>
      </c>
      <c r="R111" s="178"/>
      <c r="S111" s="178" t="s">
        <v>258</v>
      </c>
      <c r="T111" s="179" t="s">
        <v>259</v>
      </c>
      <c r="U111" s="159">
        <v>0</v>
      </c>
      <c r="V111" s="159">
        <f>ROUND(E111*U111,2)</f>
        <v>0</v>
      </c>
      <c r="W111" s="159"/>
      <c r="X111" s="159" t="s">
        <v>187</v>
      </c>
      <c r="Y111" s="159" t="s">
        <v>1004</v>
      </c>
      <c r="Z111" s="148"/>
      <c r="AA111" s="148"/>
      <c r="AB111" s="148"/>
      <c r="AC111" s="148"/>
      <c r="AD111" s="148"/>
      <c r="AE111" s="148"/>
      <c r="AF111" s="148"/>
      <c r="AG111" s="148" t="s">
        <v>189</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1" t="s">
        <v>275</v>
      </c>
      <c r="D112" s="161"/>
      <c r="E112" s="162">
        <v>1</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193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1" x14ac:dyDescent="0.2">
      <c r="A113" s="173">
        <v>52</v>
      </c>
      <c r="B113" s="174" t="s">
        <v>1117</v>
      </c>
      <c r="C113" s="190" t="s">
        <v>1118</v>
      </c>
      <c r="D113" s="175" t="s">
        <v>272</v>
      </c>
      <c r="E113" s="176">
        <v>2</v>
      </c>
      <c r="F113" s="177"/>
      <c r="G113" s="178">
        <f>ROUND(E113*F113,2)</f>
        <v>0</v>
      </c>
      <c r="H113" s="177"/>
      <c r="I113" s="178">
        <f>ROUND(E113*H113,2)</f>
        <v>0</v>
      </c>
      <c r="J113" s="177"/>
      <c r="K113" s="178">
        <f>ROUND(E113*J113,2)</f>
        <v>0</v>
      </c>
      <c r="L113" s="178">
        <v>21</v>
      </c>
      <c r="M113" s="178">
        <f>G113*(1+L113/100)</f>
        <v>0</v>
      </c>
      <c r="N113" s="176">
        <v>0</v>
      </c>
      <c r="O113" s="176">
        <f>ROUND(E113*N113,2)</f>
        <v>0</v>
      </c>
      <c r="P113" s="176">
        <v>0</v>
      </c>
      <c r="Q113" s="176">
        <f>ROUND(E113*P113,2)</f>
        <v>0</v>
      </c>
      <c r="R113" s="178"/>
      <c r="S113" s="178" t="s">
        <v>258</v>
      </c>
      <c r="T113" s="179" t="s">
        <v>259</v>
      </c>
      <c r="U113" s="159">
        <v>0</v>
      </c>
      <c r="V113" s="159">
        <f>ROUND(E113*U113,2)</f>
        <v>0</v>
      </c>
      <c r="W113" s="159"/>
      <c r="X113" s="159" t="s">
        <v>187</v>
      </c>
      <c r="Y113" s="159" t="s">
        <v>1004</v>
      </c>
      <c r="Z113" s="148"/>
      <c r="AA113" s="148"/>
      <c r="AB113" s="148"/>
      <c r="AC113" s="148"/>
      <c r="AD113" s="148"/>
      <c r="AE113" s="148"/>
      <c r="AF113" s="148"/>
      <c r="AG113" s="148" t="s">
        <v>189</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191" t="s">
        <v>1005</v>
      </c>
      <c r="D114" s="161"/>
      <c r="E114" s="162">
        <v>2</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193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3">
        <v>53</v>
      </c>
      <c r="B115" s="174" t="s">
        <v>1119</v>
      </c>
      <c r="C115" s="190" t="s">
        <v>1120</v>
      </c>
      <c r="D115" s="175" t="s">
        <v>831</v>
      </c>
      <c r="E115" s="176">
        <v>2</v>
      </c>
      <c r="F115" s="177"/>
      <c r="G115" s="178">
        <f>ROUND(E115*F115,2)</f>
        <v>0</v>
      </c>
      <c r="H115" s="177"/>
      <c r="I115" s="178">
        <f>ROUND(E115*H115,2)</f>
        <v>0</v>
      </c>
      <c r="J115" s="177"/>
      <c r="K115" s="178">
        <f>ROUND(E115*J115,2)</f>
        <v>0</v>
      </c>
      <c r="L115" s="178">
        <v>21</v>
      </c>
      <c r="M115" s="178">
        <f>G115*(1+L115/100)</f>
        <v>0</v>
      </c>
      <c r="N115" s="176">
        <v>0</v>
      </c>
      <c r="O115" s="176">
        <f>ROUND(E115*N115,2)</f>
        <v>0</v>
      </c>
      <c r="P115" s="176">
        <v>0</v>
      </c>
      <c r="Q115" s="176">
        <f>ROUND(E115*P115,2)</f>
        <v>0</v>
      </c>
      <c r="R115" s="178"/>
      <c r="S115" s="178" t="s">
        <v>258</v>
      </c>
      <c r="T115" s="179" t="s">
        <v>259</v>
      </c>
      <c r="U115" s="159">
        <v>0</v>
      </c>
      <c r="V115" s="159">
        <f>ROUND(E115*U115,2)</f>
        <v>0</v>
      </c>
      <c r="W115" s="159"/>
      <c r="X115" s="159" t="s">
        <v>187</v>
      </c>
      <c r="Y115" s="159" t="s">
        <v>1004</v>
      </c>
      <c r="Z115" s="148"/>
      <c r="AA115" s="148"/>
      <c r="AB115" s="148"/>
      <c r="AC115" s="148"/>
      <c r="AD115" s="148"/>
      <c r="AE115" s="148"/>
      <c r="AF115" s="148"/>
      <c r="AG115" s="148" t="s">
        <v>189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1" t="s">
        <v>1005</v>
      </c>
      <c r="D116" s="161"/>
      <c r="E116" s="162">
        <v>2</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193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3">
        <v>54</v>
      </c>
      <c r="B117" s="174" t="s">
        <v>1121</v>
      </c>
      <c r="C117" s="190" t="s">
        <v>1122</v>
      </c>
      <c r="D117" s="175" t="s">
        <v>831</v>
      </c>
      <c r="E117" s="176">
        <v>2</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258</v>
      </c>
      <c r="T117" s="179" t="s">
        <v>259</v>
      </c>
      <c r="U117" s="159">
        <v>0</v>
      </c>
      <c r="V117" s="159">
        <f>ROUND(E117*U117,2)</f>
        <v>0</v>
      </c>
      <c r="W117" s="159"/>
      <c r="X117" s="159" t="s">
        <v>187</v>
      </c>
      <c r="Y117" s="159" t="s">
        <v>1004</v>
      </c>
      <c r="Z117" s="148"/>
      <c r="AA117" s="148"/>
      <c r="AB117" s="148"/>
      <c r="AC117" s="148"/>
      <c r="AD117" s="148"/>
      <c r="AE117" s="148"/>
      <c r="AF117" s="148"/>
      <c r="AG117" s="148" t="s">
        <v>189</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91" t="s">
        <v>1005</v>
      </c>
      <c r="D118" s="161"/>
      <c r="E118" s="162">
        <v>2</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193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3">
        <v>55</v>
      </c>
      <c r="B119" s="174" t="s">
        <v>1123</v>
      </c>
      <c r="C119" s="190" t="s">
        <v>1124</v>
      </c>
      <c r="D119" s="175" t="s">
        <v>353</v>
      </c>
      <c r="E119" s="176">
        <v>1</v>
      </c>
      <c r="F119" s="177"/>
      <c r="G119" s="178">
        <f>ROUND(E119*F119,2)</f>
        <v>0</v>
      </c>
      <c r="H119" s="177"/>
      <c r="I119" s="178">
        <f>ROUND(E119*H119,2)</f>
        <v>0</v>
      </c>
      <c r="J119" s="177"/>
      <c r="K119" s="178">
        <f>ROUND(E119*J119,2)</f>
        <v>0</v>
      </c>
      <c r="L119" s="178">
        <v>21</v>
      </c>
      <c r="M119" s="178">
        <f>G119*(1+L119/100)</f>
        <v>0</v>
      </c>
      <c r="N119" s="176">
        <v>0</v>
      </c>
      <c r="O119" s="176">
        <f>ROUND(E119*N119,2)</f>
        <v>0</v>
      </c>
      <c r="P119" s="176">
        <v>0</v>
      </c>
      <c r="Q119" s="176">
        <f>ROUND(E119*P119,2)</f>
        <v>0</v>
      </c>
      <c r="R119" s="178"/>
      <c r="S119" s="178" t="s">
        <v>258</v>
      </c>
      <c r="T119" s="179" t="s">
        <v>259</v>
      </c>
      <c r="U119" s="159">
        <v>0</v>
      </c>
      <c r="V119" s="159">
        <f>ROUND(E119*U119,2)</f>
        <v>0</v>
      </c>
      <c r="W119" s="159"/>
      <c r="X119" s="159" t="s">
        <v>187</v>
      </c>
      <c r="Y119" s="159" t="s">
        <v>1004</v>
      </c>
      <c r="Z119" s="148"/>
      <c r="AA119" s="148"/>
      <c r="AB119" s="148"/>
      <c r="AC119" s="148"/>
      <c r="AD119" s="148"/>
      <c r="AE119" s="148"/>
      <c r="AF119" s="148"/>
      <c r="AG119" s="148" t="s">
        <v>189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91" t="s">
        <v>275</v>
      </c>
      <c r="D120" s="161"/>
      <c r="E120" s="162">
        <v>1</v>
      </c>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193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x14ac:dyDescent="0.2">
      <c r="A121" s="166" t="s">
        <v>180</v>
      </c>
      <c r="B121" s="167" t="s">
        <v>132</v>
      </c>
      <c r="C121" s="189" t="s">
        <v>1125</v>
      </c>
      <c r="D121" s="168"/>
      <c r="E121" s="169"/>
      <c r="F121" s="170"/>
      <c r="G121" s="170">
        <f>SUMIF(AG122:AG124,"&lt;&gt;NOR",G122:G124)</f>
        <v>0</v>
      </c>
      <c r="H121" s="170"/>
      <c r="I121" s="170">
        <f>SUM(I122:I124)</f>
        <v>0</v>
      </c>
      <c r="J121" s="170"/>
      <c r="K121" s="170">
        <f>SUM(K122:K124)</f>
        <v>0</v>
      </c>
      <c r="L121" s="170"/>
      <c r="M121" s="170">
        <f>SUM(M122:M124)</f>
        <v>0</v>
      </c>
      <c r="N121" s="169"/>
      <c r="O121" s="169">
        <f>SUM(O122:O124)</f>
        <v>0</v>
      </c>
      <c r="P121" s="169"/>
      <c r="Q121" s="169">
        <f>SUM(Q122:Q124)</f>
        <v>0</v>
      </c>
      <c r="R121" s="170"/>
      <c r="S121" s="170"/>
      <c r="T121" s="171"/>
      <c r="U121" s="165"/>
      <c r="V121" s="165">
        <f>SUM(V122:V124)</f>
        <v>0</v>
      </c>
      <c r="W121" s="165"/>
      <c r="X121" s="165"/>
      <c r="Y121" s="165"/>
      <c r="AG121" t="s">
        <v>181</v>
      </c>
    </row>
    <row r="122" spans="1:60" ht="33.75" outlineLevel="1" x14ac:dyDescent="0.2">
      <c r="A122" s="173">
        <v>56</v>
      </c>
      <c r="B122" s="174" t="s">
        <v>1126</v>
      </c>
      <c r="C122" s="190" t="s">
        <v>1127</v>
      </c>
      <c r="D122" s="175" t="s">
        <v>1128</v>
      </c>
      <c r="E122" s="176">
        <v>1</v>
      </c>
      <c r="F122" s="177"/>
      <c r="G122" s="178">
        <f>ROUND(E122*F122,2)</f>
        <v>0</v>
      </c>
      <c r="H122" s="177"/>
      <c r="I122" s="178">
        <f>ROUND(E122*H122,2)</f>
        <v>0</v>
      </c>
      <c r="J122" s="177"/>
      <c r="K122" s="178">
        <f>ROUND(E122*J122,2)</f>
        <v>0</v>
      </c>
      <c r="L122" s="178">
        <v>21</v>
      </c>
      <c r="M122" s="178">
        <f>G122*(1+L122/100)</f>
        <v>0</v>
      </c>
      <c r="N122" s="176">
        <v>0</v>
      </c>
      <c r="O122" s="176">
        <f>ROUND(E122*N122,2)</f>
        <v>0</v>
      </c>
      <c r="P122" s="176">
        <v>0</v>
      </c>
      <c r="Q122" s="176">
        <f>ROUND(E122*P122,2)</f>
        <v>0</v>
      </c>
      <c r="R122" s="178"/>
      <c r="S122" s="178" t="s">
        <v>258</v>
      </c>
      <c r="T122" s="179" t="s">
        <v>259</v>
      </c>
      <c r="U122" s="159">
        <v>0</v>
      </c>
      <c r="V122" s="159">
        <f>ROUND(E122*U122,2)</f>
        <v>0</v>
      </c>
      <c r="W122" s="159"/>
      <c r="X122" s="159" t="s">
        <v>187</v>
      </c>
      <c r="Y122" s="159" t="s">
        <v>1004</v>
      </c>
      <c r="Z122" s="148"/>
      <c r="AA122" s="148"/>
      <c r="AB122" s="148"/>
      <c r="AC122" s="148"/>
      <c r="AD122" s="148"/>
      <c r="AE122" s="148"/>
      <c r="AF122" s="148"/>
      <c r="AG122" s="148" t="s">
        <v>189</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2" x14ac:dyDescent="0.2">
      <c r="A123" s="155"/>
      <c r="B123" s="156"/>
      <c r="C123" s="259" t="s">
        <v>1129</v>
      </c>
      <c r="D123" s="260"/>
      <c r="E123" s="260"/>
      <c r="F123" s="260"/>
      <c r="G123" s="260"/>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222</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80" t="str">
        <f>C123</f>
        <v>světlosti dle DN potrubí, závitové tyče a fixačního čepu, Potrubí teplé vody, studené vody, kanalizace bude vedeno na společných závěsech,zámečnické konstrukce jsou z výroby vybaveny povrchovou úpravou z výroby</v>
      </c>
      <c r="BB123" s="148"/>
      <c r="BC123" s="148"/>
      <c r="BD123" s="148"/>
      <c r="BE123" s="148"/>
      <c r="BF123" s="148"/>
      <c r="BG123" s="148"/>
      <c r="BH123" s="148"/>
    </row>
    <row r="124" spans="1:60" outlineLevel="2" x14ac:dyDescent="0.2">
      <c r="A124" s="155"/>
      <c r="B124" s="156"/>
      <c r="C124" s="191" t="s">
        <v>275</v>
      </c>
      <c r="D124" s="161"/>
      <c r="E124" s="162">
        <v>1</v>
      </c>
      <c r="F124" s="159"/>
      <c r="G124" s="159"/>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193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x14ac:dyDescent="0.2">
      <c r="A125" s="166" t="s">
        <v>180</v>
      </c>
      <c r="B125" s="167" t="s">
        <v>144</v>
      </c>
      <c r="C125" s="189" t="s">
        <v>146</v>
      </c>
      <c r="D125" s="168"/>
      <c r="E125" s="169"/>
      <c r="F125" s="170"/>
      <c r="G125" s="170">
        <f>SUMIF(AG126:AG131,"&lt;&gt;NOR",G126:G131)</f>
        <v>0</v>
      </c>
      <c r="H125" s="170"/>
      <c r="I125" s="170">
        <f>SUM(I126:I131)</f>
        <v>0</v>
      </c>
      <c r="J125" s="170"/>
      <c r="K125" s="170">
        <f>SUM(K126:K131)</f>
        <v>0</v>
      </c>
      <c r="L125" s="170"/>
      <c r="M125" s="170">
        <f>SUM(M126:M131)</f>
        <v>0</v>
      </c>
      <c r="N125" s="169"/>
      <c r="O125" s="169">
        <f>SUM(O126:O131)</f>
        <v>0</v>
      </c>
      <c r="P125" s="169"/>
      <c r="Q125" s="169">
        <f>SUM(Q126:Q131)</f>
        <v>0</v>
      </c>
      <c r="R125" s="170"/>
      <c r="S125" s="170"/>
      <c r="T125" s="171"/>
      <c r="U125" s="165"/>
      <c r="V125" s="165">
        <f>SUM(V126:V131)</f>
        <v>0</v>
      </c>
      <c r="W125" s="165"/>
      <c r="X125" s="165"/>
      <c r="Y125" s="165"/>
      <c r="AG125" t="s">
        <v>181</v>
      </c>
    </row>
    <row r="126" spans="1:60" outlineLevel="1" x14ac:dyDescent="0.2">
      <c r="A126" s="173">
        <v>57</v>
      </c>
      <c r="B126" s="174" t="s">
        <v>1130</v>
      </c>
      <c r="C126" s="190" t="s">
        <v>1131</v>
      </c>
      <c r="D126" s="175" t="s">
        <v>353</v>
      </c>
      <c r="E126" s="176">
        <v>10</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c r="S126" s="178" t="s">
        <v>258</v>
      </c>
      <c r="T126" s="179" t="s">
        <v>259</v>
      </c>
      <c r="U126" s="159">
        <v>0</v>
      </c>
      <c r="V126" s="159">
        <f>ROUND(E126*U126,2)</f>
        <v>0</v>
      </c>
      <c r="W126" s="159"/>
      <c r="X126" s="159" t="s">
        <v>1132</v>
      </c>
      <c r="Y126" s="159" t="s">
        <v>1004</v>
      </c>
      <c r="Z126" s="148"/>
      <c r="AA126" s="148"/>
      <c r="AB126" s="148"/>
      <c r="AC126" s="148"/>
      <c r="AD126" s="148"/>
      <c r="AE126" s="148"/>
      <c r="AF126" s="148"/>
      <c r="AG126" s="148" t="s">
        <v>1133</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191" t="s">
        <v>1011</v>
      </c>
      <c r="D127" s="161"/>
      <c r="E127" s="162">
        <v>10</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193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3">
        <v>58</v>
      </c>
      <c r="B128" s="174" t="s">
        <v>1134</v>
      </c>
      <c r="C128" s="190" t="s">
        <v>1135</v>
      </c>
      <c r="D128" s="175" t="s">
        <v>353</v>
      </c>
      <c r="E128" s="176">
        <v>40</v>
      </c>
      <c r="F128" s="177"/>
      <c r="G128" s="178">
        <f>ROUND(E128*F128,2)</f>
        <v>0</v>
      </c>
      <c r="H128" s="177"/>
      <c r="I128" s="178">
        <f>ROUND(E128*H128,2)</f>
        <v>0</v>
      </c>
      <c r="J128" s="177"/>
      <c r="K128" s="178">
        <f>ROUND(E128*J128,2)</f>
        <v>0</v>
      </c>
      <c r="L128" s="178">
        <v>21</v>
      </c>
      <c r="M128" s="178">
        <f>G128*(1+L128/100)</f>
        <v>0</v>
      </c>
      <c r="N128" s="176">
        <v>0</v>
      </c>
      <c r="O128" s="176">
        <f>ROUND(E128*N128,2)</f>
        <v>0</v>
      </c>
      <c r="P128" s="176">
        <v>0</v>
      </c>
      <c r="Q128" s="176">
        <f>ROUND(E128*P128,2)</f>
        <v>0</v>
      </c>
      <c r="R128" s="178"/>
      <c r="S128" s="178" t="s">
        <v>258</v>
      </c>
      <c r="T128" s="179" t="s">
        <v>259</v>
      </c>
      <c r="U128" s="159">
        <v>0</v>
      </c>
      <c r="V128" s="159">
        <f>ROUND(E128*U128,2)</f>
        <v>0</v>
      </c>
      <c r="W128" s="159"/>
      <c r="X128" s="159" t="s">
        <v>1132</v>
      </c>
      <c r="Y128" s="159" t="s">
        <v>1004</v>
      </c>
      <c r="Z128" s="148"/>
      <c r="AA128" s="148"/>
      <c r="AB128" s="148"/>
      <c r="AC128" s="148"/>
      <c r="AD128" s="148"/>
      <c r="AE128" s="148"/>
      <c r="AF128" s="148"/>
      <c r="AG128" s="148" t="s">
        <v>1133</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91" t="s">
        <v>1091</v>
      </c>
      <c r="D129" s="161"/>
      <c r="E129" s="162">
        <v>40</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193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3">
        <v>59</v>
      </c>
      <c r="B130" s="174" t="s">
        <v>1136</v>
      </c>
      <c r="C130" s="190" t="s">
        <v>1137</v>
      </c>
      <c r="D130" s="175" t="s">
        <v>353</v>
      </c>
      <c r="E130" s="176">
        <v>2</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c r="S130" s="178" t="s">
        <v>258</v>
      </c>
      <c r="T130" s="179" t="s">
        <v>259</v>
      </c>
      <c r="U130" s="159">
        <v>0</v>
      </c>
      <c r="V130" s="159">
        <f>ROUND(E130*U130,2)</f>
        <v>0</v>
      </c>
      <c r="W130" s="159"/>
      <c r="X130" s="159" t="s">
        <v>1132</v>
      </c>
      <c r="Y130" s="159" t="s">
        <v>1004</v>
      </c>
      <c r="Z130" s="148"/>
      <c r="AA130" s="148"/>
      <c r="AB130" s="148"/>
      <c r="AC130" s="148"/>
      <c r="AD130" s="148"/>
      <c r="AE130" s="148"/>
      <c r="AF130" s="148"/>
      <c r="AG130" s="148" t="s">
        <v>1133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91" t="s">
        <v>1005</v>
      </c>
      <c r="D131" s="161"/>
      <c r="E131" s="162">
        <v>2</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193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x14ac:dyDescent="0.2">
      <c r="A132" s="166" t="s">
        <v>180</v>
      </c>
      <c r="B132" s="167" t="s">
        <v>151</v>
      </c>
      <c r="C132" s="189" t="s">
        <v>28</v>
      </c>
      <c r="D132" s="168"/>
      <c r="E132" s="169"/>
      <c r="F132" s="170"/>
      <c r="G132" s="170">
        <f>SUMIF(AG133:AG134,"&lt;&gt;NOR",G133:G134)</f>
        <v>0</v>
      </c>
      <c r="H132" s="170"/>
      <c r="I132" s="170">
        <f>SUM(I133:I134)</f>
        <v>0</v>
      </c>
      <c r="J132" s="170"/>
      <c r="K132" s="170">
        <f>SUM(K133:K134)</f>
        <v>0</v>
      </c>
      <c r="L132" s="170"/>
      <c r="M132" s="170">
        <f>SUM(M133:M134)</f>
        <v>0</v>
      </c>
      <c r="N132" s="169"/>
      <c r="O132" s="169">
        <f>SUM(O133:O134)</f>
        <v>0</v>
      </c>
      <c r="P132" s="169"/>
      <c r="Q132" s="169">
        <f>SUM(Q133:Q134)</f>
        <v>0</v>
      </c>
      <c r="R132" s="170"/>
      <c r="S132" s="170"/>
      <c r="T132" s="171"/>
      <c r="U132" s="165"/>
      <c r="V132" s="165">
        <f>SUM(V133:V134)</f>
        <v>0</v>
      </c>
      <c r="W132" s="165"/>
      <c r="X132" s="165"/>
      <c r="Y132" s="165"/>
      <c r="AG132" t="s">
        <v>181</v>
      </c>
    </row>
    <row r="133" spans="1:60" outlineLevel="1" x14ac:dyDescent="0.2">
      <c r="A133" s="173">
        <v>60</v>
      </c>
      <c r="B133" s="174" t="s">
        <v>1138</v>
      </c>
      <c r="C133" s="190" t="s">
        <v>1139</v>
      </c>
      <c r="D133" s="175" t="s">
        <v>272</v>
      </c>
      <c r="E133" s="176">
        <v>1</v>
      </c>
      <c r="F133" s="177"/>
      <c r="G133" s="178">
        <f>ROUND(E133*F133,2)</f>
        <v>0</v>
      </c>
      <c r="H133" s="177"/>
      <c r="I133" s="178">
        <f>ROUND(E133*H133,2)</f>
        <v>0</v>
      </c>
      <c r="J133" s="177"/>
      <c r="K133" s="178">
        <f>ROUND(E133*J133,2)</f>
        <v>0</v>
      </c>
      <c r="L133" s="178">
        <v>21</v>
      </c>
      <c r="M133" s="178">
        <f>G133*(1+L133/100)</f>
        <v>0</v>
      </c>
      <c r="N133" s="176">
        <v>0</v>
      </c>
      <c r="O133" s="176">
        <f>ROUND(E133*N133,2)</f>
        <v>0</v>
      </c>
      <c r="P133" s="176">
        <v>0</v>
      </c>
      <c r="Q133" s="176">
        <f>ROUND(E133*P133,2)</f>
        <v>0</v>
      </c>
      <c r="R133" s="178"/>
      <c r="S133" s="178" t="s">
        <v>258</v>
      </c>
      <c r="T133" s="179" t="s">
        <v>259</v>
      </c>
      <c r="U133" s="159">
        <v>0</v>
      </c>
      <c r="V133" s="159">
        <f>ROUND(E133*U133,2)</f>
        <v>0</v>
      </c>
      <c r="W133" s="159"/>
      <c r="X133" s="159" t="s">
        <v>1132</v>
      </c>
      <c r="Y133" s="159" t="s">
        <v>1140</v>
      </c>
      <c r="Z133" s="148"/>
      <c r="AA133" s="148"/>
      <c r="AB133" s="148"/>
      <c r="AC133" s="148"/>
      <c r="AD133" s="148"/>
      <c r="AE133" s="148"/>
      <c r="AF133" s="148"/>
      <c r="AG133" s="148" t="s">
        <v>1133</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191" t="s">
        <v>275</v>
      </c>
      <c r="D134" s="161"/>
      <c r="E134" s="162">
        <v>1</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193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x14ac:dyDescent="0.2">
      <c r="A135" s="3"/>
      <c r="B135" s="4"/>
      <c r="C135" s="195"/>
      <c r="D135" s="6"/>
      <c r="E135" s="3"/>
      <c r="F135" s="3"/>
      <c r="G135" s="3"/>
      <c r="H135" s="3"/>
      <c r="I135" s="3"/>
      <c r="J135" s="3"/>
      <c r="K135" s="3"/>
      <c r="L135" s="3"/>
      <c r="M135" s="3"/>
      <c r="N135" s="3"/>
      <c r="O135" s="3"/>
      <c r="P135" s="3"/>
      <c r="Q135" s="3"/>
      <c r="R135" s="3"/>
      <c r="S135" s="3"/>
      <c r="T135" s="3"/>
      <c r="U135" s="3"/>
      <c r="V135" s="3"/>
      <c r="W135" s="3"/>
      <c r="X135" s="3"/>
      <c r="Y135" s="3"/>
      <c r="AE135">
        <v>15</v>
      </c>
      <c r="AF135">
        <v>21</v>
      </c>
      <c r="AG135" t="s">
        <v>166</v>
      </c>
    </row>
    <row r="136" spans="1:60" x14ac:dyDescent="0.2">
      <c r="A136" s="151"/>
      <c r="B136" s="152" t="s">
        <v>29</v>
      </c>
      <c r="C136" s="196"/>
      <c r="D136" s="153"/>
      <c r="E136" s="154"/>
      <c r="F136" s="154"/>
      <c r="G136" s="172">
        <f>G8+G51+G100+G121+G125+G132</f>
        <v>0</v>
      </c>
      <c r="H136" s="3"/>
      <c r="I136" s="3"/>
      <c r="J136" s="3"/>
      <c r="K136" s="3"/>
      <c r="L136" s="3"/>
      <c r="M136" s="3"/>
      <c r="N136" s="3"/>
      <c r="O136" s="3"/>
      <c r="P136" s="3"/>
      <c r="Q136" s="3"/>
      <c r="R136" s="3"/>
      <c r="S136" s="3"/>
      <c r="T136" s="3"/>
      <c r="U136" s="3"/>
      <c r="V136" s="3"/>
      <c r="W136" s="3"/>
      <c r="X136" s="3"/>
      <c r="Y136" s="3"/>
      <c r="AE136">
        <f>SUMIF(L7:L134,AE135,G7:G134)</f>
        <v>0</v>
      </c>
      <c r="AF136">
        <f>SUMIF(L7:L134,AF135,G7:G134)</f>
        <v>0</v>
      </c>
      <c r="AG136" t="s">
        <v>1000</v>
      </c>
    </row>
    <row r="137" spans="1:60" x14ac:dyDescent="0.2">
      <c r="C137" s="197"/>
      <c r="D137" s="10"/>
      <c r="AG137" t="s">
        <v>1001</v>
      </c>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gKYzLfn/qejHX/mCRhUEDweLQw5v98Ek9vjffSJTYG2Typi4CZWqkzOr8l9PiMidStTxEPB1BpJg5b6gF22MA==" saltValue="08zPQo/PqznAkPqzFSqsxw==" spinCount="100000" sheet="1" formatRows="0"/>
  <mergeCells count="5">
    <mergeCell ref="A1:G1"/>
    <mergeCell ref="C2:G2"/>
    <mergeCell ref="C3:G3"/>
    <mergeCell ref="C4:G4"/>
    <mergeCell ref="C123:G12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73DD-015A-4817-B983-F29D2F2CCB8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153</v>
      </c>
      <c r="B1" s="263"/>
      <c r="C1" s="263"/>
      <c r="D1" s="263"/>
      <c r="E1" s="263"/>
      <c r="F1" s="263"/>
      <c r="G1" s="263"/>
      <c r="AG1" t="s">
        <v>154</v>
      </c>
    </row>
    <row r="2" spans="1:60" ht="24.95" customHeight="1" x14ac:dyDescent="0.2">
      <c r="A2" s="140" t="s">
        <v>7</v>
      </c>
      <c r="B2" s="49" t="s">
        <v>43</v>
      </c>
      <c r="C2" s="264" t="s">
        <v>44</v>
      </c>
      <c r="D2" s="265"/>
      <c r="E2" s="265"/>
      <c r="F2" s="265"/>
      <c r="G2" s="266"/>
      <c r="AG2" t="s">
        <v>155</v>
      </c>
    </row>
    <row r="3" spans="1:60" ht="24.95" customHeight="1" x14ac:dyDescent="0.2">
      <c r="A3" s="140" t="s">
        <v>8</v>
      </c>
      <c r="B3" s="49" t="s">
        <v>47</v>
      </c>
      <c r="C3" s="264" t="s">
        <v>48</v>
      </c>
      <c r="D3" s="265"/>
      <c r="E3" s="265"/>
      <c r="F3" s="265"/>
      <c r="G3" s="266"/>
      <c r="AC3" s="121" t="s">
        <v>155</v>
      </c>
      <c r="AG3" t="s">
        <v>156</v>
      </c>
    </row>
    <row r="4" spans="1:60" ht="24.95" customHeight="1" x14ac:dyDescent="0.2">
      <c r="A4" s="141" t="s">
        <v>9</v>
      </c>
      <c r="B4" s="142" t="s">
        <v>53</v>
      </c>
      <c r="C4" s="267" t="s">
        <v>54</v>
      </c>
      <c r="D4" s="268"/>
      <c r="E4" s="268"/>
      <c r="F4" s="268"/>
      <c r="G4" s="269"/>
      <c r="AG4" t="s">
        <v>157</v>
      </c>
    </row>
    <row r="5" spans="1:60" x14ac:dyDescent="0.2">
      <c r="D5" s="10"/>
    </row>
    <row r="6" spans="1:60" ht="38.25" x14ac:dyDescent="0.2">
      <c r="A6" s="144" t="s">
        <v>158</v>
      </c>
      <c r="B6" s="146" t="s">
        <v>159</v>
      </c>
      <c r="C6" s="146" t="s">
        <v>160</v>
      </c>
      <c r="D6" s="145" t="s">
        <v>161</v>
      </c>
      <c r="E6" s="144" t="s">
        <v>162</v>
      </c>
      <c r="F6" s="143" t="s">
        <v>163</v>
      </c>
      <c r="G6" s="144" t="s">
        <v>29</v>
      </c>
      <c r="H6" s="147" t="s">
        <v>30</v>
      </c>
      <c r="I6" s="147" t="s">
        <v>164</v>
      </c>
      <c r="J6" s="147" t="s">
        <v>31</v>
      </c>
      <c r="K6" s="147" t="s">
        <v>165</v>
      </c>
      <c r="L6" s="147" t="s">
        <v>166</v>
      </c>
      <c r="M6" s="147" t="s">
        <v>167</v>
      </c>
      <c r="N6" s="147" t="s">
        <v>168</v>
      </c>
      <c r="O6" s="147" t="s">
        <v>169</v>
      </c>
      <c r="P6" s="147" t="s">
        <v>170</v>
      </c>
      <c r="Q6" s="147" t="s">
        <v>171</v>
      </c>
      <c r="R6" s="147" t="s">
        <v>172</v>
      </c>
      <c r="S6" s="147" t="s">
        <v>173</v>
      </c>
      <c r="T6" s="147" t="s">
        <v>174</v>
      </c>
      <c r="U6" s="147" t="s">
        <v>175</v>
      </c>
      <c r="V6" s="147" t="s">
        <v>176</v>
      </c>
      <c r="W6" s="147" t="s">
        <v>177</v>
      </c>
      <c r="X6" s="147" t="s">
        <v>178</v>
      </c>
      <c r="Y6" s="147" t="s">
        <v>179</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180</v>
      </c>
      <c r="B8" s="167" t="s">
        <v>118</v>
      </c>
      <c r="C8" s="189" t="s">
        <v>119</v>
      </c>
      <c r="D8" s="168"/>
      <c r="E8" s="169"/>
      <c r="F8" s="170"/>
      <c r="G8" s="170">
        <f>SUMIF(AG9:AG18,"&lt;&gt;NOR",G9:G18)</f>
        <v>0</v>
      </c>
      <c r="H8" s="170"/>
      <c r="I8" s="170">
        <f>SUM(I9:I18)</f>
        <v>0</v>
      </c>
      <c r="J8" s="170"/>
      <c r="K8" s="170">
        <f>SUM(K9:K18)</f>
        <v>0</v>
      </c>
      <c r="L8" s="170"/>
      <c r="M8" s="170">
        <f>SUM(M9:M18)</f>
        <v>0</v>
      </c>
      <c r="N8" s="169"/>
      <c r="O8" s="169">
        <f>SUM(O9:O18)</f>
        <v>0</v>
      </c>
      <c r="P8" s="169"/>
      <c r="Q8" s="169">
        <f>SUM(Q9:Q18)</f>
        <v>0</v>
      </c>
      <c r="R8" s="170"/>
      <c r="S8" s="170"/>
      <c r="T8" s="171"/>
      <c r="U8" s="165"/>
      <c r="V8" s="165">
        <f>SUM(V9:V18)</f>
        <v>0</v>
      </c>
      <c r="W8" s="165"/>
      <c r="X8" s="165"/>
      <c r="Y8" s="165"/>
      <c r="AG8" t="s">
        <v>181</v>
      </c>
    </row>
    <row r="9" spans="1:60" ht="22.5" outlineLevel="1" x14ac:dyDescent="0.2">
      <c r="A9" s="173">
        <v>1</v>
      </c>
      <c r="B9" s="174" t="s">
        <v>1141</v>
      </c>
      <c r="C9" s="190" t="s">
        <v>1142</v>
      </c>
      <c r="D9" s="175" t="s">
        <v>238</v>
      </c>
      <c r="E9" s="176">
        <v>30</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258</v>
      </c>
      <c r="T9" s="179" t="s">
        <v>259</v>
      </c>
      <c r="U9" s="159">
        <v>0</v>
      </c>
      <c r="V9" s="159">
        <f>ROUND(E9*U9,2)</f>
        <v>0</v>
      </c>
      <c r="W9" s="159"/>
      <c r="X9" s="159" t="s">
        <v>187</v>
      </c>
      <c r="Y9" s="159" t="s">
        <v>1004</v>
      </c>
      <c r="Z9" s="148"/>
      <c r="AA9" s="148"/>
      <c r="AB9" s="148"/>
      <c r="AC9" s="148"/>
      <c r="AD9" s="148"/>
      <c r="AE9" s="148"/>
      <c r="AF9" s="148"/>
      <c r="AG9" s="148" t="s">
        <v>189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1" t="s">
        <v>1143</v>
      </c>
      <c r="D10" s="161"/>
      <c r="E10" s="162">
        <v>30</v>
      </c>
      <c r="F10" s="159"/>
      <c r="G10" s="1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193</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3">
        <v>2</v>
      </c>
      <c r="B11" s="174" t="s">
        <v>1144</v>
      </c>
      <c r="C11" s="190" t="s">
        <v>1145</v>
      </c>
      <c r="D11" s="175" t="s">
        <v>831</v>
      </c>
      <c r="E11" s="176">
        <v>4</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258</v>
      </c>
      <c r="T11" s="179" t="s">
        <v>259</v>
      </c>
      <c r="U11" s="159">
        <v>0</v>
      </c>
      <c r="V11" s="159">
        <f>ROUND(E11*U11,2)</f>
        <v>0</v>
      </c>
      <c r="W11" s="159"/>
      <c r="X11" s="159" t="s">
        <v>187</v>
      </c>
      <c r="Y11" s="159" t="s">
        <v>1004</v>
      </c>
      <c r="Z11" s="148"/>
      <c r="AA11" s="148"/>
      <c r="AB11" s="148"/>
      <c r="AC11" s="148"/>
      <c r="AD11" s="148"/>
      <c r="AE11" s="148"/>
      <c r="AF11" s="148"/>
      <c r="AG11" s="148" t="s">
        <v>189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91" t="s">
        <v>81</v>
      </c>
      <c r="D12" s="161"/>
      <c r="E12" s="162">
        <v>4</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3">
        <v>3</v>
      </c>
      <c r="B13" s="174" t="s">
        <v>1146</v>
      </c>
      <c r="C13" s="190" t="s">
        <v>1147</v>
      </c>
      <c r="D13" s="175" t="s">
        <v>238</v>
      </c>
      <c r="E13" s="176">
        <v>30</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258</v>
      </c>
      <c r="T13" s="179" t="s">
        <v>259</v>
      </c>
      <c r="U13" s="159">
        <v>0</v>
      </c>
      <c r="V13" s="159">
        <f>ROUND(E13*U13,2)</f>
        <v>0</v>
      </c>
      <c r="W13" s="159"/>
      <c r="X13" s="159" t="s">
        <v>187</v>
      </c>
      <c r="Y13" s="159" t="s">
        <v>1004</v>
      </c>
      <c r="Z13" s="148"/>
      <c r="AA13" s="148"/>
      <c r="AB13" s="148"/>
      <c r="AC13" s="148"/>
      <c r="AD13" s="148"/>
      <c r="AE13" s="148"/>
      <c r="AF13" s="148"/>
      <c r="AG13" s="148" t="s">
        <v>189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1" t="s">
        <v>1143</v>
      </c>
      <c r="D14" s="161"/>
      <c r="E14" s="162">
        <v>30</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193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3">
        <v>4</v>
      </c>
      <c r="B15" s="174" t="s">
        <v>1148</v>
      </c>
      <c r="C15" s="190" t="s">
        <v>1149</v>
      </c>
      <c r="D15" s="175" t="s">
        <v>831</v>
      </c>
      <c r="E15" s="176">
        <v>8</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258</v>
      </c>
      <c r="T15" s="179" t="s">
        <v>259</v>
      </c>
      <c r="U15" s="159">
        <v>0</v>
      </c>
      <c r="V15" s="159">
        <f>ROUND(E15*U15,2)</f>
        <v>0</v>
      </c>
      <c r="W15" s="159"/>
      <c r="X15" s="159" t="s">
        <v>187</v>
      </c>
      <c r="Y15" s="159" t="s">
        <v>715</v>
      </c>
      <c r="Z15" s="148"/>
      <c r="AA15" s="148"/>
      <c r="AB15" s="148"/>
      <c r="AC15" s="148"/>
      <c r="AD15" s="148"/>
      <c r="AE15" s="148"/>
      <c r="AF15" s="148"/>
      <c r="AG15" s="148" t="s">
        <v>189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1" t="s">
        <v>1008</v>
      </c>
      <c r="D16" s="161"/>
      <c r="E16" s="162">
        <v>8</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193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3">
        <v>5</v>
      </c>
      <c r="B17" s="174" t="s">
        <v>1150</v>
      </c>
      <c r="C17" s="190" t="s">
        <v>503</v>
      </c>
      <c r="D17" s="175" t="s">
        <v>353</v>
      </c>
      <c r="E17" s="176">
        <v>2</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258</v>
      </c>
      <c r="T17" s="179" t="s">
        <v>259</v>
      </c>
      <c r="U17" s="159">
        <v>0</v>
      </c>
      <c r="V17" s="159">
        <f>ROUND(E17*U17,2)</f>
        <v>0</v>
      </c>
      <c r="W17" s="159"/>
      <c r="X17" s="159" t="s">
        <v>187</v>
      </c>
      <c r="Y17" s="159" t="s">
        <v>1004</v>
      </c>
      <c r="Z17" s="148"/>
      <c r="AA17" s="148"/>
      <c r="AB17" s="148"/>
      <c r="AC17" s="148"/>
      <c r="AD17" s="148"/>
      <c r="AE17" s="148"/>
      <c r="AF17" s="148"/>
      <c r="AG17" s="148" t="s">
        <v>189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91" t="s">
        <v>1005</v>
      </c>
      <c r="D18" s="161"/>
      <c r="E18" s="162">
        <v>2</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193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x14ac:dyDescent="0.2">
      <c r="A19" s="166" t="s">
        <v>180</v>
      </c>
      <c r="B19" s="167" t="s">
        <v>120</v>
      </c>
      <c r="C19" s="189" t="s">
        <v>121</v>
      </c>
      <c r="D19" s="168"/>
      <c r="E19" s="169"/>
      <c r="F19" s="170"/>
      <c r="G19" s="170">
        <f>SUMIF(AG20:AG27,"&lt;&gt;NOR",G20:G27)</f>
        <v>0</v>
      </c>
      <c r="H19" s="170"/>
      <c r="I19" s="170">
        <f>SUM(I20:I27)</f>
        <v>0</v>
      </c>
      <c r="J19" s="170"/>
      <c r="K19" s="170">
        <f>SUM(K20:K27)</f>
        <v>0</v>
      </c>
      <c r="L19" s="170"/>
      <c r="M19" s="170">
        <f>SUM(M20:M27)</f>
        <v>0</v>
      </c>
      <c r="N19" s="169"/>
      <c r="O19" s="169">
        <f>SUM(O20:O27)</f>
        <v>0</v>
      </c>
      <c r="P19" s="169"/>
      <c r="Q19" s="169">
        <f>SUM(Q20:Q27)</f>
        <v>0</v>
      </c>
      <c r="R19" s="170"/>
      <c r="S19" s="170"/>
      <c r="T19" s="171"/>
      <c r="U19" s="165"/>
      <c r="V19" s="165">
        <f>SUM(V20:V27)</f>
        <v>0</v>
      </c>
      <c r="W19" s="165"/>
      <c r="X19" s="165"/>
      <c r="Y19" s="165"/>
      <c r="AG19" t="s">
        <v>181</v>
      </c>
    </row>
    <row r="20" spans="1:60" outlineLevel="1" x14ac:dyDescent="0.2">
      <c r="A20" s="173">
        <v>6</v>
      </c>
      <c r="B20" s="174" t="s">
        <v>1151</v>
      </c>
      <c r="C20" s="190" t="s">
        <v>1152</v>
      </c>
      <c r="D20" s="175" t="s">
        <v>831</v>
      </c>
      <c r="E20" s="176">
        <v>6</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258</v>
      </c>
      <c r="T20" s="179" t="s">
        <v>259</v>
      </c>
      <c r="U20" s="159">
        <v>0</v>
      </c>
      <c r="V20" s="159">
        <f>ROUND(E20*U20,2)</f>
        <v>0</v>
      </c>
      <c r="W20" s="159"/>
      <c r="X20" s="159" t="s">
        <v>187</v>
      </c>
      <c r="Y20" s="159" t="s">
        <v>1004</v>
      </c>
      <c r="Z20" s="148"/>
      <c r="AA20" s="148"/>
      <c r="AB20" s="148"/>
      <c r="AC20" s="148"/>
      <c r="AD20" s="148"/>
      <c r="AE20" s="148"/>
      <c r="AF20" s="148"/>
      <c r="AG20" s="148" t="s">
        <v>189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91" t="s">
        <v>83</v>
      </c>
      <c r="D21" s="161"/>
      <c r="E21" s="162">
        <v>6</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193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73">
        <v>7</v>
      </c>
      <c r="B22" s="174" t="s">
        <v>1153</v>
      </c>
      <c r="C22" s="190" t="s">
        <v>1154</v>
      </c>
      <c r="D22" s="175" t="s">
        <v>831</v>
      </c>
      <c r="E22" s="176">
        <v>6</v>
      </c>
      <c r="F22" s="177"/>
      <c r="G22" s="178">
        <f>ROUND(E22*F22,2)</f>
        <v>0</v>
      </c>
      <c r="H22" s="177"/>
      <c r="I22" s="178">
        <f>ROUND(E22*H22,2)</f>
        <v>0</v>
      </c>
      <c r="J22" s="177"/>
      <c r="K22" s="178">
        <f>ROUND(E22*J22,2)</f>
        <v>0</v>
      </c>
      <c r="L22" s="178">
        <v>21</v>
      </c>
      <c r="M22" s="178">
        <f>G22*(1+L22/100)</f>
        <v>0</v>
      </c>
      <c r="N22" s="176">
        <v>0</v>
      </c>
      <c r="O22" s="176">
        <f>ROUND(E22*N22,2)</f>
        <v>0</v>
      </c>
      <c r="P22" s="176">
        <v>0</v>
      </c>
      <c r="Q22" s="176">
        <f>ROUND(E22*P22,2)</f>
        <v>0</v>
      </c>
      <c r="R22" s="178"/>
      <c r="S22" s="178" t="s">
        <v>258</v>
      </c>
      <c r="T22" s="179" t="s">
        <v>259</v>
      </c>
      <c r="U22" s="159">
        <v>0</v>
      </c>
      <c r="V22" s="159">
        <f>ROUND(E22*U22,2)</f>
        <v>0</v>
      </c>
      <c r="W22" s="159"/>
      <c r="X22" s="159" t="s">
        <v>187</v>
      </c>
      <c r="Y22" s="159" t="s">
        <v>1004</v>
      </c>
      <c r="Z22" s="148"/>
      <c r="AA22" s="148"/>
      <c r="AB22" s="148"/>
      <c r="AC22" s="148"/>
      <c r="AD22" s="148"/>
      <c r="AE22" s="148"/>
      <c r="AF22" s="148"/>
      <c r="AG22" s="148" t="s">
        <v>189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1" t="s">
        <v>83</v>
      </c>
      <c r="D23" s="161"/>
      <c r="E23" s="162">
        <v>6</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193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3">
        <v>8</v>
      </c>
      <c r="B24" s="174" t="s">
        <v>1155</v>
      </c>
      <c r="C24" s="190" t="s">
        <v>1156</v>
      </c>
      <c r="D24" s="175" t="s">
        <v>831</v>
      </c>
      <c r="E24" s="176">
        <v>6</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258</v>
      </c>
      <c r="T24" s="179" t="s">
        <v>259</v>
      </c>
      <c r="U24" s="159">
        <v>0</v>
      </c>
      <c r="V24" s="159">
        <f>ROUND(E24*U24,2)</f>
        <v>0</v>
      </c>
      <c r="W24" s="159"/>
      <c r="X24" s="159" t="s">
        <v>187</v>
      </c>
      <c r="Y24" s="159" t="s">
        <v>1004</v>
      </c>
      <c r="Z24" s="148"/>
      <c r="AA24" s="148"/>
      <c r="AB24" s="148"/>
      <c r="AC24" s="148"/>
      <c r="AD24" s="148"/>
      <c r="AE24" s="148"/>
      <c r="AF24" s="148"/>
      <c r="AG24" s="148" t="s">
        <v>189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91" t="s">
        <v>83</v>
      </c>
      <c r="D25" s="161"/>
      <c r="E25" s="162">
        <v>6</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193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3">
        <v>9</v>
      </c>
      <c r="B26" s="174" t="s">
        <v>1157</v>
      </c>
      <c r="C26" s="190" t="s">
        <v>503</v>
      </c>
      <c r="D26" s="175" t="s">
        <v>353</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258</v>
      </c>
      <c r="T26" s="179" t="s">
        <v>259</v>
      </c>
      <c r="U26" s="159">
        <v>0</v>
      </c>
      <c r="V26" s="159">
        <f>ROUND(E26*U26,2)</f>
        <v>0</v>
      </c>
      <c r="W26" s="159"/>
      <c r="X26" s="159" t="s">
        <v>187</v>
      </c>
      <c r="Y26" s="159" t="s">
        <v>1004</v>
      </c>
      <c r="Z26" s="148"/>
      <c r="AA26" s="148"/>
      <c r="AB26" s="148"/>
      <c r="AC26" s="148"/>
      <c r="AD26" s="148"/>
      <c r="AE26" s="148"/>
      <c r="AF26" s="148"/>
      <c r="AG26" s="148" t="s">
        <v>189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191" t="s">
        <v>275</v>
      </c>
      <c r="D27" s="161"/>
      <c r="E27" s="162">
        <v>1</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193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166" t="s">
        <v>180</v>
      </c>
      <c r="B28" s="167" t="s">
        <v>122</v>
      </c>
      <c r="C28" s="189" t="s">
        <v>123</v>
      </c>
      <c r="D28" s="168"/>
      <c r="E28" s="169"/>
      <c r="F28" s="170"/>
      <c r="G28" s="170">
        <f>SUMIF(AG29:AG44,"&lt;&gt;NOR",G29:G44)</f>
        <v>0</v>
      </c>
      <c r="H28" s="170"/>
      <c r="I28" s="170">
        <f>SUM(I29:I44)</f>
        <v>0</v>
      </c>
      <c r="J28" s="170"/>
      <c r="K28" s="170">
        <f>SUM(K29:K44)</f>
        <v>0</v>
      </c>
      <c r="L28" s="170"/>
      <c r="M28" s="170">
        <f>SUM(M29:M44)</f>
        <v>0</v>
      </c>
      <c r="N28" s="169"/>
      <c r="O28" s="169">
        <f>SUM(O29:O44)</f>
        <v>0</v>
      </c>
      <c r="P28" s="169"/>
      <c r="Q28" s="169">
        <f>SUM(Q29:Q44)</f>
        <v>0</v>
      </c>
      <c r="R28" s="170"/>
      <c r="S28" s="170"/>
      <c r="T28" s="171"/>
      <c r="U28" s="165"/>
      <c r="V28" s="165">
        <f>SUM(V29:V44)</f>
        <v>0</v>
      </c>
      <c r="W28" s="165"/>
      <c r="X28" s="165"/>
      <c r="Y28" s="165"/>
      <c r="AG28" t="s">
        <v>181</v>
      </c>
    </row>
    <row r="29" spans="1:60" outlineLevel="1" x14ac:dyDescent="0.2">
      <c r="A29" s="173">
        <v>10</v>
      </c>
      <c r="B29" s="174" t="s">
        <v>1158</v>
      </c>
      <c r="C29" s="190" t="s">
        <v>1159</v>
      </c>
      <c r="D29" s="175" t="s">
        <v>831</v>
      </c>
      <c r="E29" s="176">
        <v>2</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258</v>
      </c>
      <c r="T29" s="179" t="s">
        <v>259</v>
      </c>
      <c r="U29" s="159">
        <v>0</v>
      </c>
      <c r="V29" s="159">
        <f>ROUND(E29*U29,2)</f>
        <v>0</v>
      </c>
      <c r="W29" s="159"/>
      <c r="X29" s="159" t="s">
        <v>187</v>
      </c>
      <c r="Y29" s="159" t="s">
        <v>715</v>
      </c>
      <c r="Z29" s="148"/>
      <c r="AA29" s="148"/>
      <c r="AB29" s="148"/>
      <c r="AC29" s="148"/>
      <c r="AD29" s="148"/>
      <c r="AE29" s="148"/>
      <c r="AF29" s="148"/>
      <c r="AG29" s="148" t="s">
        <v>189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1" t="s">
        <v>1005</v>
      </c>
      <c r="D30" s="161"/>
      <c r="E30" s="162">
        <v>2</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193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3">
        <v>11</v>
      </c>
      <c r="B31" s="174" t="s">
        <v>1160</v>
      </c>
      <c r="C31" s="190" t="s">
        <v>1161</v>
      </c>
      <c r="D31" s="175" t="s">
        <v>831</v>
      </c>
      <c r="E31" s="176">
        <v>2</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258</v>
      </c>
      <c r="T31" s="179" t="s">
        <v>259</v>
      </c>
      <c r="U31" s="159">
        <v>0</v>
      </c>
      <c r="V31" s="159">
        <f>ROUND(E31*U31,2)</f>
        <v>0</v>
      </c>
      <c r="W31" s="159"/>
      <c r="X31" s="159" t="s">
        <v>187</v>
      </c>
      <c r="Y31" s="159" t="s">
        <v>715</v>
      </c>
      <c r="Z31" s="148"/>
      <c r="AA31" s="148"/>
      <c r="AB31" s="148"/>
      <c r="AC31" s="148"/>
      <c r="AD31" s="148"/>
      <c r="AE31" s="148"/>
      <c r="AF31" s="148"/>
      <c r="AG31" s="148" t="s">
        <v>189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91" t="s">
        <v>1005</v>
      </c>
      <c r="D32" s="161"/>
      <c r="E32" s="162">
        <v>2</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3">
        <v>12</v>
      </c>
      <c r="B33" s="174" t="s">
        <v>1162</v>
      </c>
      <c r="C33" s="190" t="s">
        <v>1163</v>
      </c>
      <c r="D33" s="175" t="s">
        <v>831</v>
      </c>
      <c r="E33" s="176">
        <v>2</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258</v>
      </c>
      <c r="T33" s="179" t="s">
        <v>259</v>
      </c>
      <c r="U33" s="159">
        <v>0</v>
      </c>
      <c r="V33" s="159">
        <f>ROUND(E33*U33,2)</f>
        <v>0</v>
      </c>
      <c r="W33" s="159"/>
      <c r="X33" s="159" t="s">
        <v>187</v>
      </c>
      <c r="Y33" s="159" t="s">
        <v>1004</v>
      </c>
      <c r="Z33" s="148"/>
      <c r="AA33" s="148"/>
      <c r="AB33" s="148"/>
      <c r="AC33" s="148"/>
      <c r="AD33" s="148"/>
      <c r="AE33" s="148"/>
      <c r="AF33" s="148"/>
      <c r="AG33" s="148" t="s">
        <v>189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91" t="s">
        <v>1005</v>
      </c>
      <c r="D34" s="161"/>
      <c r="E34" s="162">
        <v>2</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193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3">
        <v>13</v>
      </c>
      <c r="B35" s="174" t="s">
        <v>1164</v>
      </c>
      <c r="C35" s="190" t="s">
        <v>1165</v>
      </c>
      <c r="D35" s="175" t="s">
        <v>831</v>
      </c>
      <c r="E35" s="176">
        <v>2</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258</v>
      </c>
      <c r="T35" s="179" t="s">
        <v>259</v>
      </c>
      <c r="U35" s="159">
        <v>0</v>
      </c>
      <c r="V35" s="159">
        <f>ROUND(E35*U35,2)</f>
        <v>0</v>
      </c>
      <c r="W35" s="159"/>
      <c r="X35" s="159" t="s">
        <v>187</v>
      </c>
      <c r="Y35" s="159" t="s">
        <v>1004</v>
      </c>
      <c r="Z35" s="148"/>
      <c r="AA35" s="148"/>
      <c r="AB35" s="148"/>
      <c r="AC35" s="148"/>
      <c r="AD35" s="148"/>
      <c r="AE35" s="148"/>
      <c r="AF35" s="148"/>
      <c r="AG35" s="148" t="s">
        <v>189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91" t="s">
        <v>1005</v>
      </c>
      <c r="D36" s="161"/>
      <c r="E36" s="162">
        <v>2</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193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3">
        <v>14</v>
      </c>
      <c r="B37" s="174" t="s">
        <v>1166</v>
      </c>
      <c r="C37" s="190" t="s">
        <v>503</v>
      </c>
      <c r="D37" s="175" t="s">
        <v>353</v>
      </c>
      <c r="E37" s="176">
        <v>1</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258</v>
      </c>
      <c r="T37" s="179" t="s">
        <v>259</v>
      </c>
      <c r="U37" s="159">
        <v>0</v>
      </c>
      <c r="V37" s="159">
        <f>ROUND(E37*U37,2)</f>
        <v>0</v>
      </c>
      <c r="W37" s="159"/>
      <c r="X37" s="159" t="s">
        <v>187</v>
      </c>
      <c r="Y37" s="159" t="s">
        <v>715</v>
      </c>
      <c r="Z37" s="148"/>
      <c r="AA37" s="148"/>
      <c r="AB37" s="148"/>
      <c r="AC37" s="148"/>
      <c r="AD37" s="148"/>
      <c r="AE37" s="148"/>
      <c r="AF37" s="148"/>
      <c r="AG37" s="148" t="s">
        <v>189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91" t="s">
        <v>275</v>
      </c>
      <c r="D38" s="161"/>
      <c r="E38" s="162">
        <v>1</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193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73">
        <v>15</v>
      </c>
      <c r="B39" s="174" t="s">
        <v>1167</v>
      </c>
      <c r="C39" s="190" t="s">
        <v>1168</v>
      </c>
      <c r="D39" s="175" t="s">
        <v>831</v>
      </c>
      <c r="E39" s="176">
        <v>2</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258</v>
      </c>
      <c r="T39" s="179" t="s">
        <v>259</v>
      </c>
      <c r="U39" s="159">
        <v>0</v>
      </c>
      <c r="V39" s="159">
        <f>ROUND(E39*U39,2)</f>
        <v>0</v>
      </c>
      <c r="W39" s="159"/>
      <c r="X39" s="159" t="s">
        <v>273</v>
      </c>
      <c r="Y39" s="159" t="s">
        <v>715</v>
      </c>
      <c r="Z39" s="148"/>
      <c r="AA39" s="148"/>
      <c r="AB39" s="148"/>
      <c r="AC39" s="148"/>
      <c r="AD39" s="148"/>
      <c r="AE39" s="148"/>
      <c r="AF39" s="148"/>
      <c r="AG39" s="148" t="s">
        <v>873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1" t="s">
        <v>1005</v>
      </c>
      <c r="D40" s="161"/>
      <c r="E40" s="162">
        <v>2</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193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73">
        <v>16</v>
      </c>
      <c r="B41" s="174" t="s">
        <v>1169</v>
      </c>
      <c r="C41" s="190" t="s">
        <v>1170</v>
      </c>
      <c r="D41" s="175" t="s">
        <v>831</v>
      </c>
      <c r="E41" s="176">
        <v>2</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c r="S41" s="178" t="s">
        <v>258</v>
      </c>
      <c r="T41" s="179" t="s">
        <v>259</v>
      </c>
      <c r="U41" s="159">
        <v>0</v>
      </c>
      <c r="V41" s="159">
        <f>ROUND(E41*U41,2)</f>
        <v>0</v>
      </c>
      <c r="W41" s="159"/>
      <c r="X41" s="159" t="s">
        <v>273</v>
      </c>
      <c r="Y41" s="159" t="s">
        <v>715</v>
      </c>
      <c r="Z41" s="148"/>
      <c r="AA41" s="148"/>
      <c r="AB41" s="148"/>
      <c r="AC41" s="148"/>
      <c r="AD41" s="148"/>
      <c r="AE41" s="148"/>
      <c r="AF41" s="148"/>
      <c r="AG41" s="148" t="s">
        <v>873</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1" t="s">
        <v>1005</v>
      </c>
      <c r="D42" s="161"/>
      <c r="E42" s="162">
        <v>2</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193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3">
        <v>17</v>
      </c>
      <c r="B43" s="174" t="s">
        <v>1171</v>
      </c>
      <c r="C43" s="190" t="s">
        <v>1172</v>
      </c>
      <c r="D43" s="175" t="s">
        <v>831</v>
      </c>
      <c r="E43" s="176">
        <v>2</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258</v>
      </c>
      <c r="T43" s="179" t="s">
        <v>259</v>
      </c>
      <c r="U43" s="159">
        <v>0</v>
      </c>
      <c r="V43" s="159">
        <f>ROUND(E43*U43,2)</f>
        <v>0</v>
      </c>
      <c r="W43" s="159"/>
      <c r="X43" s="159" t="s">
        <v>267</v>
      </c>
      <c r="Y43" s="159" t="s">
        <v>1004</v>
      </c>
      <c r="Z43" s="148"/>
      <c r="AA43" s="148"/>
      <c r="AB43" s="148"/>
      <c r="AC43" s="148"/>
      <c r="AD43" s="148"/>
      <c r="AE43" s="148"/>
      <c r="AF43" s="148"/>
      <c r="AG43" s="148" t="s">
        <v>268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91" t="s">
        <v>1005</v>
      </c>
      <c r="D44" s="161"/>
      <c r="E44" s="162">
        <v>2</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193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166" t="s">
        <v>180</v>
      </c>
      <c r="B45" s="167" t="s">
        <v>132</v>
      </c>
      <c r="C45" s="189" t="s">
        <v>1125</v>
      </c>
      <c r="D45" s="168"/>
      <c r="E45" s="169"/>
      <c r="F45" s="170"/>
      <c r="G45" s="170">
        <f>SUMIF(AG46:AG48,"&lt;&gt;NOR",G46:G48)</f>
        <v>0</v>
      </c>
      <c r="H45" s="170"/>
      <c r="I45" s="170">
        <f>SUM(I46:I48)</f>
        <v>0</v>
      </c>
      <c r="J45" s="170"/>
      <c r="K45" s="170">
        <f>SUM(K46:K48)</f>
        <v>0</v>
      </c>
      <c r="L45" s="170"/>
      <c r="M45" s="170">
        <f>SUM(M46:M48)</f>
        <v>0</v>
      </c>
      <c r="N45" s="169"/>
      <c r="O45" s="169">
        <f>SUM(O46:O48)</f>
        <v>0</v>
      </c>
      <c r="P45" s="169"/>
      <c r="Q45" s="169">
        <f>SUM(Q46:Q48)</f>
        <v>0</v>
      </c>
      <c r="R45" s="170"/>
      <c r="S45" s="170"/>
      <c r="T45" s="171"/>
      <c r="U45" s="165"/>
      <c r="V45" s="165">
        <f>SUM(V46:V48)</f>
        <v>0</v>
      </c>
      <c r="W45" s="165"/>
      <c r="X45" s="165"/>
      <c r="Y45" s="165"/>
      <c r="AG45" t="s">
        <v>181</v>
      </c>
    </row>
    <row r="46" spans="1:60" ht="33.75" outlineLevel="1" x14ac:dyDescent="0.2">
      <c r="A46" s="173">
        <v>18</v>
      </c>
      <c r="B46" s="174" t="s">
        <v>1126</v>
      </c>
      <c r="C46" s="190" t="s">
        <v>1173</v>
      </c>
      <c r="D46" s="175" t="s">
        <v>272</v>
      </c>
      <c r="E46" s="176">
        <v>1</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c r="S46" s="178" t="s">
        <v>258</v>
      </c>
      <c r="T46" s="179" t="s">
        <v>259</v>
      </c>
      <c r="U46" s="159">
        <v>0</v>
      </c>
      <c r="V46" s="159">
        <f>ROUND(E46*U46,2)</f>
        <v>0</v>
      </c>
      <c r="W46" s="159"/>
      <c r="X46" s="159" t="s">
        <v>187</v>
      </c>
      <c r="Y46" s="159" t="s">
        <v>1004</v>
      </c>
      <c r="Z46" s="148"/>
      <c r="AA46" s="148"/>
      <c r="AB46" s="148"/>
      <c r="AC46" s="148"/>
      <c r="AD46" s="148"/>
      <c r="AE46" s="148"/>
      <c r="AF46" s="148"/>
      <c r="AG46" s="148" t="s">
        <v>189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2" x14ac:dyDescent="0.2">
      <c r="A47" s="155"/>
      <c r="B47" s="156"/>
      <c r="C47" s="259" t="s">
        <v>1174</v>
      </c>
      <c r="D47" s="260"/>
      <c r="E47" s="260"/>
      <c r="F47" s="260"/>
      <c r="G47" s="260"/>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222</v>
      </c>
      <c r="AH47" s="148"/>
      <c r="AI47" s="148"/>
      <c r="AJ47" s="148"/>
      <c r="AK47" s="148"/>
      <c r="AL47" s="148"/>
      <c r="AM47" s="148"/>
      <c r="AN47" s="148"/>
      <c r="AO47" s="148"/>
      <c r="AP47" s="148"/>
      <c r="AQ47" s="148"/>
      <c r="AR47" s="148"/>
      <c r="AS47" s="148"/>
      <c r="AT47" s="148"/>
      <c r="AU47" s="148"/>
      <c r="AV47" s="148"/>
      <c r="AW47" s="148"/>
      <c r="AX47" s="148"/>
      <c r="AY47" s="148"/>
      <c r="AZ47" s="148"/>
      <c r="BA47" s="180" t="str">
        <f>C47</f>
        <v>světlosti dle DN potrubí, závitové tyče a fixačního čepu, upevňovací prvky k vazníku resp.  k trapézovému plechu střešní konstrukce montážními závěsy</v>
      </c>
      <c r="BB47" s="148"/>
      <c r="BC47" s="148"/>
      <c r="BD47" s="148"/>
      <c r="BE47" s="148"/>
      <c r="BF47" s="148"/>
      <c r="BG47" s="148"/>
      <c r="BH47" s="148"/>
    </row>
    <row r="48" spans="1:60" outlineLevel="2" x14ac:dyDescent="0.2">
      <c r="A48" s="155"/>
      <c r="B48" s="156"/>
      <c r="C48" s="191" t="s">
        <v>275</v>
      </c>
      <c r="D48" s="161"/>
      <c r="E48" s="162">
        <v>1</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193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x14ac:dyDescent="0.2">
      <c r="A49" s="166" t="s">
        <v>180</v>
      </c>
      <c r="B49" s="167" t="s">
        <v>144</v>
      </c>
      <c r="C49" s="189" t="s">
        <v>145</v>
      </c>
      <c r="D49" s="168"/>
      <c r="E49" s="169"/>
      <c r="F49" s="170"/>
      <c r="G49" s="170">
        <f>SUMIF(AG50:AG55,"&lt;&gt;NOR",G50:G55)</f>
        <v>0</v>
      </c>
      <c r="H49" s="170"/>
      <c r="I49" s="170">
        <f>SUM(I50:I55)</f>
        <v>0</v>
      </c>
      <c r="J49" s="170"/>
      <c r="K49" s="170">
        <f>SUM(K50:K55)</f>
        <v>0</v>
      </c>
      <c r="L49" s="170"/>
      <c r="M49" s="170">
        <f>SUM(M50:M55)</f>
        <v>0</v>
      </c>
      <c r="N49" s="169"/>
      <c r="O49" s="169">
        <f>SUM(O50:O55)</f>
        <v>0</v>
      </c>
      <c r="P49" s="169"/>
      <c r="Q49" s="169">
        <f>SUM(Q50:Q55)</f>
        <v>0</v>
      </c>
      <c r="R49" s="170"/>
      <c r="S49" s="170"/>
      <c r="T49" s="171"/>
      <c r="U49" s="165"/>
      <c r="V49" s="165">
        <f>SUM(V50:V55)</f>
        <v>0</v>
      </c>
      <c r="W49" s="165"/>
      <c r="X49" s="165"/>
      <c r="Y49" s="165"/>
      <c r="AG49" t="s">
        <v>181</v>
      </c>
    </row>
    <row r="50" spans="1:60" outlineLevel="1" x14ac:dyDescent="0.2">
      <c r="A50" s="173">
        <v>19</v>
      </c>
      <c r="B50" s="174" t="s">
        <v>1130</v>
      </c>
      <c r="C50" s="190" t="s">
        <v>1175</v>
      </c>
      <c r="D50" s="175" t="s">
        <v>353</v>
      </c>
      <c r="E50" s="176">
        <v>20</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c r="S50" s="178" t="s">
        <v>258</v>
      </c>
      <c r="T50" s="179" t="s">
        <v>259</v>
      </c>
      <c r="U50" s="159">
        <v>0</v>
      </c>
      <c r="V50" s="159">
        <f>ROUND(E50*U50,2)</f>
        <v>0</v>
      </c>
      <c r="W50" s="159"/>
      <c r="X50" s="159" t="s">
        <v>1132</v>
      </c>
      <c r="Y50" s="159" t="s">
        <v>1004</v>
      </c>
      <c r="Z50" s="148"/>
      <c r="AA50" s="148"/>
      <c r="AB50" s="148"/>
      <c r="AC50" s="148"/>
      <c r="AD50" s="148"/>
      <c r="AE50" s="148"/>
      <c r="AF50" s="148"/>
      <c r="AG50" s="148" t="s">
        <v>1133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91" t="s">
        <v>1176</v>
      </c>
      <c r="D51" s="161"/>
      <c r="E51" s="162">
        <v>20</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193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3">
        <v>20</v>
      </c>
      <c r="B52" s="174" t="s">
        <v>1134</v>
      </c>
      <c r="C52" s="190" t="s">
        <v>1177</v>
      </c>
      <c r="D52" s="175" t="s">
        <v>353</v>
      </c>
      <c r="E52" s="176">
        <v>5</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c r="S52" s="178" t="s">
        <v>258</v>
      </c>
      <c r="T52" s="179" t="s">
        <v>259</v>
      </c>
      <c r="U52" s="159">
        <v>0</v>
      </c>
      <c r="V52" s="159">
        <f>ROUND(E52*U52,2)</f>
        <v>0</v>
      </c>
      <c r="W52" s="159"/>
      <c r="X52" s="159" t="s">
        <v>1132</v>
      </c>
      <c r="Y52" s="159" t="s">
        <v>1004</v>
      </c>
      <c r="Z52" s="148"/>
      <c r="AA52" s="148"/>
      <c r="AB52" s="148"/>
      <c r="AC52" s="148"/>
      <c r="AD52" s="148"/>
      <c r="AE52" s="148"/>
      <c r="AF52" s="148"/>
      <c r="AG52" s="148" t="s">
        <v>1133</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1" t="s">
        <v>1100</v>
      </c>
      <c r="D53" s="161"/>
      <c r="E53" s="162">
        <v>5</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193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3">
        <v>21</v>
      </c>
      <c r="B54" s="174" t="s">
        <v>1136</v>
      </c>
      <c r="C54" s="190" t="s">
        <v>1178</v>
      </c>
      <c r="D54" s="175" t="s">
        <v>272</v>
      </c>
      <c r="E54" s="176">
        <v>1</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258</v>
      </c>
      <c r="T54" s="179" t="s">
        <v>259</v>
      </c>
      <c r="U54" s="159">
        <v>0</v>
      </c>
      <c r="V54" s="159">
        <f>ROUND(E54*U54,2)</f>
        <v>0</v>
      </c>
      <c r="W54" s="159"/>
      <c r="X54" s="159" t="s">
        <v>1132</v>
      </c>
      <c r="Y54" s="159" t="s">
        <v>1004</v>
      </c>
      <c r="Z54" s="148"/>
      <c r="AA54" s="148"/>
      <c r="AB54" s="148"/>
      <c r="AC54" s="148"/>
      <c r="AD54" s="148"/>
      <c r="AE54" s="148"/>
      <c r="AF54" s="148"/>
      <c r="AG54" s="148" t="s">
        <v>1133</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91" t="s">
        <v>275</v>
      </c>
      <c r="D55" s="161"/>
      <c r="E55" s="162">
        <v>1</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193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x14ac:dyDescent="0.2">
      <c r="A56" s="3"/>
      <c r="B56" s="4"/>
      <c r="C56" s="195"/>
      <c r="D56" s="6"/>
      <c r="E56" s="3"/>
      <c r="F56" s="3"/>
      <c r="G56" s="3"/>
      <c r="H56" s="3"/>
      <c r="I56" s="3"/>
      <c r="J56" s="3"/>
      <c r="K56" s="3"/>
      <c r="L56" s="3"/>
      <c r="M56" s="3"/>
      <c r="N56" s="3"/>
      <c r="O56" s="3"/>
      <c r="P56" s="3"/>
      <c r="Q56" s="3"/>
      <c r="R56" s="3"/>
      <c r="S56" s="3"/>
      <c r="T56" s="3"/>
      <c r="U56" s="3"/>
      <c r="V56" s="3"/>
      <c r="W56" s="3"/>
      <c r="X56" s="3"/>
      <c r="Y56" s="3"/>
      <c r="AE56">
        <v>15</v>
      </c>
      <c r="AF56">
        <v>21</v>
      </c>
      <c r="AG56" t="s">
        <v>166</v>
      </c>
    </row>
    <row r="57" spans="1:60" x14ac:dyDescent="0.2">
      <c r="A57" s="151"/>
      <c r="B57" s="152" t="s">
        <v>29</v>
      </c>
      <c r="C57" s="196"/>
      <c r="D57" s="153"/>
      <c r="E57" s="154"/>
      <c r="F57" s="154"/>
      <c r="G57" s="172">
        <f>G8+G19+G28+G45+G49</f>
        <v>0</v>
      </c>
      <c r="H57" s="3"/>
      <c r="I57" s="3"/>
      <c r="J57" s="3"/>
      <c r="K57" s="3"/>
      <c r="L57" s="3"/>
      <c r="M57" s="3"/>
      <c r="N57" s="3"/>
      <c r="O57" s="3"/>
      <c r="P57" s="3"/>
      <c r="Q57" s="3"/>
      <c r="R57" s="3"/>
      <c r="S57" s="3"/>
      <c r="T57" s="3"/>
      <c r="U57" s="3"/>
      <c r="V57" s="3"/>
      <c r="W57" s="3"/>
      <c r="X57" s="3"/>
      <c r="Y57" s="3"/>
      <c r="AE57">
        <f>SUMIF(L7:L55,AE56,G7:G55)</f>
        <v>0</v>
      </c>
      <c r="AF57">
        <f>SUMIF(L7:L55,AF56,G7:G55)</f>
        <v>0</v>
      </c>
      <c r="AG57" t="s">
        <v>1000</v>
      </c>
    </row>
    <row r="58" spans="1:60" x14ac:dyDescent="0.2">
      <c r="C58" s="197"/>
      <c r="D58" s="10"/>
      <c r="AG58" t="s">
        <v>1001</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CsLDuJLjBH++JJpOeHgmbQGmhlWfJpCnSK4J4PkIkbLFnTcUkp3KdA/l76x/SzSmAiiH3/g8fVnh1RZaP56vQ==" saltValue="c2rQhNGzO5WP6v6PrtoA+A==" spinCount="100000" sheet="1" formatRows="0"/>
  <mergeCells count="5">
    <mergeCell ref="A1:G1"/>
    <mergeCell ref="C2:G2"/>
    <mergeCell ref="C3:G3"/>
    <mergeCell ref="C4:G4"/>
    <mergeCell ref="C47:G4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41438-4B10-4A85-9B32-1B357E7AD59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153</v>
      </c>
      <c r="B1" s="263"/>
      <c r="C1" s="263"/>
      <c r="D1" s="263"/>
      <c r="E1" s="263"/>
      <c r="F1" s="263"/>
      <c r="G1" s="263"/>
      <c r="AG1" t="s">
        <v>154</v>
      </c>
    </row>
    <row r="2" spans="1:60" ht="24.95" customHeight="1" x14ac:dyDescent="0.2">
      <c r="A2" s="140" t="s">
        <v>7</v>
      </c>
      <c r="B2" s="49" t="s">
        <v>43</v>
      </c>
      <c r="C2" s="264" t="s">
        <v>44</v>
      </c>
      <c r="D2" s="265"/>
      <c r="E2" s="265"/>
      <c r="F2" s="265"/>
      <c r="G2" s="266"/>
      <c r="AG2" t="s">
        <v>155</v>
      </c>
    </row>
    <row r="3" spans="1:60" ht="24.95" customHeight="1" x14ac:dyDescent="0.2">
      <c r="A3" s="140" t="s">
        <v>8</v>
      </c>
      <c r="B3" s="49" t="s">
        <v>47</v>
      </c>
      <c r="C3" s="264" t="s">
        <v>48</v>
      </c>
      <c r="D3" s="265"/>
      <c r="E3" s="265"/>
      <c r="F3" s="265"/>
      <c r="G3" s="266"/>
      <c r="AC3" s="121" t="s">
        <v>155</v>
      </c>
      <c r="AG3" t="s">
        <v>156</v>
      </c>
    </row>
    <row r="4" spans="1:60" ht="24.95" customHeight="1" x14ac:dyDescent="0.2">
      <c r="A4" s="141" t="s">
        <v>9</v>
      </c>
      <c r="B4" s="142" t="s">
        <v>55</v>
      </c>
      <c r="C4" s="267" t="s">
        <v>56</v>
      </c>
      <c r="D4" s="268"/>
      <c r="E4" s="268"/>
      <c r="F4" s="268"/>
      <c r="G4" s="269"/>
      <c r="AG4" t="s">
        <v>157</v>
      </c>
    </row>
    <row r="5" spans="1:60" x14ac:dyDescent="0.2">
      <c r="D5" s="10"/>
    </row>
    <row r="6" spans="1:60" ht="38.25" x14ac:dyDescent="0.2">
      <c r="A6" s="144" t="s">
        <v>158</v>
      </c>
      <c r="B6" s="146" t="s">
        <v>159</v>
      </c>
      <c r="C6" s="146" t="s">
        <v>160</v>
      </c>
      <c r="D6" s="145" t="s">
        <v>161</v>
      </c>
      <c r="E6" s="144" t="s">
        <v>162</v>
      </c>
      <c r="F6" s="143" t="s">
        <v>163</v>
      </c>
      <c r="G6" s="144" t="s">
        <v>29</v>
      </c>
      <c r="H6" s="147" t="s">
        <v>30</v>
      </c>
      <c r="I6" s="147" t="s">
        <v>164</v>
      </c>
      <c r="J6" s="147" t="s">
        <v>31</v>
      </c>
      <c r="K6" s="147" t="s">
        <v>165</v>
      </c>
      <c r="L6" s="147" t="s">
        <v>166</v>
      </c>
      <c r="M6" s="147" t="s">
        <v>167</v>
      </c>
      <c r="N6" s="147" t="s">
        <v>168</v>
      </c>
      <c r="O6" s="147" t="s">
        <v>169</v>
      </c>
      <c r="P6" s="147" t="s">
        <v>170</v>
      </c>
      <c r="Q6" s="147" t="s">
        <v>171</v>
      </c>
      <c r="R6" s="147" t="s">
        <v>172</v>
      </c>
      <c r="S6" s="147" t="s">
        <v>173</v>
      </c>
      <c r="T6" s="147" t="s">
        <v>174</v>
      </c>
      <c r="U6" s="147" t="s">
        <v>175</v>
      </c>
      <c r="V6" s="147" t="s">
        <v>176</v>
      </c>
      <c r="W6" s="147" t="s">
        <v>177</v>
      </c>
      <c r="X6" s="147" t="s">
        <v>178</v>
      </c>
      <c r="Y6" s="147" t="s">
        <v>179</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180</v>
      </c>
      <c r="B8" s="167" t="s">
        <v>105</v>
      </c>
      <c r="C8" s="189" t="s">
        <v>106</v>
      </c>
      <c r="D8" s="168"/>
      <c r="E8" s="169"/>
      <c r="F8" s="170"/>
      <c r="G8" s="170">
        <f>SUMIF(AG9:AG19,"&lt;&gt;NOR",G9:G19)</f>
        <v>0</v>
      </c>
      <c r="H8" s="170"/>
      <c r="I8" s="170">
        <f>SUM(I9:I19)</f>
        <v>0</v>
      </c>
      <c r="J8" s="170"/>
      <c r="K8" s="170">
        <f>SUM(K9:K19)</f>
        <v>0</v>
      </c>
      <c r="L8" s="170"/>
      <c r="M8" s="170">
        <f>SUM(M9:M19)</f>
        <v>0</v>
      </c>
      <c r="N8" s="169"/>
      <c r="O8" s="169">
        <f>SUM(O9:O19)</f>
        <v>0</v>
      </c>
      <c r="P8" s="169"/>
      <c r="Q8" s="169">
        <f>SUM(Q9:Q19)</f>
        <v>0</v>
      </c>
      <c r="R8" s="170"/>
      <c r="S8" s="170"/>
      <c r="T8" s="171"/>
      <c r="U8" s="165"/>
      <c r="V8" s="165">
        <f>SUM(V9:V19)</f>
        <v>0</v>
      </c>
      <c r="W8" s="165"/>
      <c r="X8" s="165"/>
      <c r="Y8" s="165"/>
      <c r="AG8" t="s">
        <v>181</v>
      </c>
    </row>
    <row r="9" spans="1:60" ht="22.5" outlineLevel="1" x14ac:dyDescent="0.2">
      <c r="A9" s="173">
        <v>1</v>
      </c>
      <c r="B9" s="174" t="s">
        <v>1179</v>
      </c>
      <c r="C9" s="190" t="s">
        <v>1180</v>
      </c>
      <c r="D9" s="175" t="s">
        <v>831</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258</v>
      </c>
      <c r="T9" s="179" t="s">
        <v>259</v>
      </c>
      <c r="U9" s="159">
        <v>0</v>
      </c>
      <c r="V9" s="159">
        <f>ROUND(E9*U9,2)</f>
        <v>0</v>
      </c>
      <c r="W9" s="159"/>
      <c r="X9" s="159" t="s">
        <v>187</v>
      </c>
      <c r="Y9" s="159" t="s">
        <v>1004</v>
      </c>
      <c r="Z9" s="148"/>
      <c r="AA9" s="148"/>
      <c r="AB9" s="148"/>
      <c r="AC9" s="148"/>
      <c r="AD9" s="148"/>
      <c r="AE9" s="148"/>
      <c r="AF9" s="148"/>
      <c r="AG9" s="148" t="s">
        <v>189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9" t="s">
        <v>1181</v>
      </c>
      <c r="D10" s="260"/>
      <c r="E10" s="260"/>
      <c r="F10" s="260"/>
      <c r="G10" s="260"/>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222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2">
        <v>2</v>
      </c>
      <c r="B11" s="183" t="s">
        <v>1182</v>
      </c>
      <c r="C11" s="194" t="s">
        <v>1183</v>
      </c>
      <c r="D11" s="184" t="s">
        <v>831</v>
      </c>
      <c r="E11" s="185">
        <v>2</v>
      </c>
      <c r="F11" s="186"/>
      <c r="G11" s="187">
        <f t="shared" ref="G11:G19" si="0">ROUND(E11*F11,2)</f>
        <v>0</v>
      </c>
      <c r="H11" s="186"/>
      <c r="I11" s="187">
        <f t="shared" ref="I11:I19" si="1">ROUND(E11*H11,2)</f>
        <v>0</v>
      </c>
      <c r="J11" s="186"/>
      <c r="K11" s="187">
        <f t="shared" ref="K11:K19" si="2">ROUND(E11*J11,2)</f>
        <v>0</v>
      </c>
      <c r="L11" s="187">
        <v>21</v>
      </c>
      <c r="M11" s="187">
        <f t="shared" ref="M11:M19" si="3">G11*(1+L11/100)</f>
        <v>0</v>
      </c>
      <c r="N11" s="185">
        <v>0</v>
      </c>
      <c r="O11" s="185">
        <f t="shared" ref="O11:O19" si="4">ROUND(E11*N11,2)</f>
        <v>0</v>
      </c>
      <c r="P11" s="185">
        <v>0</v>
      </c>
      <c r="Q11" s="185">
        <f t="shared" ref="Q11:Q19" si="5">ROUND(E11*P11,2)</f>
        <v>0</v>
      </c>
      <c r="R11" s="187"/>
      <c r="S11" s="187" t="s">
        <v>258</v>
      </c>
      <c r="T11" s="188" t="s">
        <v>259</v>
      </c>
      <c r="U11" s="159">
        <v>0</v>
      </c>
      <c r="V11" s="159">
        <f t="shared" ref="V11:V19" si="6">ROUND(E11*U11,2)</f>
        <v>0</v>
      </c>
      <c r="W11" s="159"/>
      <c r="X11" s="159" t="s">
        <v>187</v>
      </c>
      <c r="Y11" s="159" t="s">
        <v>1004</v>
      </c>
      <c r="Z11" s="148"/>
      <c r="AA11" s="148"/>
      <c r="AB11" s="148"/>
      <c r="AC11" s="148"/>
      <c r="AD11" s="148"/>
      <c r="AE11" s="148"/>
      <c r="AF11" s="148"/>
      <c r="AG11" s="148" t="s">
        <v>189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2">
        <v>3</v>
      </c>
      <c r="B12" s="183" t="s">
        <v>1184</v>
      </c>
      <c r="C12" s="194" t="s">
        <v>1185</v>
      </c>
      <c r="D12" s="184" t="s">
        <v>831</v>
      </c>
      <c r="E12" s="185">
        <v>1</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258</v>
      </c>
      <c r="T12" s="188" t="s">
        <v>259</v>
      </c>
      <c r="U12" s="159">
        <v>0</v>
      </c>
      <c r="V12" s="159">
        <f t="shared" si="6"/>
        <v>0</v>
      </c>
      <c r="W12" s="159"/>
      <c r="X12" s="159" t="s">
        <v>187</v>
      </c>
      <c r="Y12" s="159" t="s">
        <v>1004</v>
      </c>
      <c r="Z12" s="148"/>
      <c r="AA12" s="148"/>
      <c r="AB12" s="148"/>
      <c r="AC12" s="148"/>
      <c r="AD12" s="148"/>
      <c r="AE12" s="148"/>
      <c r="AF12" s="148"/>
      <c r="AG12" s="148" t="s">
        <v>189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2">
        <v>4</v>
      </c>
      <c r="B13" s="183" t="s">
        <v>1186</v>
      </c>
      <c r="C13" s="194" t="s">
        <v>1187</v>
      </c>
      <c r="D13" s="184" t="s">
        <v>831</v>
      </c>
      <c r="E13" s="185">
        <v>2</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258</v>
      </c>
      <c r="T13" s="188" t="s">
        <v>259</v>
      </c>
      <c r="U13" s="159">
        <v>0</v>
      </c>
      <c r="V13" s="159">
        <f t="shared" si="6"/>
        <v>0</v>
      </c>
      <c r="W13" s="159"/>
      <c r="X13" s="159" t="s">
        <v>187</v>
      </c>
      <c r="Y13" s="159" t="s">
        <v>1004</v>
      </c>
      <c r="Z13" s="148"/>
      <c r="AA13" s="148"/>
      <c r="AB13" s="148"/>
      <c r="AC13" s="148"/>
      <c r="AD13" s="148"/>
      <c r="AE13" s="148"/>
      <c r="AF13" s="148"/>
      <c r="AG13" s="148" t="s">
        <v>189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2">
        <v>5</v>
      </c>
      <c r="B14" s="183" t="s">
        <v>1188</v>
      </c>
      <c r="C14" s="194" t="s">
        <v>1189</v>
      </c>
      <c r="D14" s="184" t="s">
        <v>831</v>
      </c>
      <c r="E14" s="185">
        <v>2</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258</v>
      </c>
      <c r="T14" s="188" t="s">
        <v>259</v>
      </c>
      <c r="U14" s="159">
        <v>0</v>
      </c>
      <c r="V14" s="159">
        <f t="shared" si="6"/>
        <v>0</v>
      </c>
      <c r="W14" s="159"/>
      <c r="X14" s="159" t="s">
        <v>187</v>
      </c>
      <c r="Y14" s="159" t="s">
        <v>1004</v>
      </c>
      <c r="Z14" s="148"/>
      <c r="AA14" s="148"/>
      <c r="AB14" s="148"/>
      <c r="AC14" s="148"/>
      <c r="AD14" s="148"/>
      <c r="AE14" s="148"/>
      <c r="AF14" s="148"/>
      <c r="AG14" s="148" t="s">
        <v>189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2">
        <v>6</v>
      </c>
      <c r="B15" s="183" t="s">
        <v>1190</v>
      </c>
      <c r="C15" s="194" t="s">
        <v>1191</v>
      </c>
      <c r="D15" s="184" t="s">
        <v>831</v>
      </c>
      <c r="E15" s="185">
        <v>2</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258</v>
      </c>
      <c r="T15" s="188" t="s">
        <v>259</v>
      </c>
      <c r="U15" s="159">
        <v>0</v>
      </c>
      <c r="V15" s="159">
        <f t="shared" si="6"/>
        <v>0</v>
      </c>
      <c r="W15" s="159"/>
      <c r="X15" s="159" t="s">
        <v>187</v>
      </c>
      <c r="Y15" s="159" t="s">
        <v>1004</v>
      </c>
      <c r="Z15" s="148"/>
      <c r="AA15" s="148"/>
      <c r="AB15" s="148"/>
      <c r="AC15" s="148"/>
      <c r="AD15" s="148"/>
      <c r="AE15" s="148"/>
      <c r="AF15" s="148"/>
      <c r="AG15" s="148" t="s">
        <v>189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2">
        <v>7</v>
      </c>
      <c r="B16" s="183" t="s">
        <v>1192</v>
      </c>
      <c r="C16" s="194" t="s">
        <v>1193</v>
      </c>
      <c r="D16" s="184" t="s">
        <v>831</v>
      </c>
      <c r="E16" s="185">
        <v>2</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258</v>
      </c>
      <c r="T16" s="188" t="s">
        <v>259</v>
      </c>
      <c r="U16" s="159">
        <v>0</v>
      </c>
      <c r="V16" s="159">
        <f t="shared" si="6"/>
        <v>0</v>
      </c>
      <c r="W16" s="159"/>
      <c r="X16" s="159" t="s">
        <v>187</v>
      </c>
      <c r="Y16" s="159" t="s">
        <v>1004</v>
      </c>
      <c r="Z16" s="148"/>
      <c r="AA16" s="148"/>
      <c r="AB16" s="148"/>
      <c r="AC16" s="148"/>
      <c r="AD16" s="148"/>
      <c r="AE16" s="148"/>
      <c r="AF16" s="148"/>
      <c r="AG16" s="148" t="s">
        <v>189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2">
        <v>8</v>
      </c>
      <c r="B17" s="183" t="s">
        <v>1194</v>
      </c>
      <c r="C17" s="194" t="s">
        <v>1195</v>
      </c>
      <c r="D17" s="184" t="s">
        <v>1196</v>
      </c>
      <c r="E17" s="185">
        <v>1</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258</v>
      </c>
      <c r="T17" s="188" t="s">
        <v>259</v>
      </c>
      <c r="U17" s="159">
        <v>0</v>
      </c>
      <c r="V17" s="159">
        <f t="shared" si="6"/>
        <v>0</v>
      </c>
      <c r="W17" s="159"/>
      <c r="X17" s="159" t="s">
        <v>187</v>
      </c>
      <c r="Y17" s="159" t="s">
        <v>1004</v>
      </c>
      <c r="Z17" s="148"/>
      <c r="AA17" s="148"/>
      <c r="AB17" s="148"/>
      <c r="AC17" s="148"/>
      <c r="AD17" s="148"/>
      <c r="AE17" s="148"/>
      <c r="AF17" s="148"/>
      <c r="AG17" s="148" t="s">
        <v>189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2">
        <v>9</v>
      </c>
      <c r="B18" s="183" t="s">
        <v>1197</v>
      </c>
      <c r="C18" s="194" t="s">
        <v>1198</v>
      </c>
      <c r="D18" s="184" t="s">
        <v>1196</v>
      </c>
      <c r="E18" s="185">
        <v>1</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258</v>
      </c>
      <c r="T18" s="188" t="s">
        <v>259</v>
      </c>
      <c r="U18" s="159">
        <v>0</v>
      </c>
      <c r="V18" s="159">
        <f t="shared" si="6"/>
        <v>0</v>
      </c>
      <c r="W18" s="159"/>
      <c r="X18" s="159" t="s">
        <v>187</v>
      </c>
      <c r="Y18" s="159" t="s">
        <v>1004</v>
      </c>
      <c r="Z18" s="148"/>
      <c r="AA18" s="148"/>
      <c r="AB18" s="148"/>
      <c r="AC18" s="148"/>
      <c r="AD18" s="148"/>
      <c r="AE18" s="148"/>
      <c r="AF18" s="148"/>
      <c r="AG18" s="148" t="s">
        <v>189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82">
        <v>10</v>
      </c>
      <c r="B19" s="183" t="s">
        <v>1199</v>
      </c>
      <c r="C19" s="194" t="s">
        <v>1200</v>
      </c>
      <c r="D19" s="184" t="s">
        <v>1201</v>
      </c>
      <c r="E19" s="185">
        <v>15</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258</v>
      </c>
      <c r="T19" s="188" t="s">
        <v>259</v>
      </c>
      <c r="U19" s="159">
        <v>0</v>
      </c>
      <c r="V19" s="159">
        <f t="shared" si="6"/>
        <v>0</v>
      </c>
      <c r="W19" s="159"/>
      <c r="X19" s="159" t="s">
        <v>187</v>
      </c>
      <c r="Y19" s="159" t="s">
        <v>1004</v>
      </c>
      <c r="Z19" s="148"/>
      <c r="AA19" s="148"/>
      <c r="AB19" s="148"/>
      <c r="AC19" s="148"/>
      <c r="AD19" s="148"/>
      <c r="AE19" s="148"/>
      <c r="AF19" s="148"/>
      <c r="AG19" s="148" t="s">
        <v>189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6" t="s">
        <v>180</v>
      </c>
      <c r="B20" s="167" t="s">
        <v>151</v>
      </c>
      <c r="C20" s="189" t="s">
        <v>28</v>
      </c>
      <c r="D20" s="168"/>
      <c r="E20" s="169"/>
      <c r="F20" s="170"/>
      <c r="G20" s="170">
        <f>SUMIF(AG21:AG24,"&lt;&gt;NOR",G21:G24)</f>
        <v>0</v>
      </c>
      <c r="H20" s="170"/>
      <c r="I20" s="170">
        <f>SUM(I21:I24)</f>
        <v>0</v>
      </c>
      <c r="J20" s="170"/>
      <c r="K20" s="170">
        <f>SUM(K21:K24)</f>
        <v>0</v>
      </c>
      <c r="L20" s="170"/>
      <c r="M20" s="170">
        <f>SUM(M21:M24)</f>
        <v>0</v>
      </c>
      <c r="N20" s="169"/>
      <c r="O20" s="169">
        <f>SUM(O21:O24)</f>
        <v>0</v>
      </c>
      <c r="P20" s="169"/>
      <c r="Q20" s="169">
        <f>SUM(Q21:Q24)</f>
        <v>0</v>
      </c>
      <c r="R20" s="170"/>
      <c r="S20" s="170"/>
      <c r="T20" s="171"/>
      <c r="U20" s="165"/>
      <c r="V20" s="165">
        <f>SUM(V21:V24)</f>
        <v>0</v>
      </c>
      <c r="W20" s="165"/>
      <c r="X20" s="165"/>
      <c r="Y20" s="165"/>
      <c r="AG20" t="s">
        <v>181</v>
      </c>
    </row>
    <row r="21" spans="1:60" outlineLevel="1" x14ac:dyDescent="0.2">
      <c r="A21" s="182">
        <v>11</v>
      </c>
      <c r="B21" s="183" t="s">
        <v>1202</v>
      </c>
      <c r="C21" s="194" t="s">
        <v>1203</v>
      </c>
      <c r="D21" s="184" t="s">
        <v>272</v>
      </c>
      <c r="E21" s="185">
        <v>1</v>
      </c>
      <c r="F21" s="186"/>
      <c r="G21" s="187">
        <f>ROUND(E21*F21,2)</f>
        <v>0</v>
      </c>
      <c r="H21" s="186"/>
      <c r="I21" s="187">
        <f>ROUND(E21*H21,2)</f>
        <v>0</v>
      </c>
      <c r="J21" s="186"/>
      <c r="K21" s="187">
        <f>ROUND(E21*J21,2)</f>
        <v>0</v>
      </c>
      <c r="L21" s="187">
        <v>21</v>
      </c>
      <c r="M21" s="187">
        <f>G21*(1+L21/100)</f>
        <v>0</v>
      </c>
      <c r="N21" s="185">
        <v>0</v>
      </c>
      <c r="O21" s="185">
        <f>ROUND(E21*N21,2)</f>
        <v>0</v>
      </c>
      <c r="P21" s="185">
        <v>0</v>
      </c>
      <c r="Q21" s="185">
        <f>ROUND(E21*P21,2)</f>
        <v>0</v>
      </c>
      <c r="R21" s="187"/>
      <c r="S21" s="187" t="s">
        <v>258</v>
      </c>
      <c r="T21" s="188" t="s">
        <v>259</v>
      </c>
      <c r="U21" s="159">
        <v>0</v>
      </c>
      <c r="V21" s="159">
        <f>ROUND(E21*U21,2)</f>
        <v>0</v>
      </c>
      <c r="W21" s="159"/>
      <c r="X21" s="159" t="s">
        <v>1132</v>
      </c>
      <c r="Y21" s="159" t="s">
        <v>1004</v>
      </c>
      <c r="Z21" s="148"/>
      <c r="AA21" s="148"/>
      <c r="AB21" s="148"/>
      <c r="AC21" s="148"/>
      <c r="AD21" s="148"/>
      <c r="AE21" s="148"/>
      <c r="AF21" s="148"/>
      <c r="AG21" s="148" t="s">
        <v>1133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2">
        <v>12</v>
      </c>
      <c r="B22" s="183" t="s">
        <v>1204</v>
      </c>
      <c r="C22" s="194" t="s">
        <v>1205</v>
      </c>
      <c r="D22" s="184" t="s">
        <v>272</v>
      </c>
      <c r="E22" s="185">
        <v>1</v>
      </c>
      <c r="F22" s="186"/>
      <c r="G22" s="187">
        <f>ROUND(E22*F22,2)</f>
        <v>0</v>
      </c>
      <c r="H22" s="186"/>
      <c r="I22" s="187">
        <f>ROUND(E22*H22,2)</f>
        <v>0</v>
      </c>
      <c r="J22" s="186"/>
      <c r="K22" s="187">
        <f>ROUND(E22*J22,2)</f>
        <v>0</v>
      </c>
      <c r="L22" s="187">
        <v>21</v>
      </c>
      <c r="M22" s="187">
        <f>G22*(1+L22/100)</f>
        <v>0</v>
      </c>
      <c r="N22" s="185">
        <v>0</v>
      </c>
      <c r="O22" s="185">
        <f>ROUND(E22*N22,2)</f>
        <v>0</v>
      </c>
      <c r="P22" s="185">
        <v>0</v>
      </c>
      <c r="Q22" s="185">
        <f>ROUND(E22*P22,2)</f>
        <v>0</v>
      </c>
      <c r="R22" s="187"/>
      <c r="S22" s="187" t="s">
        <v>258</v>
      </c>
      <c r="T22" s="188" t="s">
        <v>259</v>
      </c>
      <c r="U22" s="159">
        <v>0</v>
      </c>
      <c r="V22" s="159">
        <f>ROUND(E22*U22,2)</f>
        <v>0</v>
      </c>
      <c r="W22" s="159"/>
      <c r="X22" s="159" t="s">
        <v>1132</v>
      </c>
      <c r="Y22" s="159" t="s">
        <v>1004</v>
      </c>
      <c r="Z22" s="148"/>
      <c r="AA22" s="148"/>
      <c r="AB22" s="148"/>
      <c r="AC22" s="148"/>
      <c r="AD22" s="148"/>
      <c r="AE22" s="148"/>
      <c r="AF22" s="148"/>
      <c r="AG22" s="148" t="s">
        <v>1133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2">
        <v>13</v>
      </c>
      <c r="B23" s="183" t="s">
        <v>1206</v>
      </c>
      <c r="C23" s="194" t="s">
        <v>1207</v>
      </c>
      <c r="D23" s="184" t="s">
        <v>272</v>
      </c>
      <c r="E23" s="185">
        <v>1</v>
      </c>
      <c r="F23" s="186"/>
      <c r="G23" s="187">
        <f>ROUND(E23*F23,2)</f>
        <v>0</v>
      </c>
      <c r="H23" s="186"/>
      <c r="I23" s="187">
        <f>ROUND(E23*H23,2)</f>
        <v>0</v>
      </c>
      <c r="J23" s="186"/>
      <c r="K23" s="187">
        <f>ROUND(E23*J23,2)</f>
        <v>0</v>
      </c>
      <c r="L23" s="187">
        <v>21</v>
      </c>
      <c r="M23" s="187">
        <f>G23*(1+L23/100)</f>
        <v>0</v>
      </c>
      <c r="N23" s="185">
        <v>0</v>
      </c>
      <c r="O23" s="185">
        <f>ROUND(E23*N23,2)</f>
        <v>0</v>
      </c>
      <c r="P23" s="185">
        <v>0</v>
      </c>
      <c r="Q23" s="185">
        <f>ROUND(E23*P23,2)</f>
        <v>0</v>
      </c>
      <c r="R23" s="187"/>
      <c r="S23" s="187" t="s">
        <v>258</v>
      </c>
      <c r="T23" s="188" t="s">
        <v>259</v>
      </c>
      <c r="U23" s="159">
        <v>0</v>
      </c>
      <c r="V23" s="159">
        <f>ROUND(E23*U23,2)</f>
        <v>0</v>
      </c>
      <c r="W23" s="159"/>
      <c r="X23" s="159" t="s">
        <v>1132</v>
      </c>
      <c r="Y23" s="159" t="s">
        <v>1004</v>
      </c>
      <c r="Z23" s="148"/>
      <c r="AA23" s="148"/>
      <c r="AB23" s="148"/>
      <c r="AC23" s="148"/>
      <c r="AD23" s="148"/>
      <c r="AE23" s="148"/>
      <c r="AF23" s="148"/>
      <c r="AG23" s="148" t="s">
        <v>1133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3">
        <v>14</v>
      </c>
      <c r="B24" s="174" t="s">
        <v>1208</v>
      </c>
      <c r="C24" s="190" t="s">
        <v>1209</v>
      </c>
      <c r="D24" s="175" t="s">
        <v>272</v>
      </c>
      <c r="E24" s="176">
        <v>1</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258</v>
      </c>
      <c r="T24" s="179" t="s">
        <v>259</v>
      </c>
      <c r="U24" s="159">
        <v>0</v>
      </c>
      <c r="V24" s="159">
        <f>ROUND(E24*U24,2)</f>
        <v>0</v>
      </c>
      <c r="W24" s="159"/>
      <c r="X24" s="159" t="s">
        <v>1132</v>
      </c>
      <c r="Y24" s="159" t="s">
        <v>1004</v>
      </c>
      <c r="Z24" s="148"/>
      <c r="AA24" s="148"/>
      <c r="AB24" s="148"/>
      <c r="AC24" s="148"/>
      <c r="AD24" s="148"/>
      <c r="AE24" s="148"/>
      <c r="AF24" s="148"/>
      <c r="AG24" s="148" t="s">
        <v>1133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x14ac:dyDescent="0.2">
      <c r="A25" s="3"/>
      <c r="B25" s="4"/>
      <c r="C25" s="195"/>
      <c r="D25" s="6"/>
      <c r="E25" s="3"/>
      <c r="F25" s="3"/>
      <c r="G25" s="3"/>
      <c r="H25" s="3"/>
      <c r="I25" s="3"/>
      <c r="J25" s="3"/>
      <c r="K25" s="3"/>
      <c r="L25" s="3"/>
      <c r="M25" s="3"/>
      <c r="N25" s="3"/>
      <c r="O25" s="3"/>
      <c r="P25" s="3"/>
      <c r="Q25" s="3"/>
      <c r="R25" s="3"/>
      <c r="S25" s="3"/>
      <c r="T25" s="3"/>
      <c r="U25" s="3"/>
      <c r="V25" s="3"/>
      <c r="W25" s="3"/>
      <c r="X25" s="3"/>
      <c r="Y25" s="3"/>
      <c r="AE25">
        <v>15</v>
      </c>
      <c r="AF25">
        <v>21</v>
      </c>
      <c r="AG25" t="s">
        <v>166</v>
      </c>
    </row>
    <row r="26" spans="1:60" x14ac:dyDescent="0.2">
      <c r="A26" s="151"/>
      <c r="B26" s="152" t="s">
        <v>29</v>
      </c>
      <c r="C26" s="196"/>
      <c r="D26" s="153"/>
      <c r="E26" s="154"/>
      <c r="F26" s="154"/>
      <c r="G26" s="172">
        <f>G8+G20</f>
        <v>0</v>
      </c>
      <c r="H26" s="3"/>
      <c r="I26" s="3"/>
      <c r="J26" s="3"/>
      <c r="K26" s="3"/>
      <c r="L26" s="3"/>
      <c r="M26" s="3"/>
      <c r="N26" s="3"/>
      <c r="O26" s="3"/>
      <c r="P26" s="3"/>
      <c r="Q26" s="3"/>
      <c r="R26" s="3"/>
      <c r="S26" s="3"/>
      <c r="T26" s="3"/>
      <c r="U26" s="3"/>
      <c r="V26" s="3"/>
      <c r="W26" s="3"/>
      <c r="X26" s="3"/>
      <c r="Y26" s="3"/>
      <c r="AE26">
        <f>SUMIF(L7:L24,AE25,G7:G24)</f>
        <v>0</v>
      </c>
      <c r="AF26">
        <f>SUMIF(L7:L24,AF25,G7:G24)</f>
        <v>0</v>
      </c>
      <c r="AG26" t="s">
        <v>1000</v>
      </c>
    </row>
    <row r="27" spans="1:60" x14ac:dyDescent="0.2">
      <c r="C27" s="197"/>
      <c r="D27" s="10"/>
      <c r="AG27" t="s">
        <v>1001</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TYjadiYKlH+uPRYY1EKGco3IbX5idXxsMPQJ2jOlF+LNNZEQ0rvkAYeR3kr+EQsqdF/tjEHBculQjMaw1JJBg==" saltValue="SsMknBgSmEu4kXawZgo9Ig=="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C549-7B62-49CB-A42E-B449C962AD3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153</v>
      </c>
      <c r="B1" s="263"/>
      <c r="C1" s="263"/>
      <c r="D1" s="263"/>
      <c r="E1" s="263"/>
      <c r="F1" s="263"/>
      <c r="G1" s="263"/>
      <c r="AG1" t="s">
        <v>154</v>
      </c>
    </row>
    <row r="2" spans="1:60" ht="24.95" customHeight="1" x14ac:dyDescent="0.2">
      <c r="A2" s="140" t="s">
        <v>7</v>
      </c>
      <c r="B2" s="49" t="s">
        <v>43</v>
      </c>
      <c r="C2" s="264" t="s">
        <v>44</v>
      </c>
      <c r="D2" s="265"/>
      <c r="E2" s="265"/>
      <c r="F2" s="265"/>
      <c r="G2" s="266"/>
      <c r="AG2" t="s">
        <v>155</v>
      </c>
    </row>
    <row r="3" spans="1:60" ht="24.95" customHeight="1" x14ac:dyDescent="0.2">
      <c r="A3" s="140" t="s">
        <v>8</v>
      </c>
      <c r="B3" s="49" t="s">
        <v>47</v>
      </c>
      <c r="C3" s="264" t="s">
        <v>48</v>
      </c>
      <c r="D3" s="265"/>
      <c r="E3" s="265"/>
      <c r="F3" s="265"/>
      <c r="G3" s="266"/>
      <c r="AC3" s="121" t="s">
        <v>155</v>
      </c>
      <c r="AG3" t="s">
        <v>156</v>
      </c>
    </row>
    <row r="4" spans="1:60" ht="24.95" customHeight="1" x14ac:dyDescent="0.2">
      <c r="A4" s="141" t="s">
        <v>9</v>
      </c>
      <c r="B4" s="142" t="s">
        <v>57</v>
      </c>
      <c r="C4" s="267" t="s">
        <v>58</v>
      </c>
      <c r="D4" s="268"/>
      <c r="E4" s="268"/>
      <c r="F4" s="268"/>
      <c r="G4" s="269"/>
      <c r="AG4" t="s">
        <v>157</v>
      </c>
    </row>
    <row r="5" spans="1:60" x14ac:dyDescent="0.2">
      <c r="D5" s="10"/>
    </row>
    <row r="6" spans="1:60" ht="38.25" x14ac:dyDescent="0.2">
      <c r="A6" s="144" t="s">
        <v>158</v>
      </c>
      <c r="B6" s="146" t="s">
        <v>159</v>
      </c>
      <c r="C6" s="146" t="s">
        <v>160</v>
      </c>
      <c r="D6" s="145" t="s">
        <v>161</v>
      </c>
      <c r="E6" s="144" t="s">
        <v>162</v>
      </c>
      <c r="F6" s="143" t="s">
        <v>163</v>
      </c>
      <c r="G6" s="144" t="s">
        <v>29</v>
      </c>
      <c r="H6" s="147" t="s">
        <v>30</v>
      </c>
      <c r="I6" s="147" t="s">
        <v>164</v>
      </c>
      <c r="J6" s="147" t="s">
        <v>31</v>
      </c>
      <c r="K6" s="147" t="s">
        <v>165</v>
      </c>
      <c r="L6" s="147" t="s">
        <v>166</v>
      </c>
      <c r="M6" s="147" t="s">
        <v>167</v>
      </c>
      <c r="N6" s="147" t="s">
        <v>168</v>
      </c>
      <c r="O6" s="147" t="s">
        <v>169</v>
      </c>
      <c r="P6" s="147" t="s">
        <v>170</v>
      </c>
      <c r="Q6" s="147" t="s">
        <v>171</v>
      </c>
      <c r="R6" s="147" t="s">
        <v>172</v>
      </c>
      <c r="S6" s="147" t="s">
        <v>173</v>
      </c>
      <c r="T6" s="147" t="s">
        <v>174</v>
      </c>
      <c r="U6" s="147" t="s">
        <v>175</v>
      </c>
      <c r="V6" s="147" t="s">
        <v>176</v>
      </c>
      <c r="W6" s="147" t="s">
        <v>177</v>
      </c>
      <c r="X6" s="147" t="s">
        <v>178</v>
      </c>
      <c r="Y6" s="147" t="s">
        <v>179</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180</v>
      </c>
      <c r="B8" s="167" t="s">
        <v>103</v>
      </c>
      <c r="C8" s="189" t="s">
        <v>104</v>
      </c>
      <c r="D8" s="168"/>
      <c r="E8" s="169"/>
      <c r="F8" s="170"/>
      <c r="G8" s="170">
        <f>SUMIF(AG9:AG40,"&lt;&gt;NOR",G9:G40)</f>
        <v>0</v>
      </c>
      <c r="H8" s="170"/>
      <c r="I8" s="170">
        <f>SUM(I9:I40)</f>
        <v>0</v>
      </c>
      <c r="J8" s="170"/>
      <c r="K8" s="170">
        <f>SUM(K9:K40)</f>
        <v>0</v>
      </c>
      <c r="L8" s="170"/>
      <c r="M8" s="170">
        <f>SUM(M9:M40)</f>
        <v>0</v>
      </c>
      <c r="N8" s="169"/>
      <c r="O8" s="169">
        <f>SUM(O9:O40)</f>
        <v>0</v>
      </c>
      <c r="P8" s="169"/>
      <c r="Q8" s="169">
        <f>SUM(Q9:Q40)</f>
        <v>0</v>
      </c>
      <c r="R8" s="170"/>
      <c r="S8" s="170"/>
      <c r="T8" s="171"/>
      <c r="U8" s="165"/>
      <c r="V8" s="165">
        <f>SUM(V9:V40)</f>
        <v>0</v>
      </c>
      <c r="W8" s="165"/>
      <c r="X8" s="165"/>
      <c r="Y8" s="165"/>
      <c r="AG8" t="s">
        <v>181</v>
      </c>
    </row>
    <row r="9" spans="1:60" ht="22.5" outlineLevel="1" x14ac:dyDescent="0.2">
      <c r="A9" s="173">
        <v>1</v>
      </c>
      <c r="B9" s="174" t="s">
        <v>1210</v>
      </c>
      <c r="C9" s="190" t="s">
        <v>1211</v>
      </c>
      <c r="D9" s="175" t="s">
        <v>831</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258</v>
      </c>
      <c r="T9" s="179" t="s">
        <v>259</v>
      </c>
      <c r="U9" s="159">
        <v>0</v>
      </c>
      <c r="V9" s="159">
        <f>ROUND(E9*U9,2)</f>
        <v>0</v>
      </c>
      <c r="W9" s="159"/>
      <c r="X9" s="159" t="s">
        <v>187</v>
      </c>
      <c r="Y9" s="159" t="s">
        <v>715</v>
      </c>
      <c r="Z9" s="148"/>
      <c r="AA9" s="148"/>
      <c r="AB9" s="148"/>
      <c r="AC9" s="148"/>
      <c r="AD9" s="148"/>
      <c r="AE9" s="148"/>
      <c r="AF9" s="148"/>
      <c r="AG9" s="148" t="s">
        <v>189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1" t="s">
        <v>275</v>
      </c>
      <c r="D10" s="161"/>
      <c r="E10" s="162">
        <v>1</v>
      </c>
      <c r="F10" s="159"/>
      <c r="G10" s="1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193</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3">
        <v>2</v>
      </c>
      <c r="B11" s="174" t="s">
        <v>1212</v>
      </c>
      <c r="C11" s="190" t="s">
        <v>1213</v>
      </c>
      <c r="D11" s="175" t="s">
        <v>1214</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258</v>
      </c>
      <c r="T11" s="179" t="s">
        <v>259</v>
      </c>
      <c r="U11" s="159">
        <v>0</v>
      </c>
      <c r="V11" s="159">
        <f>ROUND(E11*U11,2)</f>
        <v>0</v>
      </c>
      <c r="W11" s="159"/>
      <c r="X11" s="159" t="s">
        <v>187</v>
      </c>
      <c r="Y11" s="159" t="s">
        <v>715</v>
      </c>
      <c r="Z11" s="148"/>
      <c r="AA11" s="148"/>
      <c r="AB11" s="148"/>
      <c r="AC11" s="148"/>
      <c r="AD11" s="148"/>
      <c r="AE11" s="148"/>
      <c r="AF11" s="148"/>
      <c r="AG11" s="148" t="s">
        <v>189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91" t="s">
        <v>275</v>
      </c>
      <c r="D12" s="161"/>
      <c r="E12" s="162">
        <v>1</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3">
        <v>3</v>
      </c>
      <c r="B13" s="174" t="s">
        <v>1215</v>
      </c>
      <c r="C13" s="190" t="s">
        <v>1216</v>
      </c>
      <c r="D13" s="175" t="s">
        <v>1214</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258</v>
      </c>
      <c r="T13" s="179" t="s">
        <v>259</v>
      </c>
      <c r="U13" s="159">
        <v>0</v>
      </c>
      <c r="V13" s="159">
        <f>ROUND(E13*U13,2)</f>
        <v>0</v>
      </c>
      <c r="W13" s="159"/>
      <c r="X13" s="159" t="s">
        <v>187</v>
      </c>
      <c r="Y13" s="159" t="s">
        <v>715</v>
      </c>
      <c r="Z13" s="148"/>
      <c r="AA13" s="148"/>
      <c r="AB13" s="148"/>
      <c r="AC13" s="148"/>
      <c r="AD13" s="148"/>
      <c r="AE13" s="148"/>
      <c r="AF13" s="148"/>
      <c r="AG13" s="148" t="s">
        <v>189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1" t="s">
        <v>275</v>
      </c>
      <c r="D14" s="161"/>
      <c r="E14" s="162">
        <v>1</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193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3">
        <v>4</v>
      </c>
      <c r="B15" s="174" t="s">
        <v>1217</v>
      </c>
      <c r="C15" s="190" t="s">
        <v>1218</v>
      </c>
      <c r="D15" s="175" t="s">
        <v>1214</v>
      </c>
      <c r="E15" s="176">
        <v>5</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258</v>
      </c>
      <c r="T15" s="179" t="s">
        <v>259</v>
      </c>
      <c r="U15" s="159">
        <v>0</v>
      </c>
      <c r="V15" s="159">
        <f>ROUND(E15*U15,2)</f>
        <v>0</v>
      </c>
      <c r="W15" s="159"/>
      <c r="X15" s="159" t="s">
        <v>187</v>
      </c>
      <c r="Y15" s="159" t="s">
        <v>715</v>
      </c>
      <c r="Z15" s="148"/>
      <c r="AA15" s="148"/>
      <c r="AB15" s="148"/>
      <c r="AC15" s="148"/>
      <c r="AD15" s="148"/>
      <c r="AE15" s="148"/>
      <c r="AF15" s="148"/>
      <c r="AG15" s="148" t="s">
        <v>189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1" t="s">
        <v>1100</v>
      </c>
      <c r="D16" s="161"/>
      <c r="E16" s="162">
        <v>5</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193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3">
        <v>5</v>
      </c>
      <c r="B17" s="174" t="s">
        <v>1219</v>
      </c>
      <c r="C17" s="190" t="s">
        <v>1220</v>
      </c>
      <c r="D17" s="175" t="s">
        <v>1214</v>
      </c>
      <c r="E17" s="176">
        <v>7</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258</v>
      </c>
      <c r="T17" s="179" t="s">
        <v>259</v>
      </c>
      <c r="U17" s="159">
        <v>0</v>
      </c>
      <c r="V17" s="159">
        <f>ROUND(E17*U17,2)</f>
        <v>0</v>
      </c>
      <c r="W17" s="159"/>
      <c r="X17" s="159" t="s">
        <v>187</v>
      </c>
      <c r="Y17" s="159" t="s">
        <v>715</v>
      </c>
      <c r="Z17" s="148"/>
      <c r="AA17" s="148"/>
      <c r="AB17" s="148"/>
      <c r="AC17" s="148"/>
      <c r="AD17" s="148"/>
      <c r="AE17" s="148"/>
      <c r="AF17" s="148"/>
      <c r="AG17" s="148" t="s">
        <v>189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91" t="s">
        <v>1041</v>
      </c>
      <c r="D18" s="161"/>
      <c r="E18" s="162">
        <v>7</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193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3">
        <v>6</v>
      </c>
      <c r="B19" s="174" t="s">
        <v>1221</v>
      </c>
      <c r="C19" s="190" t="s">
        <v>1222</v>
      </c>
      <c r="D19" s="175" t="s">
        <v>1214</v>
      </c>
      <c r="E19" s="176">
        <v>2</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258</v>
      </c>
      <c r="T19" s="179" t="s">
        <v>259</v>
      </c>
      <c r="U19" s="159">
        <v>0</v>
      </c>
      <c r="V19" s="159">
        <f>ROUND(E19*U19,2)</f>
        <v>0</v>
      </c>
      <c r="W19" s="159"/>
      <c r="X19" s="159" t="s">
        <v>187</v>
      </c>
      <c r="Y19" s="159" t="s">
        <v>715</v>
      </c>
      <c r="Z19" s="148"/>
      <c r="AA19" s="148"/>
      <c r="AB19" s="148"/>
      <c r="AC19" s="148"/>
      <c r="AD19" s="148"/>
      <c r="AE19" s="148"/>
      <c r="AF19" s="148"/>
      <c r="AG19" s="148" t="s">
        <v>189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1" t="s">
        <v>1005</v>
      </c>
      <c r="D20" s="161"/>
      <c r="E20" s="162">
        <v>2</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193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3">
        <v>7</v>
      </c>
      <c r="B21" s="174" t="s">
        <v>1223</v>
      </c>
      <c r="C21" s="190" t="s">
        <v>1224</v>
      </c>
      <c r="D21" s="175" t="s">
        <v>1214</v>
      </c>
      <c r="E21" s="176">
        <v>4</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258</v>
      </c>
      <c r="T21" s="179" t="s">
        <v>259</v>
      </c>
      <c r="U21" s="159">
        <v>0</v>
      </c>
      <c r="V21" s="159">
        <f>ROUND(E21*U21,2)</f>
        <v>0</v>
      </c>
      <c r="W21" s="159"/>
      <c r="X21" s="159" t="s">
        <v>187</v>
      </c>
      <c r="Y21" s="159" t="s">
        <v>715</v>
      </c>
      <c r="Z21" s="148"/>
      <c r="AA21" s="148"/>
      <c r="AB21" s="148"/>
      <c r="AC21" s="148"/>
      <c r="AD21" s="148"/>
      <c r="AE21" s="148"/>
      <c r="AF21" s="148"/>
      <c r="AG21" s="148" t="s">
        <v>189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91" t="s">
        <v>81</v>
      </c>
      <c r="D22" s="161"/>
      <c r="E22" s="162">
        <v>4</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193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3">
        <v>8</v>
      </c>
      <c r="B23" s="174" t="s">
        <v>1225</v>
      </c>
      <c r="C23" s="190" t="s">
        <v>1226</v>
      </c>
      <c r="D23" s="175" t="s">
        <v>1214</v>
      </c>
      <c r="E23" s="176">
        <v>2</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258</v>
      </c>
      <c r="T23" s="179" t="s">
        <v>259</v>
      </c>
      <c r="U23" s="159">
        <v>0</v>
      </c>
      <c r="V23" s="159">
        <f>ROUND(E23*U23,2)</f>
        <v>0</v>
      </c>
      <c r="W23" s="159"/>
      <c r="X23" s="159" t="s">
        <v>187</v>
      </c>
      <c r="Y23" s="159" t="s">
        <v>715</v>
      </c>
      <c r="Z23" s="148"/>
      <c r="AA23" s="148"/>
      <c r="AB23" s="148"/>
      <c r="AC23" s="148"/>
      <c r="AD23" s="148"/>
      <c r="AE23" s="148"/>
      <c r="AF23" s="148"/>
      <c r="AG23" s="148" t="s">
        <v>189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91" t="s">
        <v>1005</v>
      </c>
      <c r="D24" s="161"/>
      <c r="E24" s="162">
        <v>2</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193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3">
        <v>9</v>
      </c>
      <c r="B25" s="174" t="s">
        <v>1227</v>
      </c>
      <c r="C25" s="190" t="s">
        <v>1228</v>
      </c>
      <c r="D25" s="175" t="s">
        <v>1214</v>
      </c>
      <c r="E25" s="176">
        <v>1</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258</v>
      </c>
      <c r="T25" s="179" t="s">
        <v>259</v>
      </c>
      <c r="U25" s="159">
        <v>0</v>
      </c>
      <c r="V25" s="159">
        <f>ROUND(E25*U25,2)</f>
        <v>0</v>
      </c>
      <c r="W25" s="159"/>
      <c r="X25" s="159" t="s">
        <v>187</v>
      </c>
      <c r="Y25" s="159" t="s">
        <v>715</v>
      </c>
      <c r="Z25" s="148"/>
      <c r="AA25" s="148"/>
      <c r="AB25" s="148"/>
      <c r="AC25" s="148"/>
      <c r="AD25" s="148"/>
      <c r="AE25" s="148"/>
      <c r="AF25" s="148"/>
      <c r="AG25" s="148" t="s">
        <v>189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91" t="s">
        <v>275</v>
      </c>
      <c r="D26" s="161"/>
      <c r="E26" s="162">
        <v>1</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193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3">
        <v>10</v>
      </c>
      <c r="B27" s="174" t="s">
        <v>1229</v>
      </c>
      <c r="C27" s="190" t="s">
        <v>1230</v>
      </c>
      <c r="D27" s="175" t="s">
        <v>1214</v>
      </c>
      <c r="E27" s="176">
        <v>1</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258</v>
      </c>
      <c r="T27" s="179" t="s">
        <v>259</v>
      </c>
      <c r="U27" s="159">
        <v>0</v>
      </c>
      <c r="V27" s="159">
        <f>ROUND(E27*U27,2)</f>
        <v>0</v>
      </c>
      <c r="W27" s="159"/>
      <c r="X27" s="159" t="s">
        <v>187</v>
      </c>
      <c r="Y27" s="159" t="s">
        <v>715</v>
      </c>
      <c r="Z27" s="148"/>
      <c r="AA27" s="148"/>
      <c r="AB27" s="148"/>
      <c r="AC27" s="148"/>
      <c r="AD27" s="148"/>
      <c r="AE27" s="148"/>
      <c r="AF27" s="148"/>
      <c r="AG27" s="148" t="s">
        <v>189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1" t="s">
        <v>275</v>
      </c>
      <c r="D28" s="161"/>
      <c r="E28" s="162">
        <v>1</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193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3">
        <v>11</v>
      </c>
      <c r="B29" s="174" t="s">
        <v>1231</v>
      </c>
      <c r="C29" s="190" t="s">
        <v>1232</v>
      </c>
      <c r="D29" s="175" t="s">
        <v>1214</v>
      </c>
      <c r="E29" s="176">
        <v>1</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258</v>
      </c>
      <c r="T29" s="179" t="s">
        <v>259</v>
      </c>
      <c r="U29" s="159">
        <v>0</v>
      </c>
      <c r="V29" s="159">
        <f>ROUND(E29*U29,2)</f>
        <v>0</v>
      </c>
      <c r="W29" s="159"/>
      <c r="X29" s="159" t="s">
        <v>187</v>
      </c>
      <c r="Y29" s="159" t="s">
        <v>715</v>
      </c>
      <c r="Z29" s="148"/>
      <c r="AA29" s="148"/>
      <c r="AB29" s="148"/>
      <c r="AC29" s="148"/>
      <c r="AD29" s="148"/>
      <c r="AE29" s="148"/>
      <c r="AF29" s="148"/>
      <c r="AG29" s="148" t="s">
        <v>189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1" t="s">
        <v>275</v>
      </c>
      <c r="D30" s="161"/>
      <c r="E30" s="162">
        <v>1</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193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3">
        <v>12</v>
      </c>
      <c r="B31" s="174" t="s">
        <v>1233</v>
      </c>
      <c r="C31" s="190" t="s">
        <v>1234</v>
      </c>
      <c r="D31" s="175" t="s">
        <v>1214</v>
      </c>
      <c r="E31" s="176">
        <v>1</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258</v>
      </c>
      <c r="T31" s="179" t="s">
        <v>259</v>
      </c>
      <c r="U31" s="159">
        <v>0</v>
      </c>
      <c r="V31" s="159">
        <f>ROUND(E31*U31,2)</f>
        <v>0</v>
      </c>
      <c r="W31" s="159"/>
      <c r="X31" s="159" t="s">
        <v>187</v>
      </c>
      <c r="Y31" s="159" t="s">
        <v>715</v>
      </c>
      <c r="Z31" s="148"/>
      <c r="AA31" s="148"/>
      <c r="AB31" s="148"/>
      <c r="AC31" s="148"/>
      <c r="AD31" s="148"/>
      <c r="AE31" s="148"/>
      <c r="AF31" s="148"/>
      <c r="AG31" s="148" t="s">
        <v>189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91" t="s">
        <v>275</v>
      </c>
      <c r="D32" s="161"/>
      <c r="E32" s="162">
        <v>1</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193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3">
        <v>13</v>
      </c>
      <c r="B33" s="174" t="s">
        <v>1235</v>
      </c>
      <c r="C33" s="190" t="s">
        <v>1236</v>
      </c>
      <c r="D33" s="175" t="s">
        <v>1214</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258</v>
      </c>
      <c r="T33" s="179" t="s">
        <v>259</v>
      </c>
      <c r="U33" s="159">
        <v>0</v>
      </c>
      <c r="V33" s="159">
        <f>ROUND(E33*U33,2)</f>
        <v>0</v>
      </c>
      <c r="W33" s="159"/>
      <c r="X33" s="159" t="s">
        <v>187</v>
      </c>
      <c r="Y33" s="159" t="s">
        <v>715</v>
      </c>
      <c r="Z33" s="148"/>
      <c r="AA33" s="148"/>
      <c r="AB33" s="148"/>
      <c r="AC33" s="148"/>
      <c r="AD33" s="148"/>
      <c r="AE33" s="148"/>
      <c r="AF33" s="148"/>
      <c r="AG33" s="148" t="s">
        <v>189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91" t="s">
        <v>275</v>
      </c>
      <c r="D34" s="161"/>
      <c r="E34" s="162">
        <v>1</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193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3">
        <v>14</v>
      </c>
      <c r="B35" s="174" t="s">
        <v>1237</v>
      </c>
      <c r="C35" s="190" t="s">
        <v>1238</v>
      </c>
      <c r="D35" s="175" t="s">
        <v>1214</v>
      </c>
      <c r="E35" s="176">
        <v>1</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258</v>
      </c>
      <c r="T35" s="179" t="s">
        <v>259</v>
      </c>
      <c r="U35" s="159">
        <v>0</v>
      </c>
      <c r="V35" s="159">
        <f>ROUND(E35*U35,2)</f>
        <v>0</v>
      </c>
      <c r="W35" s="159"/>
      <c r="X35" s="159" t="s">
        <v>187</v>
      </c>
      <c r="Y35" s="159" t="s">
        <v>715</v>
      </c>
      <c r="Z35" s="148"/>
      <c r="AA35" s="148"/>
      <c r="AB35" s="148"/>
      <c r="AC35" s="148"/>
      <c r="AD35" s="148"/>
      <c r="AE35" s="148"/>
      <c r="AF35" s="148"/>
      <c r="AG35" s="148" t="s">
        <v>189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91" t="s">
        <v>275</v>
      </c>
      <c r="D36" s="161"/>
      <c r="E36" s="162">
        <v>1</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193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3">
        <v>15</v>
      </c>
      <c r="B37" s="174" t="s">
        <v>1239</v>
      </c>
      <c r="C37" s="190" t="s">
        <v>1240</v>
      </c>
      <c r="D37" s="175" t="s">
        <v>831</v>
      </c>
      <c r="E37" s="176">
        <v>40</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258</v>
      </c>
      <c r="T37" s="179" t="s">
        <v>259</v>
      </c>
      <c r="U37" s="159">
        <v>0</v>
      </c>
      <c r="V37" s="159">
        <f>ROUND(E37*U37,2)</f>
        <v>0</v>
      </c>
      <c r="W37" s="159"/>
      <c r="X37" s="159" t="s">
        <v>187</v>
      </c>
      <c r="Y37" s="159" t="s">
        <v>715</v>
      </c>
      <c r="Z37" s="148"/>
      <c r="AA37" s="148"/>
      <c r="AB37" s="148"/>
      <c r="AC37" s="148"/>
      <c r="AD37" s="148"/>
      <c r="AE37" s="148"/>
      <c r="AF37" s="148"/>
      <c r="AG37" s="148" t="s">
        <v>189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91" t="s">
        <v>1091</v>
      </c>
      <c r="D38" s="161"/>
      <c r="E38" s="162">
        <v>40</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193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3">
        <v>16</v>
      </c>
      <c r="B39" s="174" t="s">
        <v>1241</v>
      </c>
      <c r="C39" s="190" t="s">
        <v>1242</v>
      </c>
      <c r="D39" s="175" t="s">
        <v>1214</v>
      </c>
      <c r="E39" s="176">
        <v>3</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258</v>
      </c>
      <c r="T39" s="179" t="s">
        <v>259</v>
      </c>
      <c r="U39" s="159">
        <v>0</v>
      </c>
      <c r="V39" s="159">
        <f>ROUND(E39*U39,2)</f>
        <v>0</v>
      </c>
      <c r="W39" s="159"/>
      <c r="X39" s="159" t="s">
        <v>187</v>
      </c>
      <c r="Y39" s="159" t="s">
        <v>715</v>
      </c>
      <c r="Z39" s="148"/>
      <c r="AA39" s="148"/>
      <c r="AB39" s="148"/>
      <c r="AC39" s="148"/>
      <c r="AD39" s="148"/>
      <c r="AE39" s="148"/>
      <c r="AF39" s="148"/>
      <c r="AG39" s="148" t="s">
        <v>189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1" t="s">
        <v>79</v>
      </c>
      <c r="D40" s="161"/>
      <c r="E40" s="162">
        <v>3</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193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x14ac:dyDescent="0.2">
      <c r="A41" s="166" t="s">
        <v>180</v>
      </c>
      <c r="B41" s="167" t="s">
        <v>147</v>
      </c>
      <c r="C41" s="189" t="s">
        <v>148</v>
      </c>
      <c r="D41" s="168"/>
      <c r="E41" s="169"/>
      <c r="F41" s="170"/>
      <c r="G41" s="170">
        <f>SUMIF(AG42:AG105,"&lt;&gt;NOR",G42:G105)</f>
        <v>0</v>
      </c>
      <c r="H41" s="170"/>
      <c r="I41" s="170">
        <f>SUM(I42:I105)</f>
        <v>0</v>
      </c>
      <c r="J41" s="170"/>
      <c r="K41" s="170">
        <f>SUM(K42:K105)</f>
        <v>0</v>
      </c>
      <c r="L41" s="170"/>
      <c r="M41" s="170">
        <f>SUM(M42:M105)</f>
        <v>0</v>
      </c>
      <c r="N41" s="169"/>
      <c r="O41" s="169">
        <f>SUM(O42:O105)</f>
        <v>0</v>
      </c>
      <c r="P41" s="169"/>
      <c r="Q41" s="169">
        <f>SUM(Q42:Q105)</f>
        <v>0</v>
      </c>
      <c r="R41" s="170"/>
      <c r="S41" s="170"/>
      <c r="T41" s="171"/>
      <c r="U41" s="165"/>
      <c r="V41" s="165">
        <f>SUM(V42:V105)</f>
        <v>0</v>
      </c>
      <c r="W41" s="165"/>
      <c r="X41" s="165"/>
      <c r="Y41" s="165"/>
      <c r="AG41" t="s">
        <v>181</v>
      </c>
    </row>
    <row r="42" spans="1:60" ht="22.5" outlineLevel="1" x14ac:dyDescent="0.2">
      <c r="A42" s="173">
        <v>17</v>
      </c>
      <c r="B42" s="174" t="s">
        <v>1243</v>
      </c>
      <c r="C42" s="190" t="s">
        <v>1244</v>
      </c>
      <c r="D42" s="175" t="s">
        <v>831</v>
      </c>
      <c r="E42" s="176">
        <v>6</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c r="S42" s="178" t="s">
        <v>258</v>
      </c>
      <c r="T42" s="179" t="s">
        <v>259</v>
      </c>
      <c r="U42" s="159">
        <v>0</v>
      </c>
      <c r="V42" s="159">
        <f>ROUND(E42*U42,2)</f>
        <v>0</v>
      </c>
      <c r="W42" s="159"/>
      <c r="X42" s="159" t="s">
        <v>187</v>
      </c>
      <c r="Y42" s="159" t="s">
        <v>715</v>
      </c>
      <c r="Z42" s="148"/>
      <c r="AA42" s="148"/>
      <c r="AB42" s="148"/>
      <c r="AC42" s="148"/>
      <c r="AD42" s="148"/>
      <c r="AE42" s="148"/>
      <c r="AF42" s="148"/>
      <c r="AG42" s="148" t="s">
        <v>189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91" t="s">
        <v>83</v>
      </c>
      <c r="D43" s="161"/>
      <c r="E43" s="162">
        <v>6</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193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73">
        <v>18</v>
      </c>
      <c r="B44" s="174" t="s">
        <v>1245</v>
      </c>
      <c r="C44" s="190" t="s">
        <v>1246</v>
      </c>
      <c r="D44" s="175" t="s">
        <v>831</v>
      </c>
      <c r="E44" s="176">
        <v>9</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c r="S44" s="178" t="s">
        <v>258</v>
      </c>
      <c r="T44" s="179" t="s">
        <v>259</v>
      </c>
      <c r="U44" s="159">
        <v>0</v>
      </c>
      <c r="V44" s="159">
        <f>ROUND(E44*U44,2)</f>
        <v>0</v>
      </c>
      <c r="W44" s="159"/>
      <c r="X44" s="159" t="s">
        <v>187</v>
      </c>
      <c r="Y44" s="159" t="s">
        <v>715</v>
      </c>
      <c r="Z44" s="148"/>
      <c r="AA44" s="148"/>
      <c r="AB44" s="148"/>
      <c r="AC44" s="148"/>
      <c r="AD44" s="148"/>
      <c r="AE44" s="148"/>
      <c r="AF44" s="148"/>
      <c r="AG44" s="148" t="s">
        <v>189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191" t="s">
        <v>91</v>
      </c>
      <c r="D45" s="161"/>
      <c r="E45" s="162">
        <v>9</v>
      </c>
      <c r="F45" s="159"/>
      <c r="G45" s="159"/>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193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73">
        <v>19</v>
      </c>
      <c r="B46" s="174" t="s">
        <v>1247</v>
      </c>
      <c r="C46" s="190" t="s">
        <v>1248</v>
      </c>
      <c r="D46" s="175" t="s">
        <v>831</v>
      </c>
      <c r="E46" s="176">
        <v>8</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c r="S46" s="178" t="s">
        <v>258</v>
      </c>
      <c r="T46" s="179" t="s">
        <v>259</v>
      </c>
      <c r="U46" s="159">
        <v>0</v>
      </c>
      <c r="V46" s="159">
        <f>ROUND(E46*U46,2)</f>
        <v>0</v>
      </c>
      <c r="W46" s="159"/>
      <c r="X46" s="159" t="s">
        <v>187</v>
      </c>
      <c r="Y46" s="159" t="s">
        <v>1004</v>
      </c>
      <c r="Z46" s="148"/>
      <c r="AA46" s="148"/>
      <c r="AB46" s="148"/>
      <c r="AC46" s="148"/>
      <c r="AD46" s="148"/>
      <c r="AE46" s="148"/>
      <c r="AF46" s="148"/>
      <c r="AG46" s="148" t="s">
        <v>189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91" t="s">
        <v>1008</v>
      </c>
      <c r="D47" s="161"/>
      <c r="E47" s="162">
        <v>8</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193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x14ac:dyDescent="0.2">
      <c r="A48" s="173">
        <v>20</v>
      </c>
      <c r="B48" s="174" t="s">
        <v>1249</v>
      </c>
      <c r="C48" s="190" t="s">
        <v>1250</v>
      </c>
      <c r="D48" s="175" t="s">
        <v>831</v>
      </c>
      <c r="E48" s="176">
        <v>4</v>
      </c>
      <c r="F48" s="177"/>
      <c r="G48" s="178">
        <f>ROUND(E48*F48,2)</f>
        <v>0</v>
      </c>
      <c r="H48" s="177"/>
      <c r="I48" s="178">
        <f>ROUND(E48*H48,2)</f>
        <v>0</v>
      </c>
      <c r="J48" s="177"/>
      <c r="K48" s="178">
        <f>ROUND(E48*J48,2)</f>
        <v>0</v>
      </c>
      <c r="L48" s="178">
        <v>21</v>
      </c>
      <c r="M48" s="178">
        <f>G48*(1+L48/100)</f>
        <v>0</v>
      </c>
      <c r="N48" s="176">
        <v>0</v>
      </c>
      <c r="O48" s="176">
        <f>ROUND(E48*N48,2)</f>
        <v>0</v>
      </c>
      <c r="P48" s="176">
        <v>0</v>
      </c>
      <c r="Q48" s="176">
        <f>ROUND(E48*P48,2)</f>
        <v>0</v>
      </c>
      <c r="R48" s="178"/>
      <c r="S48" s="178" t="s">
        <v>258</v>
      </c>
      <c r="T48" s="179" t="s">
        <v>259</v>
      </c>
      <c r="U48" s="159">
        <v>0</v>
      </c>
      <c r="V48" s="159">
        <f>ROUND(E48*U48,2)</f>
        <v>0</v>
      </c>
      <c r="W48" s="159"/>
      <c r="X48" s="159" t="s">
        <v>187</v>
      </c>
      <c r="Y48" s="159" t="s">
        <v>715</v>
      </c>
      <c r="Z48" s="148"/>
      <c r="AA48" s="148"/>
      <c r="AB48" s="148"/>
      <c r="AC48" s="148"/>
      <c r="AD48" s="148"/>
      <c r="AE48" s="148"/>
      <c r="AF48" s="148"/>
      <c r="AG48" s="148" t="s">
        <v>189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191" t="s">
        <v>81</v>
      </c>
      <c r="D49" s="161"/>
      <c r="E49" s="162">
        <v>4</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193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3">
        <v>21</v>
      </c>
      <c r="B50" s="174" t="s">
        <v>1251</v>
      </c>
      <c r="C50" s="190" t="s">
        <v>1252</v>
      </c>
      <c r="D50" s="175" t="s">
        <v>831</v>
      </c>
      <c r="E50" s="176">
        <v>27</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c r="S50" s="178" t="s">
        <v>258</v>
      </c>
      <c r="T50" s="179" t="s">
        <v>259</v>
      </c>
      <c r="U50" s="159">
        <v>0</v>
      </c>
      <c r="V50" s="159">
        <f>ROUND(E50*U50,2)</f>
        <v>0</v>
      </c>
      <c r="W50" s="159"/>
      <c r="X50" s="159" t="s">
        <v>187</v>
      </c>
      <c r="Y50" s="159" t="s">
        <v>1004</v>
      </c>
      <c r="Z50" s="148"/>
      <c r="AA50" s="148"/>
      <c r="AB50" s="148"/>
      <c r="AC50" s="148"/>
      <c r="AD50" s="148"/>
      <c r="AE50" s="148"/>
      <c r="AF50" s="148"/>
      <c r="AG50" s="148" t="s">
        <v>189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91" t="s">
        <v>1253</v>
      </c>
      <c r="D51" s="161"/>
      <c r="E51" s="162">
        <v>27</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193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73">
        <v>22</v>
      </c>
      <c r="B52" s="174" t="s">
        <v>1254</v>
      </c>
      <c r="C52" s="190" t="s">
        <v>1255</v>
      </c>
      <c r="D52" s="175" t="s">
        <v>831</v>
      </c>
      <c r="E52" s="176">
        <v>12</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c r="S52" s="178" t="s">
        <v>258</v>
      </c>
      <c r="T52" s="179" t="s">
        <v>259</v>
      </c>
      <c r="U52" s="159">
        <v>0</v>
      </c>
      <c r="V52" s="159">
        <f>ROUND(E52*U52,2)</f>
        <v>0</v>
      </c>
      <c r="W52" s="159"/>
      <c r="X52" s="159" t="s">
        <v>187</v>
      </c>
      <c r="Y52" s="159" t="s">
        <v>1004</v>
      </c>
      <c r="Z52" s="148"/>
      <c r="AA52" s="148"/>
      <c r="AB52" s="148"/>
      <c r="AC52" s="148"/>
      <c r="AD52" s="148"/>
      <c r="AE52" s="148"/>
      <c r="AF52" s="148"/>
      <c r="AG52" s="148" t="s">
        <v>189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1" t="s">
        <v>1256</v>
      </c>
      <c r="D53" s="161"/>
      <c r="E53" s="162">
        <v>12</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193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73">
        <v>23</v>
      </c>
      <c r="B54" s="174" t="s">
        <v>1257</v>
      </c>
      <c r="C54" s="190" t="s">
        <v>1258</v>
      </c>
      <c r="D54" s="175" t="s">
        <v>831</v>
      </c>
      <c r="E54" s="176">
        <v>6</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258</v>
      </c>
      <c r="T54" s="179" t="s">
        <v>259</v>
      </c>
      <c r="U54" s="159">
        <v>0</v>
      </c>
      <c r="V54" s="159">
        <f>ROUND(E54*U54,2)</f>
        <v>0</v>
      </c>
      <c r="W54" s="159"/>
      <c r="X54" s="159" t="s">
        <v>187</v>
      </c>
      <c r="Y54" s="159" t="s">
        <v>1004</v>
      </c>
      <c r="Z54" s="148"/>
      <c r="AA54" s="148"/>
      <c r="AB54" s="148"/>
      <c r="AC54" s="148"/>
      <c r="AD54" s="148"/>
      <c r="AE54" s="148"/>
      <c r="AF54" s="148"/>
      <c r="AG54" s="148" t="s">
        <v>189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91" t="s">
        <v>83</v>
      </c>
      <c r="D55" s="161"/>
      <c r="E55" s="162">
        <v>6</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193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x14ac:dyDescent="0.2">
      <c r="A56" s="173">
        <v>24</v>
      </c>
      <c r="B56" s="174" t="s">
        <v>1259</v>
      </c>
      <c r="C56" s="190" t="s">
        <v>1260</v>
      </c>
      <c r="D56" s="175" t="s">
        <v>831</v>
      </c>
      <c r="E56" s="176">
        <v>2</v>
      </c>
      <c r="F56" s="177"/>
      <c r="G56" s="178">
        <f>ROUND(E56*F56,2)</f>
        <v>0</v>
      </c>
      <c r="H56" s="177"/>
      <c r="I56" s="178">
        <f>ROUND(E56*H56,2)</f>
        <v>0</v>
      </c>
      <c r="J56" s="177"/>
      <c r="K56" s="178">
        <f>ROUND(E56*J56,2)</f>
        <v>0</v>
      </c>
      <c r="L56" s="178">
        <v>21</v>
      </c>
      <c r="M56" s="178">
        <f>G56*(1+L56/100)</f>
        <v>0</v>
      </c>
      <c r="N56" s="176">
        <v>0</v>
      </c>
      <c r="O56" s="176">
        <f>ROUND(E56*N56,2)</f>
        <v>0</v>
      </c>
      <c r="P56" s="176">
        <v>0</v>
      </c>
      <c r="Q56" s="176">
        <f>ROUND(E56*P56,2)</f>
        <v>0</v>
      </c>
      <c r="R56" s="178"/>
      <c r="S56" s="178" t="s">
        <v>258</v>
      </c>
      <c r="T56" s="179" t="s">
        <v>259</v>
      </c>
      <c r="U56" s="159">
        <v>0</v>
      </c>
      <c r="V56" s="159">
        <f>ROUND(E56*U56,2)</f>
        <v>0</v>
      </c>
      <c r="W56" s="159"/>
      <c r="X56" s="159" t="s">
        <v>187</v>
      </c>
      <c r="Y56" s="159" t="s">
        <v>715</v>
      </c>
      <c r="Z56" s="148"/>
      <c r="AA56" s="148"/>
      <c r="AB56" s="148"/>
      <c r="AC56" s="148"/>
      <c r="AD56" s="148"/>
      <c r="AE56" s="148"/>
      <c r="AF56" s="148"/>
      <c r="AG56" s="148" t="s">
        <v>189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91" t="s">
        <v>1005</v>
      </c>
      <c r="D57" s="161"/>
      <c r="E57" s="162">
        <v>2</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193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73">
        <v>25</v>
      </c>
      <c r="B58" s="174" t="s">
        <v>1261</v>
      </c>
      <c r="C58" s="190" t="s">
        <v>1262</v>
      </c>
      <c r="D58" s="175" t="s">
        <v>831</v>
      </c>
      <c r="E58" s="176">
        <v>2</v>
      </c>
      <c r="F58" s="177"/>
      <c r="G58" s="178">
        <f>ROUND(E58*F58,2)</f>
        <v>0</v>
      </c>
      <c r="H58" s="177"/>
      <c r="I58" s="178">
        <f>ROUND(E58*H58,2)</f>
        <v>0</v>
      </c>
      <c r="J58" s="177"/>
      <c r="K58" s="178">
        <f>ROUND(E58*J58,2)</f>
        <v>0</v>
      </c>
      <c r="L58" s="178">
        <v>21</v>
      </c>
      <c r="M58" s="178">
        <f>G58*(1+L58/100)</f>
        <v>0</v>
      </c>
      <c r="N58" s="176">
        <v>0</v>
      </c>
      <c r="O58" s="176">
        <f>ROUND(E58*N58,2)</f>
        <v>0</v>
      </c>
      <c r="P58" s="176">
        <v>0</v>
      </c>
      <c r="Q58" s="176">
        <f>ROUND(E58*P58,2)</f>
        <v>0</v>
      </c>
      <c r="R58" s="178"/>
      <c r="S58" s="178" t="s">
        <v>258</v>
      </c>
      <c r="T58" s="179" t="s">
        <v>259</v>
      </c>
      <c r="U58" s="159">
        <v>0</v>
      </c>
      <c r="V58" s="159">
        <f>ROUND(E58*U58,2)</f>
        <v>0</v>
      </c>
      <c r="W58" s="159"/>
      <c r="X58" s="159" t="s">
        <v>187</v>
      </c>
      <c r="Y58" s="159" t="s">
        <v>715</v>
      </c>
      <c r="Z58" s="148"/>
      <c r="AA58" s="148"/>
      <c r="AB58" s="148"/>
      <c r="AC58" s="148"/>
      <c r="AD58" s="148"/>
      <c r="AE58" s="148"/>
      <c r="AF58" s="148"/>
      <c r="AG58" s="148" t="s">
        <v>189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91" t="s">
        <v>1005</v>
      </c>
      <c r="D59" s="161"/>
      <c r="E59" s="162">
        <v>2</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193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x14ac:dyDescent="0.2">
      <c r="A60" s="173">
        <v>26</v>
      </c>
      <c r="B60" s="174" t="s">
        <v>1263</v>
      </c>
      <c r="C60" s="190" t="s">
        <v>1264</v>
      </c>
      <c r="D60" s="175" t="s">
        <v>831</v>
      </c>
      <c r="E60" s="176">
        <v>2</v>
      </c>
      <c r="F60" s="177"/>
      <c r="G60" s="178">
        <f>ROUND(E60*F60,2)</f>
        <v>0</v>
      </c>
      <c r="H60" s="177"/>
      <c r="I60" s="178">
        <f>ROUND(E60*H60,2)</f>
        <v>0</v>
      </c>
      <c r="J60" s="177"/>
      <c r="K60" s="178">
        <f>ROUND(E60*J60,2)</f>
        <v>0</v>
      </c>
      <c r="L60" s="178">
        <v>21</v>
      </c>
      <c r="M60" s="178">
        <f>G60*(1+L60/100)</f>
        <v>0</v>
      </c>
      <c r="N60" s="176">
        <v>0</v>
      </c>
      <c r="O60" s="176">
        <f>ROUND(E60*N60,2)</f>
        <v>0</v>
      </c>
      <c r="P60" s="176">
        <v>0</v>
      </c>
      <c r="Q60" s="176">
        <f>ROUND(E60*P60,2)</f>
        <v>0</v>
      </c>
      <c r="R60" s="178"/>
      <c r="S60" s="178" t="s">
        <v>258</v>
      </c>
      <c r="T60" s="179" t="s">
        <v>259</v>
      </c>
      <c r="U60" s="159">
        <v>0</v>
      </c>
      <c r="V60" s="159">
        <f>ROUND(E60*U60,2)</f>
        <v>0</v>
      </c>
      <c r="W60" s="159"/>
      <c r="X60" s="159" t="s">
        <v>187</v>
      </c>
      <c r="Y60" s="159" t="s">
        <v>1004</v>
      </c>
      <c r="Z60" s="148"/>
      <c r="AA60" s="148"/>
      <c r="AB60" s="148"/>
      <c r="AC60" s="148"/>
      <c r="AD60" s="148"/>
      <c r="AE60" s="148"/>
      <c r="AF60" s="148"/>
      <c r="AG60" s="148" t="s">
        <v>189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91" t="s">
        <v>1005</v>
      </c>
      <c r="D61" s="161"/>
      <c r="E61" s="162">
        <v>2</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193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3">
        <v>27</v>
      </c>
      <c r="B62" s="174" t="s">
        <v>1265</v>
      </c>
      <c r="C62" s="190" t="s">
        <v>1266</v>
      </c>
      <c r="D62" s="175" t="s">
        <v>831</v>
      </c>
      <c r="E62" s="176">
        <v>1</v>
      </c>
      <c r="F62" s="177"/>
      <c r="G62" s="178">
        <f>ROUND(E62*F62,2)</f>
        <v>0</v>
      </c>
      <c r="H62" s="177"/>
      <c r="I62" s="178">
        <f>ROUND(E62*H62,2)</f>
        <v>0</v>
      </c>
      <c r="J62" s="177"/>
      <c r="K62" s="178">
        <f>ROUND(E62*J62,2)</f>
        <v>0</v>
      </c>
      <c r="L62" s="178">
        <v>21</v>
      </c>
      <c r="M62" s="178">
        <f>G62*(1+L62/100)</f>
        <v>0</v>
      </c>
      <c r="N62" s="176">
        <v>0</v>
      </c>
      <c r="O62" s="176">
        <f>ROUND(E62*N62,2)</f>
        <v>0</v>
      </c>
      <c r="P62" s="176">
        <v>0</v>
      </c>
      <c r="Q62" s="176">
        <f>ROUND(E62*P62,2)</f>
        <v>0</v>
      </c>
      <c r="R62" s="178"/>
      <c r="S62" s="178" t="s">
        <v>258</v>
      </c>
      <c r="T62" s="179" t="s">
        <v>259</v>
      </c>
      <c r="U62" s="159">
        <v>0</v>
      </c>
      <c r="V62" s="159">
        <f>ROUND(E62*U62,2)</f>
        <v>0</v>
      </c>
      <c r="W62" s="159"/>
      <c r="X62" s="159" t="s">
        <v>187</v>
      </c>
      <c r="Y62" s="159" t="s">
        <v>1004</v>
      </c>
      <c r="Z62" s="148"/>
      <c r="AA62" s="148"/>
      <c r="AB62" s="148"/>
      <c r="AC62" s="148"/>
      <c r="AD62" s="148"/>
      <c r="AE62" s="148"/>
      <c r="AF62" s="148"/>
      <c r="AG62" s="148" t="s">
        <v>189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91" t="s">
        <v>275</v>
      </c>
      <c r="D63" s="161"/>
      <c r="E63" s="162">
        <v>1</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193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3">
        <v>28</v>
      </c>
      <c r="B64" s="174" t="s">
        <v>1267</v>
      </c>
      <c r="C64" s="190" t="s">
        <v>1268</v>
      </c>
      <c r="D64" s="175" t="s">
        <v>831</v>
      </c>
      <c r="E64" s="176">
        <v>2</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c r="S64" s="178" t="s">
        <v>258</v>
      </c>
      <c r="T64" s="179" t="s">
        <v>259</v>
      </c>
      <c r="U64" s="159">
        <v>0</v>
      </c>
      <c r="V64" s="159">
        <f>ROUND(E64*U64,2)</f>
        <v>0</v>
      </c>
      <c r="W64" s="159"/>
      <c r="X64" s="159" t="s">
        <v>187</v>
      </c>
      <c r="Y64" s="159" t="s">
        <v>1004</v>
      </c>
      <c r="Z64" s="148"/>
      <c r="AA64" s="148"/>
      <c r="AB64" s="148"/>
      <c r="AC64" s="148"/>
      <c r="AD64" s="148"/>
      <c r="AE64" s="148"/>
      <c r="AF64" s="148"/>
      <c r="AG64" s="148" t="s">
        <v>189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1" t="s">
        <v>1005</v>
      </c>
      <c r="D65" s="161"/>
      <c r="E65" s="162">
        <v>2</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193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3">
        <v>29</v>
      </c>
      <c r="B66" s="174" t="s">
        <v>1269</v>
      </c>
      <c r="C66" s="190" t="s">
        <v>1270</v>
      </c>
      <c r="D66" s="175" t="s">
        <v>238</v>
      </c>
      <c r="E66" s="176">
        <v>90</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c r="S66" s="178" t="s">
        <v>258</v>
      </c>
      <c r="T66" s="179" t="s">
        <v>259</v>
      </c>
      <c r="U66" s="159">
        <v>0</v>
      </c>
      <c r="V66" s="159">
        <f>ROUND(E66*U66,2)</f>
        <v>0</v>
      </c>
      <c r="W66" s="159"/>
      <c r="X66" s="159" t="s">
        <v>187</v>
      </c>
      <c r="Y66" s="159" t="s">
        <v>715</v>
      </c>
      <c r="Z66" s="148"/>
      <c r="AA66" s="148"/>
      <c r="AB66" s="148"/>
      <c r="AC66" s="148"/>
      <c r="AD66" s="148"/>
      <c r="AE66" s="148"/>
      <c r="AF66" s="148"/>
      <c r="AG66" s="148" t="s">
        <v>189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1" t="s">
        <v>1271</v>
      </c>
      <c r="D67" s="161"/>
      <c r="E67" s="162">
        <v>90</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193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3">
        <v>30</v>
      </c>
      <c r="B68" s="174" t="s">
        <v>1272</v>
      </c>
      <c r="C68" s="190" t="s">
        <v>1273</v>
      </c>
      <c r="D68" s="175" t="s">
        <v>238</v>
      </c>
      <c r="E68" s="176">
        <v>50</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258</v>
      </c>
      <c r="T68" s="179" t="s">
        <v>259</v>
      </c>
      <c r="U68" s="159">
        <v>0</v>
      </c>
      <c r="V68" s="159">
        <f>ROUND(E68*U68,2)</f>
        <v>0</v>
      </c>
      <c r="W68" s="159"/>
      <c r="X68" s="159" t="s">
        <v>187</v>
      </c>
      <c r="Y68" s="159" t="s">
        <v>715</v>
      </c>
      <c r="Z68" s="148"/>
      <c r="AA68" s="148"/>
      <c r="AB68" s="148"/>
      <c r="AC68" s="148"/>
      <c r="AD68" s="148"/>
      <c r="AE68" s="148"/>
      <c r="AF68" s="148"/>
      <c r="AG68" s="148" t="s">
        <v>189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1" t="s">
        <v>1274</v>
      </c>
      <c r="D69" s="161"/>
      <c r="E69" s="162">
        <v>50</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193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33.75" outlineLevel="1" x14ac:dyDescent="0.2">
      <c r="A70" s="173">
        <v>31</v>
      </c>
      <c r="B70" s="174" t="s">
        <v>1275</v>
      </c>
      <c r="C70" s="190" t="s">
        <v>1276</v>
      </c>
      <c r="D70" s="175" t="s">
        <v>238</v>
      </c>
      <c r="E70" s="176">
        <v>180</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258</v>
      </c>
      <c r="T70" s="179" t="s">
        <v>259</v>
      </c>
      <c r="U70" s="159">
        <v>0</v>
      </c>
      <c r="V70" s="159">
        <f>ROUND(E70*U70,2)</f>
        <v>0</v>
      </c>
      <c r="W70" s="159"/>
      <c r="X70" s="159" t="s">
        <v>187</v>
      </c>
      <c r="Y70" s="159" t="s">
        <v>1004</v>
      </c>
      <c r="Z70" s="148"/>
      <c r="AA70" s="148"/>
      <c r="AB70" s="148"/>
      <c r="AC70" s="148"/>
      <c r="AD70" s="148"/>
      <c r="AE70" s="148"/>
      <c r="AF70" s="148"/>
      <c r="AG70" s="148" t="s">
        <v>189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1" t="s">
        <v>1277</v>
      </c>
      <c r="D71" s="161"/>
      <c r="E71" s="162">
        <v>180</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193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73">
        <v>32</v>
      </c>
      <c r="B72" s="174" t="s">
        <v>1278</v>
      </c>
      <c r="C72" s="190" t="s">
        <v>1279</v>
      </c>
      <c r="D72" s="175" t="s">
        <v>238</v>
      </c>
      <c r="E72" s="176">
        <v>260</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c r="S72" s="178" t="s">
        <v>258</v>
      </c>
      <c r="T72" s="179" t="s">
        <v>259</v>
      </c>
      <c r="U72" s="159">
        <v>0</v>
      </c>
      <c r="V72" s="159">
        <f>ROUND(E72*U72,2)</f>
        <v>0</v>
      </c>
      <c r="W72" s="159"/>
      <c r="X72" s="159" t="s">
        <v>187</v>
      </c>
      <c r="Y72" s="159" t="s">
        <v>1004</v>
      </c>
      <c r="Z72" s="148"/>
      <c r="AA72" s="148"/>
      <c r="AB72" s="148"/>
      <c r="AC72" s="148"/>
      <c r="AD72" s="148"/>
      <c r="AE72" s="148"/>
      <c r="AF72" s="148"/>
      <c r="AG72" s="148" t="s">
        <v>189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91" t="s">
        <v>1280</v>
      </c>
      <c r="D73" s="161"/>
      <c r="E73" s="162">
        <v>260</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193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33.75" outlineLevel="1" x14ac:dyDescent="0.2">
      <c r="A74" s="173">
        <v>33</v>
      </c>
      <c r="B74" s="174" t="s">
        <v>1281</v>
      </c>
      <c r="C74" s="190" t="s">
        <v>1282</v>
      </c>
      <c r="D74" s="175" t="s">
        <v>238</v>
      </c>
      <c r="E74" s="176">
        <v>230</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258</v>
      </c>
      <c r="T74" s="179" t="s">
        <v>259</v>
      </c>
      <c r="U74" s="159">
        <v>0</v>
      </c>
      <c r="V74" s="159">
        <f>ROUND(E74*U74,2)</f>
        <v>0</v>
      </c>
      <c r="W74" s="159"/>
      <c r="X74" s="159" t="s">
        <v>187</v>
      </c>
      <c r="Y74" s="159" t="s">
        <v>1004</v>
      </c>
      <c r="Z74" s="148"/>
      <c r="AA74" s="148"/>
      <c r="AB74" s="148"/>
      <c r="AC74" s="148"/>
      <c r="AD74" s="148"/>
      <c r="AE74" s="148"/>
      <c r="AF74" s="148"/>
      <c r="AG74" s="148" t="s">
        <v>189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91" t="s">
        <v>1283</v>
      </c>
      <c r="D75" s="161"/>
      <c r="E75" s="162">
        <v>230</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193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3">
        <v>34</v>
      </c>
      <c r="B76" s="174" t="s">
        <v>1284</v>
      </c>
      <c r="C76" s="190" t="s">
        <v>1285</v>
      </c>
      <c r="D76" s="175" t="s">
        <v>831</v>
      </c>
      <c r="E76" s="176">
        <v>40</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c r="S76" s="178" t="s">
        <v>258</v>
      </c>
      <c r="T76" s="179" t="s">
        <v>259</v>
      </c>
      <c r="U76" s="159">
        <v>0</v>
      </c>
      <c r="V76" s="159">
        <f>ROUND(E76*U76,2)</f>
        <v>0</v>
      </c>
      <c r="W76" s="159"/>
      <c r="X76" s="159" t="s">
        <v>187</v>
      </c>
      <c r="Y76" s="159" t="s">
        <v>1004</v>
      </c>
      <c r="Z76" s="148"/>
      <c r="AA76" s="148"/>
      <c r="AB76" s="148"/>
      <c r="AC76" s="148"/>
      <c r="AD76" s="148"/>
      <c r="AE76" s="148"/>
      <c r="AF76" s="148"/>
      <c r="AG76" s="148" t="s">
        <v>189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191" t="s">
        <v>1091</v>
      </c>
      <c r="D77" s="161"/>
      <c r="E77" s="162">
        <v>40</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193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3">
        <v>35</v>
      </c>
      <c r="B78" s="174" t="s">
        <v>1286</v>
      </c>
      <c r="C78" s="190" t="s">
        <v>1287</v>
      </c>
      <c r="D78" s="175" t="s">
        <v>831</v>
      </c>
      <c r="E78" s="176">
        <v>30</v>
      </c>
      <c r="F78" s="177"/>
      <c r="G78" s="178">
        <f>ROUND(E78*F78,2)</f>
        <v>0</v>
      </c>
      <c r="H78" s="177"/>
      <c r="I78" s="178">
        <f>ROUND(E78*H78,2)</f>
        <v>0</v>
      </c>
      <c r="J78" s="177"/>
      <c r="K78" s="178">
        <f>ROUND(E78*J78,2)</f>
        <v>0</v>
      </c>
      <c r="L78" s="178">
        <v>21</v>
      </c>
      <c r="M78" s="178">
        <f>G78*(1+L78/100)</f>
        <v>0</v>
      </c>
      <c r="N78" s="176">
        <v>0</v>
      </c>
      <c r="O78" s="176">
        <f>ROUND(E78*N78,2)</f>
        <v>0</v>
      </c>
      <c r="P78" s="176">
        <v>0</v>
      </c>
      <c r="Q78" s="176">
        <f>ROUND(E78*P78,2)</f>
        <v>0</v>
      </c>
      <c r="R78" s="178"/>
      <c r="S78" s="178" t="s">
        <v>258</v>
      </c>
      <c r="T78" s="179" t="s">
        <v>259</v>
      </c>
      <c r="U78" s="159">
        <v>0</v>
      </c>
      <c r="V78" s="159">
        <f>ROUND(E78*U78,2)</f>
        <v>0</v>
      </c>
      <c r="W78" s="159"/>
      <c r="X78" s="159" t="s">
        <v>187</v>
      </c>
      <c r="Y78" s="159" t="s">
        <v>1004</v>
      </c>
      <c r="Z78" s="148"/>
      <c r="AA78" s="148"/>
      <c r="AB78" s="148"/>
      <c r="AC78" s="148"/>
      <c r="AD78" s="148"/>
      <c r="AE78" s="148"/>
      <c r="AF78" s="148"/>
      <c r="AG78" s="148" t="s">
        <v>189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91" t="s">
        <v>1143</v>
      </c>
      <c r="D79" s="161"/>
      <c r="E79" s="162">
        <v>30</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193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3">
        <v>36</v>
      </c>
      <c r="B80" s="174" t="s">
        <v>1288</v>
      </c>
      <c r="C80" s="190" t="s">
        <v>1289</v>
      </c>
      <c r="D80" s="175" t="s">
        <v>831</v>
      </c>
      <c r="E80" s="176">
        <v>15</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c r="S80" s="178" t="s">
        <v>258</v>
      </c>
      <c r="T80" s="179" t="s">
        <v>259</v>
      </c>
      <c r="U80" s="159">
        <v>0</v>
      </c>
      <c r="V80" s="159">
        <f>ROUND(E80*U80,2)</f>
        <v>0</v>
      </c>
      <c r="W80" s="159"/>
      <c r="X80" s="159" t="s">
        <v>187</v>
      </c>
      <c r="Y80" s="159" t="s">
        <v>1004</v>
      </c>
      <c r="Z80" s="148"/>
      <c r="AA80" s="148"/>
      <c r="AB80" s="148"/>
      <c r="AC80" s="148"/>
      <c r="AD80" s="148"/>
      <c r="AE80" s="148"/>
      <c r="AF80" s="148"/>
      <c r="AG80" s="148" t="s">
        <v>189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1" t="s">
        <v>1290</v>
      </c>
      <c r="D81" s="161"/>
      <c r="E81" s="162">
        <v>15</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193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3">
        <v>37</v>
      </c>
      <c r="B82" s="174" t="s">
        <v>1291</v>
      </c>
      <c r="C82" s="190" t="s">
        <v>1292</v>
      </c>
      <c r="D82" s="175" t="s">
        <v>238</v>
      </c>
      <c r="E82" s="176">
        <v>160</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c r="S82" s="178" t="s">
        <v>258</v>
      </c>
      <c r="T82" s="179" t="s">
        <v>259</v>
      </c>
      <c r="U82" s="159">
        <v>0</v>
      </c>
      <c r="V82" s="159">
        <f>ROUND(E82*U82,2)</f>
        <v>0</v>
      </c>
      <c r="W82" s="159"/>
      <c r="X82" s="159" t="s">
        <v>187</v>
      </c>
      <c r="Y82" s="159" t="s">
        <v>715</v>
      </c>
      <c r="Z82" s="148"/>
      <c r="AA82" s="148"/>
      <c r="AB82" s="148"/>
      <c r="AC82" s="148"/>
      <c r="AD82" s="148"/>
      <c r="AE82" s="148"/>
      <c r="AF82" s="148"/>
      <c r="AG82" s="148" t="s">
        <v>189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1" t="s">
        <v>1293</v>
      </c>
      <c r="D83" s="161"/>
      <c r="E83" s="162">
        <v>160</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193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3">
        <v>38</v>
      </c>
      <c r="B84" s="174" t="s">
        <v>1294</v>
      </c>
      <c r="C84" s="190" t="s">
        <v>1295</v>
      </c>
      <c r="D84" s="175" t="s">
        <v>831</v>
      </c>
      <c r="E84" s="176">
        <v>290</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258</v>
      </c>
      <c r="T84" s="179" t="s">
        <v>259</v>
      </c>
      <c r="U84" s="159">
        <v>0</v>
      </c>
      <c r="V84" s="159">
        <f>ROUND(E84*U84,2)</f>
        <v>0</v>
      </c>
      <c r="W84" s="159"/>
      <c r="X84" s="159" t="s">
        <v>187</v>
      </c>
      <c r="Y84" s="159" t="s">
        <v>1004</v>
      </c>
      <c r="Z84" s="148"/>
      <c r="AA84" s="148"/>
      <c r="AB84" s="148"/>
      <c r="AC84" s="148"/>
      <c r="AD84" s="148"/>
      <c r="AE84" s="148"/>
      <c r="AF84" s="148"/>
      <c r="AG84" s="148" t="s">
        <v>189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91" t="s">
        <v>1296</v>
      </c>
      <c r="D85" s="161"/>
      <c r="E85" s="162">
        <v>290</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193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3">
        <v>39</v>
      </c>
      <c r="B86" s="174" t="s">
        <v>1297</v>
      </c>
      <c r="C86" s="190" t="s">
        <v>1298</v>
      </c>
      <c r="D86" s="175" t="s">
        <v>831</v>
      </c>
      <c r="E86" s="176">
        <v>290</v>
      </c>
      <c r="F86" s="177"/>
      <c r="G86" s="178">
        <f>ROUND(E86*F86,2)</f>
        <v>0</v>
      </c>
      <c r="H86" s="177"/>
      <c r="I86" s="178">
        <f>ROUND(E86*H86,2)</f>
        <v>0</v>
      </c>
      <c r="J86" s="177"/>
      <c r="K86" s="178">
        <f>ROUND(E86*J86,2)</f>
        <v>0</v>
      </c>
      <c r="L86" s="178">
        <v>21</v>
      </c>
      <c r="M86" s="178">
        <f>G86*(1+L86/100)</f>
        <v>0</v>
      </c>
      <c r="N86" s="176">
        <v>0</v>
      </c>
      <c r="O86" s="176">
        <f>ROUND(E86*N86,2)</f>
        <v>0</v>
      </c>
      <c r="P86" s="176">
        <v>0</v>
      </c>
      <c r="Q86" s="176">
        <f>ROUND(E86*P86,2)</f>
        <v>0</v>
      </c>
      <c r="R86" s="178"/>
      <c r="S86" s="178" t="s">
        <v>258</v>
      </c>
      <c r="T86" s="179" t="s">
        <v>259</v>
      </c>
      <c r="U86" s="159">
        <v>0</v>
      </c>
      <c r="V86" s="159">
        <f>ROUND(E86*U86,2)</f>
        <v>0</v>
      </c>
      <c r="W86" s="159"/>
      <c r="X86" s="159" t="s">
        <v>187</v>
      </c>
      <c r="Y86" s="159" t="s">
        <v>1004</v>
      </c>
      <c r="Z86" s="148"/>
      <c r="AA86" s="148"/>
      <c r="AB86" s="148"/>
      <c r="AC86" s="148"/>
      <c r="AD86" s="148"/>
      <c r="AE86" s="148"/>
      <c r="AF86" s="148"/>
      <c r="AG86" s="148" t="s">
        <v>189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91" t="s">
        <v>1296</v>
      </c>
      <c r="D87" s="161"/>
      <c r="E87" s="162">
        <v>290</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193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3">
        <v>40</v>
      </c>
      <c r="B88" s="174" t="s">
        <v>1299</v>
      </c>
      <c r="C88" s="190" t="s">
        <v>1300</v>
      </c>
      <c r="D88" s="175" t="s">
        <v>831</v>
      </c>
      <c r="E88" s="176">
        <v>150</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258</v>
      </c>
      <c r="T88" s="179" t="s">
        <v>259</v>
      </c>
      <c r="U88" s="159">
        <v>0</v>
      </c>
      <c r="V88" s="159">
        <f>ROUND(E88*U88,2)</f>
        <v>0</v>
      </c>
      <c r="W88" s="159"/>
      <c r="X88" s="159" t="s">
        <v>187</v>
      </c>
      <c r="Y88" s="159" t="s">
        <v>1004</v>
      </c>
      <c r="Z88" s="148"/>
      <c r="AA88" s="148"/>
      <c r="AB88" s="148"/>
      <c r="AC88" s="148"/>
      <c r="AD88" s="148"/>
      <c r="AE88" s="148"/>
      <c r="AF88" s="148"/>
      <c r="AG88" s="148" t="s">
        <v>189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1" t="s">
        <v>1301</v>
      </c>
      <c r="D89" s="161"/>
      <c r="E89" s="162">
        <v>150</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193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3">
        <v>41</v>
      </c>
      <c r="B90" s="174" t="s">
        <v>1302</v>
      </c>
      <c r="C90" s="190" t="s">
        <v>1303</v>
      </c>
      <c r="D90" s="175" t="s">
        <v>831</v>
      </c>
      <c r="E90" s="176">
        <v>80</v>
      </c>
      <c r="F90" s="177"/>
      <c r="G90" s="178">
        <f>ROUND(E90*F90,2)</f>
        <v>0</v>
      </c>
      <c r="H90" s="177"/>
      <c r="I90" s="178">
        <f>ROUND(E90*H90,2)</f>
        <v>0</v>
      </c>
      <c r="J90" s="177"/>
      <c r="K90" s="178">
        <f>ROUND(E90*J90,2)</f>
        <v>0</v>
      </c>
      <c r="L90" s="178">
        <v>21</v>
      </c>
      <c r="M90" s="178">
        <f>G90*(1+L90/100)</f>
        <v>0</v>
      </c>
      <c r="N90" s="176">
        <v>0</v>
      </c>
      <c r="O90" s="176">
        <f>ROUND(E90*N90,2)</f>
        <v>0</v>
      </c>
      <c r="P90" s="176">
        <v>0</v>
      </c>
      <c r="Q90" s="176">
        <f>ROUND(E90*P90,2)</f>
        <v>0</v>
      </c>
      <c r="R90" s="178"/>
      <c r="S90" s="178" t="s">
        <v>258</v>
      </c>
      <c r="T90" s="179" t="s">
        <v>259</v>
      </c>
      <c r="U90" s="159">
        <v>0</v>
      </c>
      <c r="V90" s="159">
        <f>ROUND(E90*U90,2)</f>
        <v>0</v>
      </c>
      <c r="W90" s="159"/>
      <c r="X90" s="159" t="s">
        <v>187</v>
      </c>
      <c r="Y90" s="159" t="s">
        <v>1004</v>
      </c>
      <c r="Z90" s="148"/>
      <c r="AA90" s="148"/>
      <c r="AB90" s="148"/>
      <c r="AC90" s="148"/>
      <c r="AD90" s="148"/>
      <c r="AE90" s="148"/>
      <c r="AF90" s="148"/>
      <c r="AG90" s="148" t="s">
        <v>189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91" t="s">
        <v>1304</v>
      </c>
      <c r="D91" s="161"/>
      <c r="E91" s="162">
        <v>80</v>
      </c>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193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1" x14ac:dyDescent="0.2">
      <c r="A92" s="173">
        <v>42</v>
      </c>
      <c r="B92" s="174" t="s">
        <v>1305</v>
      </c>
      <c r="C92" s="190" t="s">
        <v>1306</v>
      </c>
      <c r="D92" s="175" t="s">
        <v>831</v>
      </c>
      <c r="E92" s="176">
        <v>130</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258</v>
      </c>
      <c r="T92" s="179" t="s">
        <v>259</v>
      </c>
      <c r="U92" s="159">
        <v>0</v>
      </c>
      <c r="V92" s="159">
        <f>ROUND(E92*U92,2)</f>
        <v>0</v>
      </c>
      <c r="W92" s="159"/>
      <c r="X92" s="159" t="s">
        <v>187</v>
      </c>
      <c r="Y92" s="159" t="s">
        <v>715</v>
      </c>
      <c r="Z92" s="148"/>
      <c r="AA92" s="148"/>
      <c r="AB92" s="148"/>
      <c r="AC92" s="148"/>
      <c r="AD92" s="148"/>
      <c r="AE92" s="148"/>
      <c r="AF92" s="148"/>
      <c r="AG92" s="148" t="s">
        <v>189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91" t="s">
        <v>1307</v>
      </c>
      <c r="D93" s="161"/>
      <c r="E93" s="162">
        <v>130</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193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1" x14ac:dyDescent="0.2">
      <c r="A94" s="173">
        <v>43</v>
      </c>
      <c r="B94" s="174" t="s">
        <v>1308</v>
      </c>
      <c r="C94" s="190" t="s">
        <v>1309</v>
      </c>
      <c r="D94" s="175" t="s">
        <v>238</v>
      </c>
      <c r="E94" s="176">
        <v>60</v>
      </c>
      <c r="F94" s="177"/>
      <c r="G94" s="178">
        <f>ROUND(E94*F94,2)</f>
        <v>0</v>
      </c>
      <c r="H94" s="177"/>
      <c r="I94" s="178">
        <f>ROUND(E94*H94,2)</f>
        <v>0</v>
      </c>
      <c r="J94" s="177"/>
      <c r="K94" s="178">
        <f>ROUND(E94*J94,2)</f>
        <v>0</v>
      </c>
      <c r="L94" s="178">
        <v>21</v>
      </c>
      <c r="M94" s="178">
        <f>G94*(1+L94/100)</f>
        <v>0</v>
      </c>
      <c r="N94" s="176">
        <v>0</v>
      </c>
      <c r="O94" s="176">
        <f>ROUND(E94*N94,2)</f>
        <v>0</v>
      </c>
      <c r="P94" s="176">
        <v>0</v>
      </c>
      <c r="Q94" s="176">
        <f>ROUND(E94*P94,2)</f>
        <v>0</v>
      </c>
      <c r="R94" s="178"/>
      <c r="S94" s="178" t="s">
        <v>258</v>
      </c>
      <c r="T94" s="179" t="s">
        <v>259</v>
      </c>
      <c r="U94" s="159">
        <v>0</v>
      </c>
      <c r="V94" s="159">
        <f>ROUND(E94*U94,2)</f>
        <v>0</v>
      </c>
      <c r="W94" s="159"/>
      <c r="X94" s="159" t="s">
        <v>187</v>
      </c>
      <c r="Y94" s="159" t="s">
        <v>715</v>
      </c>
      <c r="Z94" s="148"/>
      <c r="AA94" s="148"/>
      <c r="AB94" s="148"/>
      <c r="AC94" s="148"/>
      <c r="AD94" s="148"/>
      <c r="AE94" s="148"/>
      <c r="AF94" s="148"/>
      <c r="AG94" s="148" t="s">
        <v>189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1" t="s">
        <v>1310</v>
      </c>
      <c r="D95" s="161"/>
      <c r="E95" s="162">
        <v>60</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193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73">
        <v>44</v>
      </c>
      <c r="B96" s="174" t="s">
        <v>1311</v>
      </c>
      <c r="C96" s="190" t="s">
        <v>1312</v>
      </c>
      <c r="D96" s="175" t="s">
        <v>831</v>
      </c>
      <c r="E96" s="176">
        <v>30</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c r="S96" s="178" t="s">
        <v>258</v>
      </c>
      <c r="T96" s="179" t="s">
        <v>259</v>
      </c>
      <c r="U96" s="159">
        <v>0</v>
      </c>
      <c r="V96" s="159">
        <f>ROUND(E96*U96,2)</f>
        <v>0</v>
      </c>
      <c r="W96" s="159"/>
      <c r="X96" s="159" t="s">
        <v>187</v>
      </c>
      <c r="Y96" s="159" t="s">
        <v>715</v>
      </c>
      <c r="Z96" s="148"/>
      <c r="AA96" s="148"/>
      <c r="AB96" s="148"/>
      <c r="AC96" s="148"/>
      <c r="AD96" s="148"/>
      <c r="AE96" s="148"/>
      <c r="AF96" s="148"/>
      <c r="AG96" s="148" t="s">
        <v>189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91" t="s">
        <v>1143</v>
      </c>
      <c r="D97" s="161"/>
      <c r="E97" s="162">
        <v>30</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193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3">
        <v>45</v>
      </c>
      <c r="B98" s="174" t="s">
        <v>1313</v>
      </c>
      <c r="C98" s="190" t="s">
        <v>1314</v>
      </c>
      <c r="D98" s="175" t="s">
        <v>831</v>
      </c>
      <c r="E98" s="176">
        <v>30</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c r="S98" s="178" t="s">
        <v>258</v>
      </c>
      <c r="T98" s="179" t="s">
        <v>259</v>
      </c>
      <c r="U98" s="159">
        <v>0</v>
      </c>
      <c r="V98" s="159">
        <f>ROUND(E98*U98,2)</f>
        <v>0</v>
      </c>
      <c r="W98" s="159"/>
      <c r="X98" s="159" t="s">
        <v>187</v>
      </c>
      <c r="Y98" s="159" t="s">
        <v>715</v>
      </c>
      <c r="Z98" s="148"/>
      <c r="AA98" s="148"/>
      <c r="AB98" s="148"/>
      <c r="AC98" s="148"/>
      <c r="AD98" s="148"/>
      <c r="AE98" s="148"/>
      <c r="AF98" s="148"/>
      <c r="AG98" s="148" t="s">
        <v>189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91" t="s">
        <v>1143</v>
      </c>
      <c r="D99" s="161"/>
      <c r="E99" s="162">
        <v>30</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193</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3">
        <v>46</v>
      </c>
      <c r="B100" s="174" t="s">
        <v>1315</v>
      </c>
      <c r="C100" s="190" t="s">
        <v>1316</v>
      </c>
      <c r="D100" s="175" t="s">
        <v>831</v>
      </c>
      <c r="E100" s="176">
        <v>1</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c r="S100" s="178" t="s">
        <v>258</v>
      </c>
      <c r="T100" s="179" t="s">
        <v>259</v>
      </c>
      <c r="U100" s="159">
        <v>0</v>
      </c>
      <c r="V100" s="159">
        <f>ROUND(E100*U100,2)</f>
        <v>0</v>
      </c>
      <c r="W100" s="159"/>
      <c r="X100" s="159" t="s">
        <v>187</v>
      </c>
      <c r="Y100" s="159" t="s">
        <v>715</v>
      </c>
      <c r="Z100" s="148"/>
      <c r="AA100" s="148"/>
      <c r="AB100" s="148"/>
      <c r="AC100" s="148"/>
      <c r="AD100" s="148"/>
      <c r="AE100" s="148"/>
      <c r="AF100" s="148"/>
      <c r="AG100" s="148" t="s">
        <v>189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91" t="s">
        <v>275</v>
      </c>
      <c r="D101" s="161"/>
      <c r="E101" s="162">
        <v>1</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193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73">
        <v>47</v>
      </c>
      <c r="B102" s="174" t="s">
        <v>1317</v>
      </c>
      <c r="C102" s="190" t="s">
        <v>1318</v>
      </c>
      <c r="D102" s="175" t="s">
        <v>831</v>
      </c>
      <c r="E102" s="176">
        <v>40</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258</v>
      </c>
      <c r="T102" s="179" t="s">
        <v>259</v>
      </c>
      <c r="U102" s="159">
        <v>0</v>
      </c>
      <c r="V102" s="159">
        <f>ROUND(E102*U102,2)</f>
        <v>0</v>
      </c>
      <c r="W102" s="159"/>
      <c r="X102" s="159" t="s">
        <v>187</v>
      </c>
      <c r="Y102" s="159" t="s">
        <v>715</v>
      </c>
      <c r="Z102" s="148"/>
      <c r="AA102" s="148"/>
      <c r="AB102" s="148"/>
      <c r="AC102" s="148"/>
      <c r="AD102" s="148"/>
      <c r="AE102" s="148"/>
      <c r="AF102" s="148"/>
      <c r="AG102" s="148" t="s">
        <v>189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191" t="s">
        <v>1091</v>
      </c>
      <c r="D103" s="161"/>
      <c r="E103" s="162">
        <v>40</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193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2.5" outlineLevel="1" x14ac:dyDescent="0.2">
      <c r="A104" s="173">
        <v>48</v>
      </c>
      <c r="B104" s="174" t="s">
        <v>1319</v>
      </c>
      <c r="C104" s="190" t="s">
        <v>1320</v>
      </c>
      <c r="D104" s="175" t="s">
        <v>831</v>
      </c>
      <c r="E104" s="176">
        <v>40</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c r="S104" s="178" t="s">
        <v>258</v>
      </c>
      <c r="T104" s="179" t="s">
        <v>259</v>
      </c>
      <c r="U104" s="159">
        <v>0</v>
      </c>
      <c r="V104" s="159">
        <f>ROUND(E104*U104,2)</f>
        <v>0</v>
      </c>
      <c r="W104" s="159"/>
      <c r="X104" s="159" t="s">
        <v>187</v>
      </c>
      <c r="Y104" s="159" t="s">
        <v>715</v>
      </c>
      <c r="Z104" s="148"/>
      <c r="AA104" s="148"/>
      <c r="AB104" s="148"/>
      <c r="AC104" s="148"/>
      <c r="AD104" s="148"/>
      <c r="AE104" s="148"/>
      <c r="AF104" s="148"/>
      <c r="AG104" s="148" t="s">
        <v>189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91" t="s">
        <v>1091</v>
      </c>
      <c r="D105" s="161"/>
      <c r="E105" s="162">
        <v>40</v>
      </c>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193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6" t="s">
        <v>180</v>
      </c>
      <c r="B106" s="167" t="s">
        <v>151</v>
      </c>
      <c r="C106" s="189" t="s">
        <v>28</v>
      </c>
      <c r="D106" s="168"/>
      <c r="E106" s="169"/>
      <c r="F106" s="170"/>
      <c r="G106" s="170">
        <f>SUMIF(AG107:AG137,"&lt;&gt;NOR",G107:G137)</f>
        <v>0</v>
      </c>
      <c r="H106" s="170"/>
      <c r="I106" s="170">
        <f>SUM(I107:I137)</f>
        <v>0</v>
      </c>
      <c r="J106" s="170"/>
      <c r="K106" s="170">
        <f>SUM(K107:K137)</f>
        <v>0</v>
      </c>
      <c r="L106" s="170"/>
      <c r="M106" s="170">
        <f>SUM(M107:M137)</f>
        <v>0</v>
      </c>
      <c r="N106" s="169"/>
      <c r="O106" s="169">
        <f>SUM(O107:O137)</f>
        <v>0</v>
      </c>
      <c r="P106" s="169"/>
      <c r="Q106" s="169">
        <f>SUM(Q107:Q137)</f>
        <v>0</v>
      </c>
      <c r="R106" s="170"/>
      <c r="S106" s="170"/>
      <c r="T106" s="171"/>
      <c r="U106" s="165"/>
      <c r="V106" s="165">
        <f>SUM(V107:V137)</f>
        <v>0</v>
      </c>
      <c r="W106" s="165"/>
      <c r="X106" s="165"/>
      <c r="Y106" s="165"/>
      <c r="AG106" t="s">
        <v>181</v>
      </c>
    </row>
    <row r="107" spans="1:60" outlineLevel="1" x14ac:dyDescent="0.2">
      <c r="A107" s="173">
        <v>49</v>
      </c>
      <c r="B107" s="174" t="s">
        <v>1202</v>
      </c>
      <c r="C107" s="190" t="s">
        <v>1321</v>
      </c>
      <c r="D107" s="175" t="s">
        <v>208</v>
      </c>
      <c r="E107" s="176">
        <v>15</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c r="S107" s="178" t="s">
        <v>258</v>
      </c>
      <c r="T107" s="179" t="s">
        <v>259</v>
      </c>
      <c r="U107" s="159">
        <v>0</v>
      </c>
      <c r="V107" s="159">
        <f>ROUND(E107*U107,2)</f>
        <v>0</v>
      </c>
      <c r="W107" s="159"/>
      <c r="X107" s="159" t="s">
        <v>1132</v>
      </c>
      <c r="Y107" s="159" t="s">
        <v>1004</v>
      </c>
      <c r="Z107" s="148"/>
      <c r="AA107" s="148"/>
      <c r="AB107" s="148"/>
      <c r="AC107" s="148"/>
      <c r="AD107" s="148"/>
      <c r="AE107" s="148"/>
      <c r="AF107" s="148"/>
      <c r="AG107" s="148" t="s">
        <v>1133</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91" t="s">
        <v>1290</v>
      </c>
      <c r="D108" s="161"/>
      <c r="E108" s="162">
        <v>15</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193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3">
        <v>50</v>
      </c>
      <c r="B109" s="174" t="s">
        <v>1204</v>
      </c>
      <c r="C109" s="190" t="s">
        <v>1322</v>
      </c>
      <c r="D109" s="175" t="s">
        <v>831</v>
      </c>
      <c r="E109" s="176">
        <v>30</v>
      </c>
      <c r="F109" s="177"/>
      <c r="G109" s="178">
        <f>ROUND(E109*F109,2)</f>
        <v>0</v>
      </c>
      <c r="H109" s="177"/>
      <c r="I109" s="178">
        <f>ROUND(E109*H109,2)</f>
        <v>0</v>
      </c>
      <c r="J109" s="177"/>
      <c r="K109" s="178">
        <f>ROUND(E109*J109,2)</f>
        <v>0</v>
      </c>
      <c r="L109" s="178">
        <v>21</v>
      </c>
      <c r="M109" s="178">
        <f>G109*(1+L109/100)</f>
        <v>0</v>
      </c>
      <c r="N109" s="176">
        <v>0</v>
      </c>
      <c r="O109" s="176">
        <f>ROUND(E109*N109,2)</f>
        <v>0</v>
      </c>
      <c r="P109" s="176">
        <v>0</v>
      </c>
      <c r="Q109" s="176">
        <f>ROUND(E109*P109,2)</f>
        <v>0</v>
      </c>
      <c r="R109" s="178"/>
      <c r="S109" s="178" t="s">
        <v>258</v>
      </c>
      <c r="T109" s="179" t="s">
        <v>259</v>
      </c>
      <c r="U109" s="159">
        <v>0</v>
      </c>
      <c r="V109" s="159">
        <f>ROUND(E109*U109,2)</f>
        <v>0</v>
      </c>
      <c r="W109" s="159"/>
      <c r="X109" s="159" t="s">
        <v>1132</v>
      </c>
      <c r="Y109" s="159" t="s">
        <v>1004</v>
      </c>
      <c r="Z109" s="148"/>
      <c r="AA109" s="148"/>
      <c r="AB109" s="148"/>
      <c r="AC109" s="148"/>
      <c r="AD109" s="148"/>
      <c r="AE109" s="148"/>
      <c r="AF109" s="148"/>
      <c r="AG109" s="148" t="s">
        <v>1133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91" t="s">
        <v>1143</v>
      </c>
      <c r="D110" s="161"/>
      <c r="E110" s="162">
        <v>30</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193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3">
        <v>51</v>
      </c>
      <c r="B111" s="174" t="s">
        <v>1206</v>
      </c>
      <c r="C111" s="190" t="s">
        <v>1323</v>
      </c>
      <c r="D111" s="175" t="s">
        <v>831</v>
      </c>
      <c r="E111" s="176">
        <v>10</v>
      </c>
      <c r="F111" s="177"/>
      <c r="G111" s="178">
        <f>ROUND(E111*F111,2)</f>
        <v>0</v>
      </c>
      <c r="H111" s="177"/>
      <c r="I111" s="178">
        <f>ROUND(E111*H111,2)</f>
        <v>0</v>
      </c>
      <c r="J111" s="177"/>
      <c r="K111" s="178">
        <f>ROUND(E111*J111,2)</f>
        <v>0</v>
      </c>
      <c r="L111" s="178">
        <v>21</v>
      </c>
      <c r="M111" s="178">
        <f>G111*(1+L111/100)</f>
        <v>0</v>
      </c>
      <c r="N111" s="176">
        <v>0</v>
      </c>
      <c r="O111" s="176">
        <f>ROUND(E111*N111,2)</f>
        <v>0</v>
      </c>
      <c r="P111" s="176">
        <v>0</v>
      </c>
      <c r="Q111" s="176">
        <f>ROUND(E111*P111,2)</f>
        <v>0</v>
      </c>
      <c r="R111" s="178"/>
      <c r="S111" s="178" t="s">
        <v>258</v>
      </c>
      <c r="T111" s="179" t="s">
        <v>259</v>
      </c>
      <c r="U111" s="159">
        <v>0</v>
      </c>
      <c r="V111" s="159">
        <f>ROUND(E111*U111,2)</f>
        <v>0</v>
      </c>
      <c r="W111" s="159"/>
      <c r="X111" s="159" t="s">
        <v>1132</v>
      </c>
      <c r="Y111" s="159" t="s">
        <v>1004</v>
      </c>
      <c r="Z111" s="148"/>
      <c r="AA111" s="148"/>
      <c r="AB111" s="148"/>
      <c r="AC111" s="148"/>
      <c r="AD111" s="148"/>
      <c r="AE111" s="148"/>
      <c r="AF111" s="148"/>
      <c r="AG111" s="148" t="s">
        <v>1133</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1" t="s">
        <v>1011</v>
      </c>
      <c r="D112" s="161"/>
      <c r="E112" s="162">
        <v>10</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193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73">
        <v>52</v>
      </c>
      <c r="B113" s="174" t="s">
        <v>1208</v>
      </c>
      <c r="C113" s="190" t="s">
        <v>1324</v>
      </c>
      <c r="D113" s="175" t="s">
        <v>238</v>
      </c>
      <c r="E113" s="176">
        <v>50</v>
      </c>
      <c r="F113" s="177"/>
      <c r="G113" s="178">
        <f>ROUND(E113*F113,2)</f>
        <v>0</v>
      </c>
      <c r="H113" s="177"/>
      <c r="I113" s="178">
        <f>ROUND(E113*H113,2)</f>
        <v>0</v>
      </c>
      <c r="J113" s="177"/>
      <c r="K113" s="178">
        <f>ROUND(E113*J113,2)</f>
        <v>0</v>
      </c>
      <c r="L113" s="178">
        <v>21</v>
      </c>
      <c r="M113" s="178">
        <f>G113*(1+L113/100)</f>
        <v>0</v>
      </c>
      <c r="N113" s="176">
        <v>0</v>
      </c>
      <c r="O113" s="176">
        <f>ROUND(E113*N113,2)</f>
        <v>0</v>
      </c>
      <c r="P113" s="176">
        <v>0</v>
      </c>
      <c r="Q113" s="176">
        <f>ROUND(E113*P113,2)</f>
        <v>0</v>
      </c>
      <c r="R113" s="178"/>
      <c r="S113" s="178" t="s">
        <v>258</v>
      </c>
      <c r="T113" s="179" t="s">
        <v>259</v>
      </c>
      <c r="U113" s="159">
        <v>0</v>
      </c>
      <c r="V113" s="159">
        <f>ROUND(E113*U113,2)</f>
        <v>0</v>
      </c>
      <c r="W113" s="159"/>
      <c r="X113" s="159" t="s">
        <v>1132</v>
      </c>
      <c r="Y113" s="159" t="s">
        <v>1004</v>
      </c>
      <c r="Z113" s="148"/>
      <c r="AA113" s="148"/>
      <c r="AB113" s="148"/>
      <c r="AC113" s="148"/>
      <c r="AD113" s="148"/>
      <c r="AE113" s="148"/>
      <c r="AF113" s="148"/>
      <c r="AG113" s="148" t="s">
        <v>1133</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191" t="s">
        <v>1274</v>
      </c>
      <c r="D114" s="161"/>
      <c r="E114" s="162">
        <v>50</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193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3">
        <v>53</v>
      </c>
      <c r="B115" s="174" t="s">
        <v>1325</v>
      </c>
      <c r="C115" s="190" t="s">
        <v>1326</v>
      </c>
      <c r="D115" s="175" t="s">
        <v>238</v>
      </c>
      <c r="E115" s="176">
        <v>20</v>
      </c>
      <c r="F115" s="177"/>
      <c r="G115" s="178">
        <f>ROUND(E115*F115,2)</f>
        <v>0</v>
      </c>
      <c r="H115" s="177"/>
      <c r="I115" s="178">
        <f>ROUND(E115*H115,2)</f>
        <v>0</v>
      </c>
      <c r="J115" s="177"/>
      <c r="K115" s="178">
        <f>ROUND(E115*J115,2)</f>
        <v>0</v>
      </c>
      <c r="L115" s="178">
        <v>21</v>
      </c>
      <c r="M115" s="178">
        <f>G115*(1+L115/100)</f>
        <v>0</v>
      </c>
      <c r="N115" s="176">
        <v>0</v>
      </c>
      <c r="O115" s="176">
        <f>ROUND(E115*N115,2)</f>
        <v>0</v>
      </c>
      <c r="P115" s="176">
        <v>0</v>
      </c>
      <c r="Q115" s="176">
        <f>ROUND(E115*P115,2)</f>
        <v>0</v>
      </c>
      <c r="R115" s="178"/>
      <c r="S115" s="178" t="s">
        <v>258</v>
      </c>
      <c r="T115" s="179" t="s">
        <v>259</v>
      </c>
      <c r="U115" s="159">
        <v>0</v>
      </c>
      <c r="V115" s="159">
        <f>ROUND(E115*U115,2)</f>
        <v>0</v>
      </c>
      <c r="W115" s="159"/>
      <c r="X115" s="159" t="s">
        <v>1132</v>
      </c>
      <c r="Y115" s="159" t="s">
        <v>1004</v>
      </c>
      <c r="Z115" s="148"/>
      <c r="AA115" s="148"/>
      <c r="AB115" s="148"/>
      <c r="AC115" s="148"/>
      <c r="AD115" s="148"/>
      <c r="AE115" s="148"/>
      <c r="AF115" s="148"/>
      <c r="AG115" s="148" t="s">
        <v>1133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1" t="s">
        <v>1176</v>
      </c>
      <c r="D116" s="161"/>
      <c r="E116" s="162">
        <v>20</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193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3">
        <v>54</v>
      </c>
      <c r="B117" s="174" t="s">
        <v>1327</v>
      </c>
      <c r="C117" s="190" t="s">
        <v>1328</v>
      </c>
      <c r="D117" s="175" t="s">
        <v>208</v>
      </c>
      <c r="E117" s="176">
        <v>8</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258</v>
      </c>
      <c r="T117" s="179" t="s">
        <v>259</v>
      </c>
      <c r="U117" s="159">
        <v>0</v>
      </c>
      <c r="V117" s="159">
        <f>ROUND(E117*U117,2)</f>
        <v>0</v>
      </c>
      <c r="W117" s="159"/>
      <c r="X117" s="159" t="s">
        <v>1132</v>
      </c>
      <c r="Y117" s="159" t="s">
        <v>1004</v>
      </c>
      <c r="Z117" s="148"/>
      <c r="AA117" s="148"/>
      <c r="AB117" s="148"/>
      <c r="AC117" s="148"/>
      <c r="AD117" s="148"/>
      <c r="AE117" s="148"/>
      <c r="AF117" s="148"/>
      <c r="AG117" s="148" t="s">
        <v>1133</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91" t="s">
        <v>1008</v>
      </c>
      <c r="D118" s="161"/>
      <c r="E118" s="162">
        <v>8</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193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3">
        <v>55</v>
      </c>
      <c r="B119" s="174" t="s">
        <v>1329</v>
      </c>
      <c r="C119" s="190" t="s">
        <v>1330</v>
      </c>
      <c r="D119" s="175" t="s">
        <v>353</v>
      </c>
      <c r="E119" s="176">
        <v>20</v>
      </c>
      <c r="F119" s="177"/>
      <c r="G119" s="178">
        <f>ROUND(E119*F119,2)</f>
        <v>0</v>
      </c>
      <c r="H119" s="177"/>
      <c r="I119" s="178">
        <f>ROUND(E119*H119,2)</f>
        <v>0</v>
      </c>
      <c r="J119" s="177"/>
      <c r="K119" s="178">
        <f>ROUND(E119*J119,2)</f>
        <v>0</v>
      </c>
      <c r="L119" s="178">
        <v>21</v>
      </c>
      <c r="M119" s="178">
        <f>G119*(1+L119/100)</f>
        <v>0</v>
      </c>
      <c r="N119" s="176">
        <v>0</v>
      </c>
      <c r="O119" s="176">
        <f>ROUND(E119*N119,2)</f>
        <v>0</v>
      </c>
      <c r="P119" s="176">
        <v>0</v>
      </c>
      <c r="Q119" s="176">
        <f>ROUND(E119*P119,2)</f>
        <v>0</v>
      </c>
      <c r="R119" s="178"/>
      <c r="S119" s="178" t="s">
        <v>258</v>
      </c>
      <c r="T119" s="179" t="s">
        <v>259</v>
      </c>
      <c r="U119" s="159">
        <v>0</v>
      </c>
      <c r="V119" s="159">
        <f>ROUND(E119*U119,2)</f>
        <v>0</v>
      </c>
      <c r="W119" s="159"/>
      <c r="X119" s="159" t="s">
        <v>1132</v>
      </c>
      <c r="Y119" s="159" t="s">
        <v>1004</v>
      </c>
      <c r="Z119" s="148"/>
      <c r="AA119" s="148"/>
      <c r="AB119" s="148"/>
      <c r="AC119" s="148"/>
      <c r="AD119" s="148"/>
      <c r="AE119" s="148"/>
      <c r="AF119" s="148"/>
      <c r="AG119" s="148" t="s">
        <v>1133</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91" t="s">
        <v>1176</v>
      </c>
      <c r="D120" s="161"/>
      <c r="E120" s="162">
        <v>20</v>
      </c>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193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3">
        <v>56</v>
      </c>
      <c r="B121" s="174" t="s">
        <v>1331</v>
      </c>
      <c r="C121" s="190" t="s">
        <v>1332</v>
      </c>
      <c r="D121" s="175" t="s">
        <v>353</v>
      </c>
      <c r="E121" s="176">
        <v>15</v>
      </c>
      <c r="F121" s="177"/>
      <c r="G121" s="178">
        <f>ROUND(E121*F121,2)</f>
        <v>0</v>
      </c>
      <c r="H121" s="177"/>
      <c r="I121" s="178">
        <f>ROUND(E121*H121,2)</f>
        <v>0</v>
      </c>
      <c r="J121" s="177"/>
      <c r="K121" s="178">
        <f>ROUND(E121*J121,2)</f>
        <v>0</v>
      </c>
      <c r="L121" s="178">
        <v>21</v>
      </c>
      <c r="M121" s="178">
        <f>G121*(1+L121/100)</f>
        <v>0</v>
      </c>
      <c r="N121" s="176">
        <v>0</v>
      </c>
      <c r="O121" s="176">
        <f>ROUND(E121*N121,2)</f>
        <v>0</v>
      </c>
      <c r="P121" s="176">
        <v>0</v>
      </c>
      <c r="Q121" s="176">
        <f>ROUND(E121*P121,2)</f>
        <v>0</v>
      </c>
      <c r="R121" s="178"/>
      <c r="S121" s="178" t="s">
        <v>258</v>
      </c>
      <c r="T121" s="179" t="s">
        <v>259</v>
      </c>
      <c r="U121" s="159">
        <v>0</v>
      </c>
      <c r="V121" s="159">
        <f>ROUND(E121*U121,2)</f>
        <v>0</v>
      </c>
      <c r="W121" s="159"/>
      <c r="X121" s="159" t="s">
        <v>1132</v>
      </c>
      <c r="Y121" s="159" t="s">
        <v>1004</v>
      </c>
      <c r="Z121" s="148"/>
      <c r="AA121" s="148"/>
      <c r="AB121" s="148"/>
      <c r="AC121" s="148"/>
      <c r="AD121" s="148"/>
      <c r="AE121" s="148"/>
      <c r="AF121" s="148"/>
      <c r="AG121" s="148" t="s">
        <v>1133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191" t="s">
        <v>1290</v>
      </c>
      <c r="D122" s="161"/>
      <c r="E122" s="162">
        <v>15</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193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3">
        <v>57</v>
      </c>
      <c r="B123" s="174" t="s">
        <v>1333</v>
      </c>
      <c r="C123" s="190" t="s">
        <v>1334</v>
      </c>
      <c r="D123" s="175" t="s">
        <v>353</v>
      </c>
      <c r="E123" s="176">
        <v>10</v>
      </c>
      <c r="F123" s="177"/>
      <c r="G123" s="178">
        <f>ROUND(E123*F123,2)</f>
        <v>0</v>
      </c>
      <c r="H123" s="177"/>
      <c r="I123" s="178">
        <f>ROUND(E123*H123,2)</f>
        <v>0</v>
      </c>
      <c r="J123" s="177"/>
      <c r="K123" s="178">
        <f>ROUND(E123*J123,2)</f>
        <v>0</v>
      </c>
      <c r="L123" s="178">
        <v>21</v>
      </c>
      <c r="M123" s="178">
        <f>G123*(1+L123/100)</f>
        <v>0</v>
      </c>
      <c r="N123" s="176">
        <v>0</v>
      </c>
      <c r="O123" s="176">
        <f>ROUND(E123*N123,2)</f>
        <v>0</v>
      </c>
      <c r="P123" s="176">
        <v>0</v>
      </c>
      <c r="Q123" s="176">
        <f>ROUND(E123*P123,2)</f>
        <v>0</v>
      </c>
      <c r="R123" s="178"/>
      <c r="S123" s="178" t="s">
        <v>258</v>
      </c>
      <c r="T123" s="179" t="s">
        <v>259</v>
      </c>
      <c r="U123" s="159">
        <v>0</v>
      </c>
      <c r="V123" s="159">
        <f>ROUND(E123*U123,2)</f>
        <v>0</v>
      </c>
      <c r="W123" s="159"/>
      <c r="X123" s="159" t="s">
        <v>1132</v>
      </c>
      <c r="Y123" s="159" t="s">
        <v>1004</v>
      </c>
      <c r="Z123" s="148"/>
      <c r="AA123" s="148"/>
      <c r="AB123" s="148"/>
      <c r="AC123" s="148"/>
      <c r="AD123" s="148"/>
      <c r="AE123" s="148"/>
      <c r="AF123" s="148"/>
      <c r="AG123" s="148" t="s">
        <v>1133</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191" t="s">
        <v>1011</v>
      </c>
      <c r="D124" s="161"/>
      <c r="E124" s="162">
        <v>10</v>
      </c>
      <c r="F124" s="159"/>
      <c r="G124" s="159"/>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193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3">
        <v>58</v>
      </c>
      <c r="B125" s="174" t="s">
        <v>1335</v>
      </c>
      <c r="C125" s="190" t="s">
        <v>1336</v>
      </c>
      <c r="D125" s="175" t="s">
        <v>353</v>
      </c>
      <c r="E125" s="176">
        <v>3</v>
      </c>
      <c r="F125" s="177"/>
      <c r="G125" s="178">
        <f>ROUND(E125*F125,2)</f>
        <v>0</v>
      </c>
      <c r="H125" s="177"/>
      <c r="I125" s="178">
        <f>ROUND(E125*H125,2)</f>
        <v>0</v>
      </c>
      <c r="J125" s="177"/>
      <c r="K125" s="178">
        <f>ROUND(E125*J125,2)</f>
        <v>0</v>
      </c>
      <c r="L125" s="178">
        <v>21</v>
      </c>
      <c r="M125" s="178">
        <f>G125*(1+L125/100)</f>
        <v>0</v>
      </c>
      <c r="N125" s="176">
        <v>0</v>
      </c>
      <c r="O125" s="176">
        <f>ROUND(E125*N125,2)</f>
        <v>0</v>
      </c>
      <c r="P125" s="176">
        <v>0</v>
      </c>
      <c r="Q125" s="176">
        <f>ROUND(E125*P125,2)</f>
        <v>0</v>
      </c>
      <c r="R125" s="178"/>
      <c r="S125" s="178" t="s">
        <v>258</v>
      </c>
      <c r="T125" s="179" t="s">
        <v>259</v>
      </c>
      <c r="U125" s="159">
        <v>0</v>
      </c>
      <c r="V125" s="159">
        <f>ROUND(E125*U125,2)</f>
        <v>0</v>
      </c>
      <c r="W125" s="159"/>
      <c r="X125" s="159" t="s">
        <v>1132</v>
      </c>
      <c r="Y125" s="159" t="s">
        <v>1004</v>
      </c>
      <c r="Z125" s="148"/>
      <c r="AA125" s="148"/>
      <c r="AB125" s="148"/>
      <c r="AC125" s="148"/>
      <c r="AD125" s="148"/>
      <c r="AE125" s="148"/>
      <c r="AF125" s="148"/>
      <c r="AG125" s="148" t="s">
        <v>1133</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191" t="s">
        <v>79</v>
      </c>
      <c r="D126" s="161"/>
      <c r="E126" s="162">
        <v>3</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193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3">
        <v>59</v>
      </c>
      <c r="B127" s="174" t="s">
        <v>1337</v>
      </c>
      <c r="C127" s="190" t="s">
        <v>1338</v>
      </c>
      <c r="D127" s="175" t="s">
        <v>353</v>
      </c>
      <c r="E127" s="176">
        <v>10</v>
      </c>
      <c r="F127" s="177"/>
      <c r="G127" s="178">
        <f>ROUND(E127*F127,2)</f>
        <v>0</v>
      </c>
      <c r="H127" s="177"/>
      <c r="I127" s="178">
        <f>ROUND(E127*H127,2)</f>
        <v>0</v>
      </c>
      <c r="J127" s="177"/>
      <c r="K127" s="178">
        <f>ROUND(E127*J127,2)</f>
        <v>0</v>
      </c>
      <c r="L127" s="178">
        <v>21</v>
      </c>
      <c r="M127" s="178">
        <f>G127*(1+L127/100)</f>
        <v>0</v>
      </c>
      <c r="N127" s="176">
        <v>0</v>
      </c>
      <c r="O127" s="176">
        <f>ROUND(E127*N127,2)</f>
        <v>0</v>
      </c>
      <c r="P127" s="176">
        <v>0</v>
      </c>
      <c r="Q127" s="176">
        <f>ROUND(E127*P127,2)</f>
        <v>0</v>
      </c>
      <c r="R127" s="178"/>
      <c r="S127" s="178" t="s">
        <v>258</v>
      </c>
      <c r="T127" s="179" t="s">
        <v>259</v>
      </c>
      <c r="U127" s="159">
        <v>0</v>
      </c>
      <c r="V127" s="159">
        <f>ROUND(E127*U127,2)</f>
        <v>0</v>
      </c>
      <c r="W127" s="159"/>
      <c r="X127" s="159" t="s">
        <v>1132</v>
      </c>
      <c r="Y127" s="159" t="s">
        <v>1004</v>
      </c>
      <c r="Z127" s="148"/>
      <c r="AA127" s="148"/>
      <c r="AB127" s="148"/>
      <c r="AC127" s="148"/>
      <c r="AD127" s="148"/>
      <c r="AE127" s="148"/>
      <c r="AF127" s="148"/>
      <c r="AG127" s="148" t="s">
        <v>1133</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91" t="s">
        <v>1011</v>
      </c>
      <c r="D128" s="161"/>
      <c r="E128" s="162">
        <v>10</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193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3">
        <v>60</v>
      </c>
      <c r="B129" s="174" t="s">
        <v>1339</v>
      </c>
      <c r="C129" s="190" t="s">
        <v>1340</v>
      </c>
      <c r="D129" s="175" t="s">
        <v>353</v>
      </c>
      <c r="E129" s="176">
        <v>10</v>
      </c>
      <c r="F129" s="177"/>
      <c r="G129" s="178">
        <f>ROUND(E129*F129,2)</f>
        <v>0</v>
      </c>
      <c r="H129" s="177"/>
      <c r="I129" s="178">
        <f>ROUND(E129*H129,2)</f>
        <v>0</v>
      </c>
      <c r="J129" s="177"/>
      <c r="K129" s="178">
        <f>ROUND(E129*J129,2)</f>
        <v>0</v>
      </c>
      <c r="L129" s="178">
        <v>21</v>
      </c>
      <c r="M129" s="178">
        <f>G129*(1+L129/100)</f>
        <v>0</v>
      </c>
      <c r="N129" s="176">
        <v>0</v>
      </c>
      <c r="O129" s="176">
        <f>ROUND(E129*N129,2)</f>
        <v>0</v>
      </c>
      <c r="P129" s="176">
        <v>0</v>
      </c>
      <c r="Q129" s="176">
        <f>ROUND(E129*P129,2)</f>
        <v>0</v>
      </c>
      <c r="R129" s="178"/>
      <c r="S129" s="178" t="s">
        <v>258</v>
      </c>
      <c r="T129" s="179" t="s">
        <v>259</v>
      </c>
      <c r="U129" s="159">
        <v>0</v>
      </c>
      <c r="V129" s="159">
        <f>ROUND(E129*U129,2)</f>
        <v>0</v>
      </c>
      <c r="W129" s="159"/>
      <c r="X129" s="159" t="s">
        <v>1132</v>
      </c>
      <c r="Y129" s="159" t="s">
        <v>1004</v>
      </c>
      <c r="Z129" s="148"/>
      <c r="AA129" s="148"/>
      <c r="AB129" s="148"/>
      <c r="AC129" s="148"/>
      <c r="AD129" s="148"/>
      <c r="AE129" s="148"/>
      <c r="AF129" s="148"/>
      <c r="AG129" s="148" t="s">
        <v>1133</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191" t="s">
        <v>1011</v>
      </c>
      <c r="D130" s="161"/>
      <c r="E130" s="162">
        <v>10</v>
      </c>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193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73">
        <v>61</v>
      </c>
      <c r="B131" s="174" t="s">
        <v>1341</v>
      </c>
      <c r="C131" s="190" t="s">
        <v>1342</v>
      </c>
      <c r="D131" s="175" t="s">
        <v>272</v>
      </c>
      <c r="E131" s="176">
        <v>1</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c r="S131" s="178" t="s">
        <v>258</v>
      </c>
      <c r="T131" s="179" t="s">
        <v>259</v>
      </c>
      <c r="U131" s="159">
        <v>0</v>
      </c>
      <c r="V131" s="159">
        <f>ROUND(E131*U131,2)</f>
        <v>0</v>
      </c>
      <c r="W131" s="159"/>
      <c r="X131" s="159" t="s">
        <v>1132</v>
      </c>
      <c r="Y131" s="159" t="s">
        <v>1004</v>
      </c>
      <c r="Z131" s="148"/>
      <c r="AA131" s="148"/>
      <c r="AB131" s="148"/>
      <c r="AC131" s="148"/>
      <c r="AD131" s="148"/>
      <c r="AE131" s="148"/>
      <c r="AF131" s="148"/>
      <c r="AG131" s="148" t="s">
        <v>1133</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191" t="s">
        <v>275</v>
      </c>
      <c r="D132" s="161"/>
      <c r="E132" s="162">
        <v>1</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193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3">
        <v>62</v>
      </c>
      <c r="B133" s="174" t="s">
        <v>1343</v>
      </c>
      <c r="C133" s="190" t="s">
        <v>1344</v>
      </c>
      <c r="D133" s="175" t="s">
        <v>272</v>
      </c>
      <c r="E133" s="176">
        <v>1</v>
      </c>
      <c r="F133" s="177"/>
      <c r="G133" s="178">
        <f>ROUND(E133*F133,2)</f>
        <v>0</v>
      </c>
      <c r="H133" s="177"/>
      <c r="I133" s="178">
        <f>ROUND(E133*H133,2)</f>
        <v>0</v>
      </c>
      <c r="J133" s="177"/>
      <c r="K133" s="178">
        <f>ROUND(E133*J133,2)</f>
        <v>0</v>
      </c>
      <c r="L133" s="178">
        <v>21</v>
      </c>
      <c r="M133" s="178">
        <f>G133*(1+L133/100)</f>
        <v>0</v>
      </c>
      <c r="N133" s="176">
        <v>0</v>
      </c>
      <c r="O133" s="176">
        <f>ROUND(E133*N133,2)</f>
        <v>0</v>
      </c>
      <c r="P133" s="176">
        <v>0</v>
      </c>
      <c r="Q133" s="176">
        <f>ROUND(E133*P133,2)</f>
        <v>0</v>
      </c>
      <c r="R133" s="178"/>
      <c r="S133" s="178" t="s">
        <v>258</v>
      </c>
      <c r="T133" s="179" t="s">
        <v>259</v>
      </c>
      <c r="U133" s="159">
        <v>0</v>
      </c>
      <c r="V133" s="159">
        <f>ROUND(E133*U133,2)</f>
        <v>0</v>
      </c>
      <c r="W133" s="159"/>
      <c r="X133" s="159" t="s">
        <v>1132</v>
      </c>
      <c r="Y133" s="159" t="s">
        <v>1004</v>
      </c>
      <c r="Z133" s="148"/>
      <c r="AA133" s="148"/>
      <c r="AB133" s="148"/>
      <c r="AC133" s="148"/>
      <c r="AD133" s="148"/>
      <c r="AE133" s="148"/>
      <c r="AF133" s="148"/>
      <c r="AG133" s="148" t="s">
        <v>1133</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191" t="s">
        <v>275</v>
      </c>
      <c r="D134" s="161"/>
      <c r="E134" s="162">
        <v>1</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193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3">
        <v>63</v>
      </c>
      <c r="B135" s="174" t="s">
        <v>1345</v>
      </c>
      <c r="C135" s="190" t="s">
        <v>503</v>
      </c>
      <c r="D135" s="175" t="s">
        <v>272</v>
      </c>
      <c r="E135" s="176">
        <v>1</v>
      </c>
      <c r="F135" s="177"/>
      <c r="G135" s="178">
        <f>ROUND(E135*F135,2)</f>
        <v>0</v>
      </c>
      <c r="H135" s="177"/>
      <c r="I135" s="178">
        <f>ROUND(E135*H135,2)</f>
        <v>0</v>
      </c>
      <c r="J135" s="177"/>
      <c r="K135" s="178">
        <f>ROUND(E135*J135,2)</f>
        <v>0</v>
      </c>
      <c r="L135" s="178">
        <v>21</v>
      </c>
      <c r="M135" s="178">
        <f>G135*(1+L135/100)</f>
        <v>0</v>
      </c>
      <c r="N135" s="176">
        <v>0</v>
      </c>
      <c r="O135" s="176">
        <f>ROUND(E135*N135,2)</f>
        <v>0</v>
      </c>
      <c r="P135" s="176">
        <v>0</v>
      </c>
      <c r="Q135" s="176">
        <f>ROUND(E135*P135,2)</f>
        <v>0</v>
      </c>
      <c r="R135" s="178"/>
      <c r="S135" s="178" t="s">
        <v>258</v>
      </c>
      <c r="T135" s="179" t="s">
        <v>259</v>
      </c>
      <c r="U135" s="159">
        <v>0</v>
      </c>
      <c r="V135" s="159">
        <f>ROUND(E135*U135,2)</f>
        <v>0</v>
      </c>
      <c r="W135" s="159"/>
      <c r="X135" s="159" t="s">
        <v>1132</v>
      </c>
      <c r="Y135" s="159" t="s">
        <v>1004</v>
      </c>
      <c r="Z135" s="148"/>
      <c r="AA135" s="148"/>
      <c r="AB135" s="148"/>
      <c r="AC135" s="148"/>
      <c r="AD135" s="148"/>
      <c r="AE135" s="148"/>
      <c r="AF135" s="148"/>
      <c r="AG135" s="148" t="s">
        <v>1133</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191" t="s">
        <v>275</v>
      </c>
      <c r="D136" s="161"/>
      <c r="E136" s="162">
        <v>1</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193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3">
        <v>64</v>
      </c>
      <c r="B137" s="174" t="s">
        <v>1138</v>
      </c>
      <c r="C137" s="190" t="s">
        <v>1346</v>
      </c>
      <c r="D137" s="175" t="s">
        <v>272</v>
      </c>
      <c r="E137" s="176">
        <v>1</v>
      </c>
      <c r="F137" s="177"/>
      <c r="G137" s="178">
        <f>ROUND(E137*F137,2)</f>
        <v>0</v>
      </c>
      <c r="H137" s="177"/>
      <c r="I137" s="178">
        <f>ROUND(E137*H137,2)</f>
        <v>0</v>
      </c>
      <c r="J137" s="177"/>
      <c r="K137" s="178">
        <f>ROUND(E137*J137,2)</f>
        <v>0</v>
      </c>
      <c r="L137" s="178">
        <v>21</v>
      </c>
      <c r="M137" s="178">
        <f>G137*(1+L137/100)</f>
        <v>0</v>
      </c>
      <c r="N137" s="176">
        <v>0</v>
      </c>
      <c r="O137" s="176">
        <f>ROUND(E137*N137,2)</f>
        <v>0</v>
      </c>
      <c r="P137" s="176">
        <v>0</v>
      </c>
      <c r="Q137" s="176">
        <f>ROUND(E137*P137,2)</f>
        <v>0</v>
      </c>
      <c r="R137" s="178"/>
      <c r="S137" s="178" t="s">
        <v>258</v>
      </c>
      <c r="T137" s="179" t="s">
        <v>259</v>
      </c>
      <c r="U137" s="159">
        <v>0</v>
      </c>
      <c r="V137" s="159">
        <f>ROUND(E137*U137,2)</f>
        <v>0</v>
      </c>
      <c r="W137" s="159"/>
      <c r="X137" s="159" t="s">
        <v>1132</v>
      </c>
      <c r="Y137" s="159" t="s">
        <v>1140</v>
      </c>
      <c r="Z137" s="148"/>
      <c r="AA137" s="148"/>
      <c r="AB137" s="148"/>
      <c r="AC137" s="148"/>
      <c r="AD137" s="148"/>
      <c r="AE137" s="148"/>
      <c r="AF137" s="148"/>
      <c r="AG137" s="148" t="s">
        <v>1133</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x14ac:dyDescent="0.2">
      <c r="A138" s="3"/>
      <c r="B138" s="4"/>
      <c r="C138" s="195"/>
      <c r="D138" s="6"/>
      <c r="E138" s="3"/>
      <c r="F138" s="3"/>
      <c r="G138" s="3"/>
      <c r="H138" s="3"/>
      <c r="I138" s="3"/>
      <c r="J138" s="3"/>
      <c r="K138" s="3"/>
      <c r="L138" s="3"/>
      <c r="M138" s="3"/>
      <c r="N138" s="3"/>
      <c r="O138" s="3"/>
      <c r="P138" s="3"/>
      <c r="Q138" s="3"/>
      <c r="R138" s="3"/>
      <c r="S138" s="3"/>
      <c r="T138" s="3"/>
      <c r="U138" s="3"/>
      <c r="V138" s="3"/>
      <c r="W138" s="3"/>
      <c r="X138" s="3"/>
      <c r="Y138" s="3"/>
      <c r="AE138">
        <v>15</v>
      </c>
      <c r="AF138">
        <v>21</v>
      </c>
      <c r="AG138" t="s">
        <v>166</v>
      </c>
    </row>
    <row r="139" spans="1:60" x14ac:dyDescent="0.2">
      <c r="A139" s="151"/>
      <c r="B139" s="152" t="s">
        <v>29</v>
      </c>
      <c r="C139" s="196"/>
      <c r="D139" s="153"/>
      <c r="E139" s="154"/>
      <c r="F139" s="154"/>
      <c r="G139" s="172">
        <f>G8+G41+G106</f>
        <v>0</v>
      </c>
      <c r="H139" s="3"/>
      <c r="I139" s="3"/>
      <c r="J139" s="3"/>
      <c r="K139" s="3"/>
      <c r="L139" s="3"/>
      <c r="M139" s="3"/>
      <c r="N139" s="3"/>
      <c r="O139" s="3"/>
      <c r="P139" s="3"/>
      <c r="Q139" s="3"/>
      <c r="R139" s="3"/>
      <c r="S139" s="3"/>
      <c r="T139" s="3"/>
      <c r="U139" s="3"/>
      <c r="V139" s="3"/>
      <c r="W139" s="3"/>
      <c r="X139" s="3"/>
      <c r="Y139" s="3"/>
      <c r="AE139">
        <f>SUMIF(L7:L137,AE138,G7:G137)</f>
        <v>0</v>
      </c>
      <c r="AF139">
        <f>SUMIF(L7:L137,AF138,G7:G137)</f>
        <v>0</v>
      </c>
      <c r="AG139" t="s">
        <v>1000</v>
      </c>
    </row>
    <row r="140" spans="1:60" x14ac:dyDescent="0.2">
      <c r="C140" s="197"/>
      <c r="D140" s="10"/>
      <c r="AG140" t="s">
        <v>1001</v>
      </c>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sdSVTfEz8PSHRQnc3mYg8l1wSjBdyaWmrFAk/FWz4FOj2M15XAPXbtLtCu2MEuRhuBbgz5CBIYFxJ+5xyQstg==" saltValue="3CSGwAOXbSmxixPda3C4D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A75A-CA7C-480E-8BDD-F6BA274216E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153</v>
      </c>
      <c r="B1" s="263"/>
      <c r="C1" s="263"/>
      <c r="D1" s="263"/>
      <c r="E1" s="263"/>
      <c r="F1" s="263"/>
      <c r="G1" s="263"/>
      <c r="AG1" t="s">
        <v>154</v>
      </c>
    </row>
    <row r="2" spans="1:60" ht="24.95" customHeight="1" x14ac:dyDescent="0.2">
      <c r="A2" s="140" t="s">
        <v>7</v>
      </c>
      <c r="B2" s="49" t="s">
        <v>43</v>
      </c>
      <c r="C2" s="264" t="s">
        <v>44</v>
      </c>
      <c r="D2" s="265"/>
      <c r="E2" s="265"/>
      <c r="F2" s="265"/>
      <c r="G2" s="266"/>
      <c r="AG2" t="s">
        <v>155</v>
      </c>
    </row>
    <row r="3" spans="1:60" ht="24.95" customHeight="1" x14ac:dyDescent="0.2">
      <c r="A3" s="140" t="s">
        <v>8</v>
      </c>
      <c r="B3" s="49" t="s">
        <v>47</v>
      </c>
      <c r="C3" s="264" t="s">
        <v>48</v>
      </c>
      <c r="D3" s="265"/>
      <c r="E3" s="265"/>
      <c r="F3" s="265"/>
      <c r="G3" s="266"/>
      <c r="AC3" s="121" t="s">
        <v>155</v>
      </c>
      <c r="AG3" t="s">
        <v>156</v>
      </c>
    </row>
    <row r="4" spans="1:60" ht="24.95" customHeight="1" x14ac:dyDescent="0.2">
      <c r="A4" s="141" t="s">
        <v>9</v>
      </c>
      <c r="B4" s="142" t="s">
        <v>59</v>
      </c>
      <c r="C4" s="267" t="s">
        <v>60</v>
      </c>
      <c r="D4" s="268"/>
      <c r="E4" s="268"/>
      <c r="F4" s="268"/>
      <c r="G4" s="269"/>
      <c r="AG4" t="s">
        <v>157</v>
      </c>
    </row>
    <row r="5" spans="1:60" x14ac:dyDescent="0.2">
      <c r="D5" s="10"/>
    </row>
    <row r="6" spans="1:60" ht="38.25" x14ac:dyDescent="0.2">
      <c r="A6" s="144" t="s">
        <v>158</v>
      </c>
      <c r="B6" s="146" t="s">
        <v>159</v>
      </c>
      <c r="C6" s="146" t="s">
        <v>160</v>
      </c>
      <c r="D6" s="145" t="s">
        <v>161</v>
      </c>
      <c r="E6" s="144" t="s">
        <v>162</v>
      </c>
      <c r="F6" s="143" t="s">
        <v>163</v>
      </c>
      <c r="G6" s="144" t="s">
        <v>29</v>
      </c>
      <c r="H6" s="147" t="s">
        <v>30</v>
      </c>
      <c r="I6" s="147" t="s">
        <v>164</v>
      </c>
      <c r="J6" s="147" t="s">
        <v>31</v>
      </c>
      <c r="K6" s="147" t="s">
        <v>165</v>
      </c>
      <c r="L6" s="147" t="s">
        <v>166</v>
      </c>
      <c r="M6" s="147" t="s">
        <v>167</v>
      </c>
      <c r="N6" s="147" t="s">
        <v>168</v>
      </c>
      <c r="O6" s="147" t="s">
        <v>169</v>
      </c>
      <c r="P6" s="147" t="s">
        <v>170</v>
      </c>
      <c r="Q6" s="147" t="s">
        <v>171</v>
      </c>
      <c r="R6" s="147" t="s">
        <v>172</v>
      </c>
      <c r="S6" s="147" t="s">
        <v>173</v>
      </c>
      <c r="T6" s="147" t="s">
        <v>174</v>
      </c>
      <c r="U6" s="147" t="s">
        <v>175</v>
      </c>
      <c r="V6" s="147" t="s">
        <v>176</v>
      </c>
      <c r="W6" s="147" t="s">
        <v>177</v>
      </c>
      <c r="X6" s="147" t="s">
        <v>178</v>
      </c>
      <c r="Y6" s="147" t="s">
        <v>179</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180</v>
      </c>
      <c r="B8" s="167" t="s">
        <v>77</v>
      </c>
      <c r="C8" s="189" t="s">
        <v>78</v>
      </c>
      <c r="D8" s="168"/>
      <c r="E8" s="169"/>
      <c r="F8" s="170"/>
      <c r="G8" s="170">
        <f>SUMIF(AG9:AG20,"&lt;&gt;NOR",G9:G20)</f>
        <v>0</v>
      </c>
      <c r="H8" s="170"/>
      <c r="I8" s="170">
        <f>SUM(I9:I20)</f>
        <v>0</v>
      </c>
      <c r="J8" s="170"/>
      <c r="K8" s="170">
        <f>SUM(K9:K20)</f>
        <v>0</v>
      </c>
      <c r="L8" s="170"/>
      <c r="M8" s="170">
        <f>SUM(M9:M20)</f>
        <v>0</v>
      </c>
      <c r="N8" s="169"/>
      <c r="O8" s="169">
        <f>SUM(O9:O20)</f>
        <v>0</v>
      </c>
      <c r="P8" s="169"/>
      <c r="Q8" s="169">
        <f>SUM(Q9:Q20)</f>
        <v>0</v>
      </c>
      <c r="R8" s="170"/>
      <c r="S8" s="170"/>
      <c r="T8" s="171"/>
      <c r="U8" s="165"/>
      <c r="V8" s="165">
        <f>SUM(V9:V20)</f>
        <v>0</v>
      </c>
      <c r="W8" s="165"/>
      <c r="X8" s="165"/>
      <c r="Y8" s="165"/>
      <c r="AG8" t="s">
        <v>181</v>
      </c>
    </row>
    <row r="9" spans="1:60" outlineLevel="1" x14ac:dyDescent="0.2">
      <c r="A9" s="173">
        <v>1</v>
      </c>
      <c r="B9" s="174" t="s">
        <v>1347</v>
      </c>
      <c r="C9" s="190" t="s">
        <v>1348</v>
      </c>
      <c r="D9" s="175" t="s">
        <v>272</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258</v>
      </c>
      <c r="T9" s="179" t="s">
        <v>259</v>
      </c>
      <c r="U9" s="159">
        <v>0</v>
      </c>
      <c r="V9" s="159">
        <f>ROUND(E9*U9,2)</f>
        <v>0</v>
      </c>
      <c r="W9" s="159"/>
      <c r="X9" s="159" t="s">
        <v>1132</v>
      </c>
      <c r="Y9" s="159" t="s">
        <v>1004</v>
      </c>
      <c r="Z9" s="148"/>
      <c r="AA9" s="148"/>
      <c r="AB9" s="148"/>
      <c r="AC9" s="148"/>
      <c r="AD9" s="148"/>
      <c r="AE9" s="148"/>
      <c r="AF9" s="148"/>
      <c r="AG9" s="148" t="s">
        <v>1133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1" t="s">
        <v>275</v>
      </c>
      <c r="D10" s="161"/>
      <c r="E10" s="162">
        <v>1</v>
      </c>
      <c r="F10" s="159"/>
      <c r="G10" s="1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193</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3">
        <v>2</v>
      </c>
      <c r="B11" s="174" t="s">
        <v>1349</v>
      </c>
      <c r="C11" s="190" t="s">
        <v>1350</v>
      </c>
      <c r="D11" s="175" t="s">
        <v>272</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258</v>
      </c>
      <c r="T11" s="179" t="s">
        <v>259</v>
      </c>
      <c r="U11" s="159">
        <v>0</v>
      </c>
      <c r="V11" s="159">
        <f>ROUND(E11*U11,2)</f>
        <v>0</v>
      </c>
      <c r="W11" s="159"/>
      <c r="X11" s="159" t="s">
        <v>1132</v>
      </c>
      <c r="Y11" s="159" t="s">
        <v>1004</v>
      </c>
      <c r="Z11" s="148"/>
      <c r="AA11" s="148"/>
      <c r="AB11" s="148"/>
      <c r="AC11" s="148"/>
      <c r="AD11" s="148"/>
      <c r="AE11" s="148"/>
      <c r="AF11" s="148"/>
      <c r="AG11" s="148" t="s">
        <v>1133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2" x14ac:dyDescent="0.2">
      <c r="A12" s="155"/>
      <c r="B12" s="156"/>
      <c r="C12" s="191" t="s">
        <v>1351</v>
      </c>
      <c r="D12" s="161"/>
      <c r="E12" s="162"/>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193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191" t="s">
        <v>1352</v>
      </c>
      <c r="D13" s="161"/>
      <c r="E13" s="162"/>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193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1" t="s">
        <v>1353</v>
      </c>
      <c r="D14" s="161"/>
      <c r="E14" s="162"/>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193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1" t="s">
        <v>1354</v>
      </c>
      <c r="D15" s="161"/>
      <c r="E15" s="162"/>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193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91" t="s">
        <v>275</v>
      </c>
      <c r="D16" s="161"/>
      <c r="E16" s="162">
        <v>1</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193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3">
        <v>3</v>
      </c>
      <c r="B17" s="174" t="s">
        <v>1355</v>
      </c>
      <c r="C17" s="190" t="s">
        <v>1356</v>
      </c>
      <c r="D17" s="175" t="s">
        <v>1357</v>
      </c>
      <c r="E17" s="176">
        <v>1</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258</v>
      </c>
      <c r="T17" s="179" t="s">
        <v>259</v>
      </c>
      <c r="U17" s="159">
        <v>0</v>
      </c>
      <c r="V17" s="159">
        <f>ROUND(E17*U17,2)</f>
        <v>0</v>
      </c>
      <c r="W17" s="159"/>
      <c r="X17" s="159" t="s">
        <v>1132</v>
      </c>
      <c r="Y17" s="159" t="s">
        <v>1004</v>
      </c>
      <c r="Z17" s="148"/>
      <c r="AA17" s="148"/>
      <c r="AB17" s="148"/>
      <c r="AC17" s="148"/>
      <c r="AD17" s="148"/>
      <c r="AE17" s="148"/>
      <c r="AF17" s="148"/>
      <c r="AG17" s="148" t="s">
        <v>1133</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91" t="s">
        <v>275</v>
      </c>
      <c r="D18" s="161"/>
      <c r="E18" s="162">
        <v>1</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193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3">
        <v>4</v>
      </c>
      <c r="B19" s="174" t="s">
        <v>1358</v>
      </c>
      <c r="C19" s="190" t="s">
        <v>1359</v>
      </c>
      <c r="D19" s="175" t="s">
        <v>1357</v>
      </c>
      <c r="E19" s="176">
        <v>1</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258</v>
      </c>
      <c r="T19" s="179" t="s">
        <v>259</v>
      </c>
      <c r="U19" s="159">
        <v>0</v>
      </c>
      <c r="V19" s="159">
        <f>ROUND(E19*U19,2)</f>
        <v>0</v>
      </c>
      <c r="W19" s="159"/>
      <c r="X19" s="159" t="s">
        <v>1132</v>
      </c>
      <c r="Y19" s="159" t="s">
        <v>1004</v>
      </c>
      <c r="Z19" s="148"/>
      <c r="AA19" s="148"/>
      <c r="AB19" s="148"/>
      <c r="AC19" s="148"/>
      <c r="AD19" s="148"/>
      <c r="AE19" s="148"/>
      <c r="AF19" s="148"/>
      <c r="AG19" s="148" t="s">
        <v>1133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1" t="s">
        <v>275</v>
      </c>
      <c r="D20" s="161"/>
      <c r="E20" s="162">
        <v>1</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193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3"/>
      <c r="B21" s="4"/>
      <c r="C21" s="195"/>
      <c r="D21" s="6"/>
      <c r="E21" s="3"/>
      <c r="F21" s="3"/>
      <c r="G21" s="3"/>
      <c r="H21" s="3"/>
      <c r="I21" s="3"/>
      <c r="J21" s="3"/>
      <c r="K21" s="3"/>
      <c r="L21" s="3"/>
      <c r="M21" s="3"/>
      <c r="N21" s="3"/>
      <c r="O21" s="3"/>
      <c r="P21" s="3"/>
      <c r="Q21" s="3"/>
      <c r="R21" s="3"/>
      <c r="S21" s="3"/>
      <c r="T21" s="3"/>
      <c r="U21" s="3"/>
      <c r="V21" s="3"/>
      <c r="W21" s="3"/>
      <c r="X21" s="3"/>
      <c r="Y21" s="3"/>
      <c r="AE21">
        <v>15</v>
      </c>
      <c r="AF21">
        <v>21</v>
      </c>
      <c r="AG21" t="s">
        <v>166</v>
      </c>
    </row>
    <row r="22" spans="1:60" x14ac:dyDescent="0.2">
      <c r="A22" s="151"/>
      <c r="B22" s="152" t="s">
        <v>29</v>
      </c>
      <c r="C22" s="196"/>
      <c r="D22" s="153"/>
      <c r="E22" s="154"/>
      <c r="F22" s="154"/>
      <c r="G22" s="172">
        <f>G8</f>
        <v>0</v>
      </c>
      <c r="H22" s="3"/>
      <c r="I22" s="3"/>
      <c r="J22" s="3"/>
      <c r="K22" s="3"/>
      <c r="L22" s="3"/>
      <c r="M22" s="3"/>
      <c r="N22" s="3"/>
      <c r="O22" s="3"/>
      <c r="P22" s="3"/>
      <c r="Q22" s="3"/>
      <c r="R22" s="3"/>
      <c r="S22" s="3"/>
      <c r="T22" s="3"/>
      <c r="U22" s="3"/>
      <c r="V22" s="3"/>
      <c r="W22" s="3"/>
      <c r="X22" s="3"/>
      <c r="Y22" s="3"/>
      <c r="AE22">
        <f>SUMIF(L7:L20,AE21,G7:G20)</f>
        <v>0</v>
      </c>
      <c r="AF22">
        <f>SUMIF(L7:L20,AF21,G7:G20)</f>
        <v>0</v>
      </c>
      <c r="AG22" t="s">
        <v>1000</v>
      </c>
    </row>
    <row r="23" spans="1:60" x14ac:dyDescent="0.2">
      <c r="C23" s="197"/>
      <c r="D23" s="10"/>
      <c r="AG23" t="s">
        <v>1001</v>
      </c>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Nt61mmYpC32Rhuw/qFzsaELLY6PpQT792XOfhqdd2CFHbFlHqU+RGvfe1zg0E7fqoLB1D9hR6jhOI3l8xGDWQ==" saltValue="6Wg2yVmCCgWJF0GVyw+bT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_E3 D.1.1. e.3 Pol</vt:lpstr>
      <vt:lpstr>_E3 D.1.4.1 e.3 Pol</vt:lpstr>
      <vt:lpstr>_E3 D.1.4.2 e.3 Pol</vt:lpstr>
      <vt:lpstr>_E3 D.1.4.3 e.3 Pol</vt:lpstr>
      <vt:lpstr>_E3 D.1.4.4 e.3 Pol</vt:lpstr>
      <vt:lpstr>_E3 VN+ON e.3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'_E3 D.1.1. e.3 Pol'!Názvy_tisku</vt:lpstr>
      <vt:lpstr>'_E3 D.1.4.1 e.3 Pol'!Názvy_tisku</vt:lpstr>
      <vt:lpstr>'_E3 D.1.4.2 e.3 Pol'!Názvy_tisku</vt:lpstr>
      <vt:lpstr>'_E3 D.1.4.3 e.3 Pol'!Názvy_tisku</vt:lpstr>
      <vt:lpstr>'_E3 D.1.4.4 e.3 Pol'!Názvy_tisku</vt:lpstr>
      <vt:lpstr>'_E3 VN+ON e.3 Pol'!Názvy_tisku</vt:lpstr>
      <vt:lpstr>oadresa</vt:lpstr>
      <vt:lpstr>Stavba!Objednatel</vt:lpstr>
      <vt:lpstr>Stavba!Objekt</vt:lpstr>
      <vt:lpstr>'_E3 D.1.1. e.3 Pol'!Oblast_tisku</vt:lpstr>
      <vt:lpstr>'_E3 D.1.4.1 e.3 Pol'!Oblast_tisku</vt:lpstr>
      <vt:lpstr>'_E3 D.1.4.2 e.3 Pol'!Oblast_tisku</vt:lpstr>
      <vt:lpstr>'_E3 D.1.4.3 e.3 Pol'!Oblast_tisku</vt:lpstr>
      <vt:lpstr>'_E3 D.1.4.4 e.3 Pol'!Oblast_tisku</vt:lpstr>
      <vt:lpstr>'_E3 VN+ON e.3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Krasnovský</dc:creator>
  <cp:lastModifiedBy>Stoklasová Martina Ing.</cp:lastModifiedBy>
  <cp:lastPrinted>2019-03-19T12:27:02Z</cp:lastPrinted>
  <dcterms:created xsi:type="dcterms:W3CDTF">2009-04-08T07:15:50Z</dcterms:created>
  <dcterms:modified xsi:type="dcterms:W3CDTF">2025-03-11T10:05:59Z</dcterms:modified>
</cp:coreProperties>
</file>