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01 - Oprava teras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'001 - Oprava terasy'!$C$127:$K$255</definedName>
    <definedName name="_xlnm.Print_Area" localSheetId="1">'001 - Oprava terasy'!$C$4:$J$76,'001 - Oprava terasy'!$C$82:$J$109,'001 - Oprava terasy'!$C$115:$K$255</definedName>
    <definedName name="_xlnm.Print_Titles" localSheetId="1">'001 - Oprava terasy'!$127:$127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125"/>
  <c r="J23"/>
  <c r="J18"/>
  <c r="E18"/>
  <c r="F92"/>
  <c r="J17"/>
  <c r="J12"/>
  <c r="J122"/>
  <c r="E7"/>
  <c r="E118"/>
  <c i="1" r="L90"/>
  <c r="AM90"/>
  <c r="AM89"/>
  <c r="L89"/>
  <c r="AM87"/>
  <c r="L87"/>
  <c r="L85"/>
  <c r="L84"/>
  <c i="2" r="BK238"/>
  <c r="BK226"/>
  <c r="J226"/>
  <c r="BK222"/>
  <c r="J221"/>
  <c r="J145"/>
  <c r="BK132"/>
  <c r="J131"/>
  <c r="J132"/>
  <c r="BK255"/>
  <c r="BK202"/>
  <c r="BK195"/>
  <c r="BK184"/>
  <c r="BK177"/>
  <c r="BK167"/>
  <c r="BK229"/>
  <c r="BK225"/>
  <c r="BK218"/>
  <c r="J139"/>
  <c r="J236"/>
  <c r="BK135"/>
  <c r="BK199"/>
  <c r="J191"/>
  <c r="BK175"/>
  <c r="J34"/>
  <c r="BK211"/>
  <c r="J175"/>
  <c r="F34"/>
  <c r="J238"/>
  <c r="J222"/>
  <c r="BK240"/>
  <c r="BK145"/>
  <c r="BK191"/>
  <c r="BK169"/>
  <c r="J229"/>
  <c r="J225"/>
  <c r="BK221"/>
  <c r="J153"/>
  <c i="1" r="AS94"/>
  <c i="2" r="BK142"/>
  <c r="J142"/>
  <c r="J195"/>
  <c r="J187"/>
  <c r="J177"/>
  <c r="J135"/>
  <c r="J208"/>
  <c r="J199"/>
  <c r="BK187"/>
  <c r="J169"/>
  <c r="J184"/>
  <c r="J167"/>
  <c r="BK164"/>
  <c r="J163"/>
  <c r="BK139"/>
  <c r="J138"/>
  <c r="J164"/>
  <c r="BK163"/>
  <c r="BK153"/>
  <c r="J151"/>
  <c r="BK138"/>
  <c r="J255"/>
  <c r="BK151"/>
  <c r="BK131"/>
  <c r="BK254"/>
  <c r="J254"/>
  <c r="BK251"/>
  <c r="J251"/>
  <c r="BK245"/>
  <c r="BK242"/>
  <c r="J242"/>
  <c r="BK236"/>
  <c r="BK208"/>
  <c r="F37"/>
  <c r="J240"/>
  <c r="J245"/>
  <c r="BK237"/>
  <c r="J237"/>
  <c r="J218"/>
  <c r="BK214"/>
  <c r="J214"/>
  <c r="J211"/>
  <c r="J202"/>
  <c r="F35"/>
  <c r="F36"/>
  <c l="1" r="R130"/>
  <c r="P198"/>
  <c r="R217"/>
  <c r="P130"/>
  <c r="BK183"/>
  <c r="J183"/>
  <c r="J99"/>
  <c r="R183"/>
  <c r="T198"/>
  <c r="P217"/>
  <c r="R235"/>
  <c r="BK130"/>
  <c r="BK129"/>
  <c r="T130"/>
  <c r="T129"/>
  <c r="T128"/>
  <c r="P183"/>
  <c r="T183"/>
  <c r="BK198"/>
  <c r="J198"/>
  <c r="J102"/>
  <c r="R198"/>
  <c r="BK217"/>
  <c r="J217"/>
  <c r="J104"/>
  <c r="T217"/>
  <c r="BK235"/>
  <c r="J235"/>
  <c r="J105"/>
  <c r="P235"/>
  <c r="T235"/>
  <c r="BK244"/>
  <c r="J244"/>
  <c r="J108"/>
  <c r="P244"/>
  <c r="P243"/>
  <c r="R244"/>
  <c r="R243"/>
  <c r="T244"/>
  <c r="T243"/>
  <c r="BK190"/>
  <c r="J190"/>
  <c r="J100"/>
  <c r="BK194"/>
  <c r="J194"/>
  <c r="J101"/>
  <c r="BK213"/>
  <c r="J213"/>
  <c r="J103"/>
  <c r="BK241"/>
  <c r="J241"/>
  <c r="J106"/>
  <c r="BE208"/>
  <c r="BE211"/>
  <c r="BE214"/>
  <c r="BE236"/>
  <c r="E85"/>
  <c r="BE132"/>
  <c r="BE138"/>
  <c r="BE251"/>
  <c r="BE254"/>
  <c r="BE139"/>
  <c r="BE237"/>
  <c i="1" r="BC95"/>
  <c i="2" r="J92"/>
  <c r="F125"/>
  <c r="BE163"/>
  <c r="BE164"/>
  <c r="BE229"/>
  <c i="1" r="BA95"/>
  <c i="2" r="BE145"/>
  <c r="BE151"/>
  <c r="BE153"/>
  <c r="BE167"/>
  <c r="BE169"/>
  <c r="BE175"/>
  <c r="BE177"/>
  <c r="BE184"/>
  <c r="BE187"/>
  <c r="BE191"/>
  <c r="BE195"/>
  <c r="BE199"/>
  <c r="BE202"/>
  <c r="BE240"/>
  <c r="J89"/>
  <c r="BE131"/>
  <c i="1" r="BB95"/>
  <c i="2" r="BE238"/>
  <c r="BE135"/>
  <c r="BE142"/>
  <c r="BE218"/>
  <c r="BE221"/>
  <c r="BE222"/>
  <c r="BE225"/>
  <c r="BE226"/>
  <c r="BE242"/>
  <c r="BE245"/>
  <c r="BE255"/>
  <c i="1" r="AW95"/>
  <c r="BD95"/>
  <c r="BA94"/>
  <c r="W30"/>
  <c r="BB94"/>
  <c r="W31"/>
  <c r="BD94"/>
  <c r="W33"/>
  <c r="BC94"/>
  <c r="W32"/>
  <c i="2" l="1" r="P129"/>
  <c r="P128"/>
  <c i="1" r="AU95"/>
  <c i="2" r="R129"/>
  <c r="R128"/>
  <c r="J129"/>
  <c r="J97"/>
  <c r="J130"/>
  <c r="J98"/>
  <c r="BK243"/>
  <c r="J243"/>
  <c r="J107"/>
  <c i="1" r="AU94"/>
  <c r="AW94"/>
  <c r="AK30"/>
  <c i="2" r="F33"/>
  <c i="1" r="AZ95"/>
  <c r="AZ94"/>
  <c r="AV94"/>
  <c r="AK29"/>
  <c r="AY94"/>
  <c r="AX94"/>
  <c i="2" r="J33"/>
  <c i="1" r="AV95"/>
  <c r="AT95"/>
  <c i="2" l="1" r="BK128"/>
  <c r="J128"/>
  <c r="J96"/>
  <c i="1" r="W29"/>
  <c r="AT94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<sst xmlns="http://schemas.openxmlformats.org/spreadsheetml/2006/main">
  <si>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</si>
  <si>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</si>
  <si>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</si>
  <si>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</si>
  <si>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</si>
  <si>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{629ee079-095d-4def-a693-574af41b1f50}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</si>
  <si>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</si>
  <si>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</si>
  <si>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</si>
  <si>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</si>
  <si>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</si>
  <si>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</si>
  <si>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</si>
  <si>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</si>
  <si>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019/2022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</si>
  <si>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</si>
  <si>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</si>
  <si>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Nová Horka ve Studénce</t>
  </si>
  <si>
    <t>KSO:</t>
  </si>
  <si>
    <t>CC-CZ:</t>
  </si>
  <si>
    <t>Místo:</t>
  </si>
  <si>
    <t xml:space="preserve"> </t>
  </si>
  <si>
    <t>Datum:</t>
  </si>
  <si>
    <t>12. 9. 2022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</si>
  <si>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</si>
  <si>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</si>
  <si>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</si>
  <si>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</si>
  <si>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</si>
  <si>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</si>
  <si>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</si>
  <si>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Project Work s.r.o.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</si>
  <si>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</si>
  <si>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</si>
  <si>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</si>
  <si>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</si>
  <si>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</si>
  <si>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</si>
  <si>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</si>
  <si>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</si>
  <si>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</si>
  <si>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</si>
  <si>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</si>
  <si>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</si>
  <si>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</si>
  <si>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</si>
  <si>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</si>
  <si>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</si>
  <si>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</si>
  <si>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</si>
  <si>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</si>
  <si>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</si>
  <si>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</si>
  <si>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</si>
  <si>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</si>
  <si>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</si>
  <si>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</si>
  <si>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</si>
  <si>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</si>
  <si>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</si>
  <si>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</si>
  <si>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</si>
  <si>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</si>
  <si>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</si>
  <si>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</si>
  <si>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</si>
  <si>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</si>
  <si>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</si>
  <si>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</si>
  <si>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</si>
  <si>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</si>
  <si>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</si>
  <si>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</si>
  <si>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</si>
  <si>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</si>
  <si>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</si>
  <si>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</si>
  <si>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</si>
  <si>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</si>
  <si>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</si>
  <si>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</si>
  <si>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</si>
  <si>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Oprava terasy</t>
  </si>
  <si>
    <t>STA</t>
  </si>
  <si>
    <t>{5b7a5438-3c6c-4a50-8a9a-a5e0626cfb64}</t>
  </si>
  <si>
    <t>2</t>
  </si>
  <si>
    <t>KRYCÍ LIST SOUPISU PRACÍ</t>
  </si>
  <si>
    <t>Objekt:</t>
  </si>
  <si>
    <t>001 - Oprava terasy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</si>
  <si>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</si>
  <si>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</si>
  <si>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</si>
  <si>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</si>
  <si>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</si>
  <si>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</si>
  <si>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</si>
  <si>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</si>
  <si>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</si>
  <si>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</si>
  <si>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</si>
  <si>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</si>
  <si>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</si>
  <si>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</si>
  <si>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</si>
  <si>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</si>
  <si>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</si>
  <si>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</si>
  <si>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</si>
  <si>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</si>
  <si>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</si>
  <si>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</si>
  <si>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</si>
  <si>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</si>
  <si>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</si>
  <si>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</si>
  <si>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</si>
  <si>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</si>
  <si>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</si>
  <si>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</si>
  <si>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</si>
  <si>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</si>
  <si>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</si>
  <si>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</si>
  <si>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</si>
  <si>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</si>
  <si>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</si>
  <si>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</si>
  <si>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</si>
  <si>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</si>
  <si>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-605571621</t>
  </si>
  <si>
    <t>113107030</t>
  </si>
  <si>
    <t>Odstranění podkladu z betonu prostého tl do 100 mm při překopech ručně</t>
  </si>
  <si>
    <t>62989511</t>
  </si>
  <si>
    <t>VV</t>
  </si>
  <si>
    <t>B2</t>
  </si>
  <si>
    <t>2,05*(0,662+0,5)/2</t>
  </si>
  <si>
    <t>3</t>
  </si>
  <si>
    <t>113152112</t>
  </si>
  <si>
    <t>Odstranění podkladů zpevněných ploch z kameniva drceného</t>
  </si>
  <si>
    <t>m3</t>
  </si>
  <si>
    <t>-788452744</t>
  </si>
  <si>
    <t>podklad pod dlažbu</t>
  </si>
  <si>
    <t>63,4*0,2</t>
  </si>
  <si>
    <t>121151103</t>
  </si>
  <si>
    <t>Sejmutí ornice plochy do 100 m2 tl vrstvy do 200 mm strojně</t>
  </si>
  <si>
    <t>-353418530</t>
  </si>
  <si>
    <t>5</t>
  </si>
  <si>
    <t>132251101</t>
  </si>
  <si>
    <t>Hloubení rýh nezapažených š do 800 mm v hornině třídy těžitelnosti I skupiny 3 objem do 20 m3 strojně</t>
  </si>
  <si>
    <t>1038092484</t>
  </si>
  <si>
    <t>prohloubení pro uložení drenáže</t>
  </si>
  <si>
    <t>(15,564+15,183+6,874)*0,8*0,2</t>
  </si>
  <si>
    <t>6</t>
  </si>
  <si>
    <t>132251251</t>
  </si>
  <si>
    <t>Hloubení rýh nezapažených š do 2000 mm v hornině třídy těžitelnosti I skupiny 3 objem do 20 m3 strojně</t>
  </si>
  <si>
    <t>1608212066</t>
  </si>
  <si>
    <t>N4</t>
  </si>
  <si>
    <t>1,0*1,0*2,0</t>
  </si>
  <si>
    <t>7</t>
  </si>
  <si>
    <t>162751117</t>
  </si>
  <si>
    <t>Vodorovné přemístění přes 9 000 do 10000 m výkopku/sypaniny z horniny třídy těžitelnosti I skupiny 1 až 3</t>
  </si>
  <si>
    <t>-184328822</t>
  </si>
  <si>
    <t>ornice</t>
  </si>
  <si>
    <t>rýhy</t>
  </si>
  <si>
    <t>6,019</t>
  </si>
  <si>
    <t>Součet</t>
  </si>
  <si>
    <t>8</t>
  </si>
  <si>
    <t>162751119</t>
  </si>
  <si>
    <t>Příplatek k vodorovnému přemístění výkopku/sypaniny z horniny třídy těžitelnosti I skupiny 1 až 3 ZKD 1000 m přes 10000 m</t>
  </si>
  <si>
    <t>1375355140</t>
  </si>
  <si>
    <t>18,699*5 'Přepočtené koeficientem množství</t>
  </si>
  <si>
    <t>9</t>
  </si>
  <si>
    <t>174151101</t>
  </si>
  <si>
    <t>Zásyp jam, šachet rýh nebo kolem objektů sypaninou se zhutněním</t>
  </si>
  <si>
    <t>302969776</t>
  </si>
  <si>
    <t>zásyp vytěženou zeminou</t>
  </si>
  <si>
    <t>N5 - potrubí mimo terasu</t>
  </si>
  <si>
    <t>8,53*0,8*0,44</t>
  </si>
  <si>
    <t>1,0*1,0*1,0</t>
  </si>
  <si>
    <t>zásyp kamenivem</t>
  </si>
  <si>
    <t>1,0</t>
  </si>
  <si>
    <t>10</t>
  </si>
  <si>
    <t>M</t>
  </si>
  <si>
    <t>5834417S</t>
  </si>
  <si>
    <t>štěrkodrť frakce 8/63</t>
  </si>
  <si>
    <t>t</t>
  </si>
  <si>
    <t>-2099271457</t>
  </si>
  <si>
    <t>11</t>
  </si>
  <si>
    <t>175111101</t>
  </si>
  <si>
    <t>Obsypání potrubí ručně sypaninou bez prohození, uloženou do 3 m</t>
  </si>
  <si>
    <t>261775103</t>
  </si>
  <si>
    <t>N5</t>
  </si>
  <si>
    <t>(44,9-8,535)*0,8*0,15</t>
  </si>
  <si>
    <t>58337303</t>
  </si>
  <si>
    <t>štěrkopísek frakce 0/8</t>
  </si>
  <si>
    <t>330939452</t>
  </si>
  <si>
    <t>4,364*2 'Přepočtené koeficientem množství</t>
  </si>
  <si>
    <t>13</t>
  </si>
  <si>
    <t>181411131</t>
  </si>
  <si>
    <t>Založení parkového trávníku výsevem pl do 1000 m2 v rovině a ve svahu do 1:5</t>
  </si>
  <si>
    <t>1334982848</t>
  </si>
  <si>
    <t>VS a část potrubí N5</t>
  </si>
  <si>
    <t>10,0*1,0</t>
  </si>
  <si>
    <t>kolem obrubníku</t>
  </si>
  <si>
    <t>(15,183-2,563)*1,04</t>
  </si>
  <si>
    <t>14</t>
  </si>
  <si>
    <t>00572420</t>
  </si>
  <si>
    <t>osivo směs travní parková okrasná</t>
  </si>
  <si>
    <t>kg</t>
  </si>
  <si>
    <t>1110456479</t>
  </si>
  <si>
    <t>23,125*0,02 'Přepočtené koeficientem množství</t>
  </si>
  <si>
    <t>15</t>
  </si>
  <si>
    <t>183403153</t>
  </si>
  <si>
    <t>Obdělání půdy hrabáním v rovině a svahu do 1:5</t>
  </si>
  <si>
    <t>-1652071729</t>
  </si>
  <si>
    <t>Zakládání</t>
  </si>
  <si>
    <t>16</t>
  </si>
  <si>
    <t>212572111</t>
  </si>
  <si>
    <t>Lože pro trativody ze štěrkopísku tříděného</t>
  </si>
  <si>
    <t>-262565998</t>
  </si>
  <si>
    <t>N5 - pod betonové lože</t>
  </si>
  <si>
    <t>44,9*0,8*0,05</t>
  </si>
  <si>
    <t>17</t>
  </si>
  <si>
    <t>212750101.R00</t>
  </si>
  <si>
    <t>Trativod z drenážních trubek PVC-U SN 4 perforace 270° včetně lože otevřený výkop DN 100 pro budovy plocha pro vtékání vody min. 80 cm2/m</t>
  </si>
  <si>
    <t>m</t>
  </si>
  <si>
    <t>-1706918942</t>
  </si>
  <si>
    <t>44,9</t>
  </si>
  <si>
    <t>Svislé a kompletní konstrukce</t>
  </si>
  <si>
    <t>18</t>
  </si>
  <si>
    <t>327265031</t>
  </si>
  <si>
    <t>Zdivo opěrné z betonových bloků ukončení opěrné zdi krycí deskou přírodní (šedou)</t>
  </si>
  <si>
    <t>-1107099505</t>
  </si>
  <si>
    <t>N1</t>
  </si>
  <si>
    <t>7,5</t>
  </si>
  <si>
    <t>Vodorovné konstrukce</t>
  </si>
  <si>
    <t>19</t>
  </si>
  <si>
    <t>452312141</t>
  </si>
  <si>
    <t>Sedlové lože z betonu prostého tř. C 16/20 otevřený výkop</t>
  </si>
  <si>
    <t>-741982368</t>
  </si>
  <si>
    <t>drenážní potrubí</t>
  </si>
  <si>
    <t>44,9*0,8*(0,15+0,08)/2</t>
  </si>
  <si>
    <t>Komunikace pozemní</t>
  </si>
  <si>
    <t>20</t>
  </si>
  <si>
    <t>564762111</t>
  </si>
  <si>
    <t>Podklad z vibrovaného štěrku VŠ tl 200 mm</t>
  </si>
  <si>
    <t>-1663427317</t>
  </si>
  <si>
    <t>N7</t>
  </si>
  <si>
    <t>91,1</t>
  </si>
  <si>
    <t>564851011</t>
  </si>
  <si>
    <t>Podklad ze štěrkodrtě ŠD plochy do 100 m2 tl 150 mm</t>
  </si>
  <si>
    <t>456443852</t>
  </si>
  <si>
    <t>-(44,9-8,535)*0,8</t>
  </si>
  <si>
    <t>22</t>
  </si>
  <si>
    <t>596211111</t>
  </si>
  <si>
    <t>Kladení zámkové dlažby komunikací pro pěší ručně tl 60 mm skupiny A pl přes 50 do 100 m2</t>
  </si>
  <si>
    <t>-1264206114</t>
  </si>
  <si>
    <t>23</t>
  </si>
  <si>
    <t>59245018</t>
  </si>
  <si>
    <t>dlažba tvar obdélník betonová 200x100x60mm přírodní</t>
  </si>
  <si>
    <t>323831794</t>
  </si>
  <si>
    <t>91,1*1,03 'Přepočtené koeficientem množství</t>
  </si>
  <si>
    <t>Úpravy povrchů, podlahy a osazování výplní</t>
  </si>
  <si>
    <t>24</t>
  </si>
  <si>
    <t>632450124</t>
  </si>
  <si>
    <t>Vyrovnávací cementový potěr tl přes 40 do 50 mm ze suchých směsí provedený v pásu</t>
  </si>
  <si>
    <t>1063554691</t>
  </si>
  <si>
    <t>7,5*0,4</t>
  </si>
  <si>
    <t>Ostatní konstrukce a práce, bourání</t>
  </si>
  <si>
    <t>25</t>
  </si>
  <si>
    <t>916331112</t>
  </si>
  <si>
    <t>Osazení zahradního obrubníku betonového do lože z betonu s boční opěrou</t>
  </si>
  <si>
    <t>-858123313</t>
  </si>
  <si>
    <t>N6</t>
  </si>
  <si>
    <t>15,2</t>
  </si>
  <si>
    <t>26</t>
  </si>
  <si>
    <t>59217001</t>
  </si>
  <si>
    <t>obrubník betonový zahradní 1000x50x250mm</t>
  </si>
  <si>
    <t>-766567903</t>
  </si>
  <si>
    <t>27</t>
  </si>
  <si>
    <t>953961112.R00</t>
  </si>
  <si>
    <t>Kotvy chemickým tmelem M 10 hl 100 mm do betonu, ŽB nebo kamene s vyvrtáním otvoru</t>
  </si>
  <si>
    <t>kus</t>
  </si>
  <si>
    <t>2061529110</t>
  </si>
  <si>
    <t>N2</t>
  </si>
  <si>
    <t>4*4</t>
  </si>
  <si>
    <t>28</t>
  </si>
  <si>
    <t>953965116</t>
  </si>
  <si>
    <t>Kotevní šroub pro chemické kotvy M 10 dl 170 mm</t>
  </si>
  <si>
    <t>2037561317</t>
  </si>
  <si>
    <t>29</t>
  </si>
  <si>
    <t>961031311</t>
  </si>
  <si>
    <t>Bourání základů cihelných na MV nebo MVC</t>
  </si>
  <si>
    <t>-523756496</t>
  </si>
  <si>
    <t>bourání zídky</t>
  </si>
  <si>
    <t>(13,28+0,5)*(0,417+0,473)/2*1,0</t>
  </si>
  <si>
    <t>30</t>
  </si>
  <si>
    <t>976047231</t>
  </si>
  <si>
    <t>Vybourání betonových nebo ŽB krycích desek tl do 100 mm</t>
  </si>
  <si>
    <t>-1305679142</t>
  </si>
  <si>
    <t>B4</t>
  </si>
  <si>
    <t>13,218+0,5</t>
  </si>
  <si>
    <t>997</t>
  </si>
  <si>
    <t>Přesun sutě</t>
  </si>
  <si>
    <t>31</t>
  </si>
  <si>
    <t>997002611</t>
  </si>
  <si>
    <t>Nakládání suti a vybouraných hmot</t>
  </si>
  <si>
    <t>190021410</t>
  </si>
  <si>
    <t>32</t>
  </si>
  <si>
    <t>997013501</t>
  </si>
  <si>
    <t>Odvoz suti a vybouraných hmot na skládku nebo meziskládku do 1 km se složením</t>
  </si>
  <si>
    <t>2049363919</t>
  </si>
  <si>
    <t>33</t>
  </si>
  <si>
    <t>997013509</t>
  </si>
  <si>
    <t>Příplatek k odvozu suti a vybouraných hmot na skládku ZKD 1 km přes 1 km</t>
  </si>
  <si>
    <t>-1420642789</t>
  </si>
  <si>
    <t>48,037*15 'Přepočtené koeficientem množství</t>
  </si>
  <si>
    <t>34</t>
  </si>
  <si>
    <t>997013631</t>
  </si>
  <si>
    <t>Poplatek za uložení na skládce (skládkovné) stavebního odpadu směsného kód odpadu 17 09 04</t>
  </si>
  <si>
    <t>-298298060</t>
  </si>
  <si>
    <t>998</t>
  </si>
  <si>
    <t>Přesun hmot</t>
  </si>
  <si>
    <t>35</t>
  </si>
  <si>
    <t>998011001</t>
  </si>
  <si>
    <t>Přesun hmot pro budovy zděné v do 6 m</t>
  </si>
  <si>
    <t>908628454</t>
  </si>
  <si>
    <t>PSV</t>
  </si>
  <si>
    <t>Práce a dodávky PSV</t>
  </si>
  <si>
    <t>767</t>
  </si>
  <si>
    <t>Konstrukce zámečnické</t>
  </si>
  <si>
    <t>36</t>
  </si>
  <si>
    <t>767161813</t>
  </si>
  <si>
    <t>Demontáž zábradlí rovného nerozebíratelného hmotnosti 1 m zábradlí do 20 kg do suti</t>
  </si>
  <si>
    <t>-104096160</t>
  </si>
  <si>
    <t>B1</t>
  </si>
  <si>
    <t>B3</t>
  </si>
  <si>
    <t>13,0</t>
  </si>
  <si>
    <t>37</t>
  </si>
  <si>
    <t>767163101</t>
  </si>
  <si>
    <t>Montáž přímého kovového zábradlí z dílců do zdiva nebo lehčeného betonu v rovině</t>
  </si>
  <si>
    <t>-569692771</t>
  </si>
  <si>
    <t>N3</t>
  </si>
  <si>
    <t>38</t>
  </si>
  <si>
    <t>553422N3</t>
  </si>
  <si>
    <t>zábradlí s hranatým sloupkem 60x4 mm, madlem 60x3 mm a kulatými pruty, s bočním kotvením, ocel S235JR s povrchovou úpravou Pz</t>
  </si>
  <si>
    <t>-1998491074</t>
  </si>
  <si>
    <t>39</t>
  </si>
  <si>
    <t>998767201</t>
  </si>
  <si>
    <t>Přesun hmot procentní pro zámečnické konstrukce v objektech v do 6 m</t>
  </si>
  <si>
    <t>%</t>
  </si>
  <si>
    <t>-833699912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</si>
</sst>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33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33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019/2022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MŠ Nová Horka ve Studénce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Studénka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Project Work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ROUND(AS95,0)</f>
        <v>0</v>
      </c>
      <c r="AT94" s="114">
        <f>ROUND(SUM(AV94:AW94),0)</f>
        <v>0</v>
      </c>
      <c r="AU94" s="115">
        <f>ROUND(AU95,5)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ROUND(AZ95,0)</f>
        <v>0</v>
      </c>
      <c r="BA94" s="114">
        <f>ROUND(BA95,0)</f>
        <v>0</v>
      </c>
      <c r="BB94" s="114">
        <f>ROUND(BB95,0)</f>
        <v>0</v>
      </c>
      <c r="BC94" s="114">
        <f>ROUND(BC95,0)</f>
        <v>0</v>
      </c>
      <c r="BD94" s="116">
        <f>ROUND(BD95,0)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Oprava terasy'!J30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ROUND(SUM(AV95:AW95),0)</f>
        <v>0</v>
      </c>
      <c r="AU95" s="129">
        <f>'001 - Oprava terasy'!P128</f>
        <v>0</v>
      </c>
      <c r="AV95" s="128">
        <f>'001 - Oprava terasy'!J33</f>
        <v>0</v>
      </c>
      <c r="AW95" s="128">
        <f>'001 - Oprava terasy'!J34</f>
        <v>0</v>
      </c>
      <c r="AX95" s="128">
        <f>'001 - Oprava terasy'!J35</f>
        <v>0</v>
      </c>
      <c r="AY95" s="128">
        <f>'001 - Oprava terasy'!J36</f>
        <v>0</v>
      </c>
      <c r="AZ95" s="128">
        <f>'001 - Oprava terasy'!F33</f>
        <v>0</v>
      </c>
      <c r="BA95" s="128">
        <f>'001 - Oprava terasy'!F34</f>
        <v>0</v>
      </c>
      <c r="BB95" s="128">
        <f>'001 - Oprava terasy'!F35</f>
        <v>0</v>
      </c>
      <c r="BC95" s="128">
        <f>'001 - Oprava terasy'!F36</f>
        <v>0</v>
      </c>
      <c r="BD95" s="130">
        <f>'001 - Oprava terasy'!F37</f>
        <v>0</v>
      </c>
      <c r="BE95" s="7"/>
      <c r="BT95" s="131" t="s">
        <v>33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SQfLohOoNjT4/La21Eix9wakg4UEuLrxoPamSp64ec7n3zuRattvQl8KgxE6iP94myQhb9bYUeuUVKsPFW3Z6Q==" hashValue="rilJIwn47jXWlQ27qaKUUnAvGBKz5qD9xhVvfx9ZCXs/i2No/O6m/UnzGv1aBPZEIXuoVceD87SMDelYAwbmf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1 - Oprava teras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MŠ Nová Horka ve Studénce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12. 9. 2022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34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ROUND(J128,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ROUND((SUM(BE128:BE255)),  0)</f>
        <v>0</v>
      </c>
      <c r="G33" s="38"/>
      <c r="H33" s="38"/>
      <c r="I33" s="151">
        <v>0.20999999999999999</v>
      </c>
      <c r="J33" s="150">
        <f>ROUND(((SUM(BE128:BE255))*I33),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ROUND((SUM(BF128:BF255)),  0)</f>
        <v>0</v>
      </c>
      <c r="G34" s="38"/>
      <c r="H34" s="38"/>
      <c r="I34" s="151">
        <v>0.12</v>
      </c>
      <c r="J34" s="150">
        <f>ROUND(((SUM(BF128:BF255))*I34),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ROUND((SUM(BG128:BG255)),  0)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ROUND((SUM(BH128:BH255)),  0)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ROUND((SUM(BI128:BI255)),  0)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MŠ Nová Horka ve Studénce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Oprava terasy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Studénka</v>
      </c>
      <c r="G91" s="40"/>
      <c r="H91" s="40"/>
      <c r="I91" s="32" t="s">
        <v>30</v>
      </c>
      <c r="J91" s="36" t="str">
        <f>E21</f>
        <v>Project Work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J183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J190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J194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J198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J213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J217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J235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J241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104</v>
      </c>
      <c r="E107" s="178"/>
      <c r="F107" s="178"/>
      <c r="G107" s="178"/>
      <c r="H107" s="178"/>
      <c r="I107" s="178"/>
      <c r="J107" s="179">
        <f>J243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J244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0" t="str">
        <f>E7</f>
        <v>MŠ Nová Horka ve Studénce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87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001 - Oprava terasy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12. 9. 2022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Studénka</v>
      </c>
      <c r="G124" s="40"/>
      <c r="H124" s="40"/>
      <c r="I124" s="32" t="s">
        <v>30</v>
      </c>
      <c r="J124" s="36" t="str">
        <f>E21</f>
        <v>Project Work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34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7"/>
      <c r="B127" s="188"/>
      <c r="C127" s="189" t="s">
        <v>107</v>
      </c>
      <c r="D127" s="190" t="s">
        <v>61</v>
      </c>
      <c r="E127" s="190" t="s">
        <v>57</v>
      </c>
      <c r="F127" s="190" t="s">
        <v>58</v>
      </c>
      <c r="G127" s="190" t="s">
        <v>108</v>
      </c>
      <c r="H127" s="190" t="s">
        <v>109</v>
      </c>
      <c r="I127" s="190" t="s">
        <v>110</v>
      </c>
      <c r="J127" s="190" t="s">
        <v>91</v>
      </c>
      <c r="K127" s="191" t="s">
        <v>111</v>
      </c>
      <c r="L127" s="192"/>
      <c r="M127" s="100" t="s">
        <v>1</v>
      </c>
      <c r="N127" s="101" t="s">
        <v>40</v>
      </c>
      <c r="O127" s="101" t="s">
        <v>112</v>
      </c>
      <c r="P127" s="101" t="s">
        <v>113</v>
      </c>
      <c r="Q127" s="101" t="s">
        <v>114</v>
      </c>
      <c r="R127" s="101" t="s">
        <v>115</v>
      </c>
      <c r="S127" s="101" t="s">
        <v>116</v>
      </c>
      <c r="T127" s="102" t="s">
        <v>117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8"/>
      <c r="B128" s="39"/>
      <c r="C128" s="107" t="s">
        <v>118</v>
      </c>
      <c r="D128" s="40"/>
      <c r="E128" s="40"/>
      <c r="F128" s="40"/>
      <c r="G128" s="40"/>
      <c r="H128" s="40"/>
      <c r="I128" s="40"/>
      <c r="J128" s="193">
        <f>BK128</f>
        <v>0</v>
      </c>
      <c r="K128" s="40"/>
      <c r="L128" s="44"/>
      <c r="M128" s="103"/>
      <c r="N128" s="194"/>
      <c r="O128" s="104"/>
      <c r="P128" s="195">
        <f>P129+P243</f>
        <v>0</v>
      </c>
      <c r="Q128" s="104"/>
      <c r="R128" s="195">
        <f>R129+R243</f>
        <v>121.49198562000001</v>
      </c>
      <c r="S128" s="104"/>
      <c r="T128" s="196">
        <f>T129+T243</f>
        <v>48.036808000000008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93</v>
      </c>
      <c r="BK128" s="197">
        <f>BK129+BK243</f>
        <v>0</v>
      </c>
    </row>
    <row r="129" s="12" customFormat="1" ht="25.92" customHeight="1">
      <c r="A129" s="12"/>
      <c r="B129" s="198"/>
      <c r="C129" s="199"/>
      <c r="D129" s="200" t="s">
        <v>75</v>
      </c>
      <c r="E129" s="201" t="s">
        <v>119</v>
      </c>
      <c r="F129" s="201" t="s">
        <v>120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P130+P183+P190+P194+P198+P213+P217+P235+P241</f>
        <v>0</v>
      </c>
      <c r="Q129" s="206"/>
      <c r="R129" s="207">
        <f>R130+R183+R190+R194+R198+R213+R217+R235+R241</f>
        <v>121.48898562000001</v>
      </c>
      <c r="S129" s="206"/>
      <c r="T129" s="208">
        <f>T130+T183+T190+T194+T198+T213+T217+T235+T241</f>
        <v>47.708808000000005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33</v>
      </c>
      <c r="AT129" s="210" t="s">
        <v>75</v>
      </c>
      <c r="AU129" s="210" t="s">
        <v>76</v>
      </c>
      <c r="AY129" s="209" t="s">
        <v>121</v>
      </c>
      <c r="BK129" s="211">
        <f>BK130+BK183+BK190+BK194+BK198+BK213+BK217+BK235+BK241</f>
        <v>0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33</v>
      </c>
      <c r="F130" s="212" t="s">
        <v>122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SUM(P131:P182)</f>
        <v>0</v>
      </c>
      <c r="Q130" s="206"/>
      <c r="R130" s="207">
        <f>SUM(R131:R182)</f>
        <v>10.728463</v>
      </c>
      <c r="S130" s="206"/>
      <c r="T130" s="208">
        <f>SUM(T131:T182)</f>
        <v>32.936840000000004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33</v>
      </c>
      <c r="AT130" s="210" t="s">
        <v>75</v>
      </c>
      <c r="AU130" s="210" t="s">
        <v>33</v>
      </c>
      <c r="AY130" s="209" t="s">
        <v>121</v>
      </c>
      <c r="BK130" s="211">
        <f>SUM(BK131:BK182)</f>
        <v>0</v>
      </c>
    </row>
    <row r="131" s="2" customFormat="1" ht="24.15" customHeight="1">
      <c r="A131" s="38"/>
      <c r="B131" s="39"/>
      <c r="C131" s="214" t="s">
        <v>33</v>
      </c>
      <c r="D131" s="214" t="s">
        <v>123</v>
      </c>
      <c r="E131" s="215" t="s">
        <v>124</v>
      </c>
      <c r="F131" s="216" t="s">
        <v>125</v>
      </c>
      <c r="G131" s="217" t="s">
        <v>126</v>
      </c>
      <c r="H131" s="218">
        <v>63.399999999999999</v>
      </c>
      <c r="I131" s="219"/>
      <c r="J131" s="220">
        <f>ROUND(I131*H131,1)</f>
        <v>0</v>
      </c>
      <c r="K131" s="216" t="s">
        <v>127</v>
      </c>
      <c r="L131" s="44"/>
      <c r="M131" s="221" t="s">
        <v>1</v>
      </c>
      <c r="N131" s="222" t="s">
        <v>41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0.255</v>
      </c>
      <c r="T131" s="224">
        <f>S131*H131</f>
        <v>16.167000000000002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128</v>
      </c>
      <c r="AT131" s="225" t="s">
        <v>123</v>
      </c>
      <c r="AU131" s="225" t="s">
        <v>85</v>
      </c>
      <c r="AY131" s="17" t="s">
        <v>121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33</v>
      </c>
      <c r="BK131" s="226">
        <f>ROUND(I131*H131,1)</f>
        <v>0</v>
      </c>
      <c r="BL131" s="17" t="s">
        <v>128</v>
      </c>
      <c r="BM131" s="225" t="s">
        <v>129</v>
      </c>
    </row>
    <row r="132" s="2" customFormat="1" ht="24.15" customHeight="1">
      <c r="A132" s="38"/>
      <c r="B132" s="39"/>
      <c r="C132" s="214" t="s">
        <v>85</v>
      </c>
      <c r="D132" s="214" t="s">
        <v>123</v>
      </c>
      <c r="E132" s="215" t="s">
        <v>130</v>
      </c>
      <c r="F132" s="216" t="s">
        <v>131</v>
      </c>
      <c r="G132" s="217" t="s">
        <v>126</v>
      </c>
      <c r="H132" s="218">
        <v>1.1910000000000001</v>
      </c>
      <c r="I132" s="219"/>
      <c r="J132" s="220">
        <f>ROUND(I132*H132,1)</f>
        <v>0</v>
      </c>
      <c r="K132" s="216" t="s">
        <v>127</v>
      </c>
      <c r="L132" s="44"/>
      <c r="M132" s="221" t="s">
        <v>1</v>
      </c>
      <c r="N132" s="222" t="s">
        <v>41</v>
      </c>
      <c r="O132" s="91"/>
      <c r="P132" s="223">
        <f>O132*H132</f>
        <v>0</v>
      </c>
      <c r="Q132" s="223">
        <v>0</v>
      </c>
      <c r="R132" s="223">
        <f>Q132*H132</f>
        <v>0</v>
      </c>
      <c r="S132" s="223">
        <v>0.23999999999999999</v>
      </c>
      <c r="T132" s="224">
        <f>S132*H132</f>
        <v>0.28583999999999998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5" t="s">
        <v>128</v>
      </c>
      <c r="AT132" s="225" t="s">
        <v>123</v>
      </c>
      <c r="AU132" s="225" t="s">
        <v>85</v>
      </c>
      <c r="AY132" s="17" t="s">
        <v>121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7" t="s">
        <v>33</v>
      </c>
      <c r="BK132" s="226">
        <f>ROUND(I132*H132,1)</f>
        <v>0</v>
      </c>
      <c r="BL132" s="17" t="s">
        <v>128</v>
      </c>
      <c r="BM132" s="225" t="s">
        <v>132</v>
      </c>
    </row>
    <row r="133" s="13" customFormat="1">
      <c r="A133" s="13"/>
      <c r="B133" s="227"/>
      <c r="C133" s="228"/>
      <c r="D133" s="229" t="s">
        <v>133</v>
      </c>
      <c r="E133" s="230" t="s">
        <v>1</v>
      </c>
      <c r="F133" s="231" t="s">
        <v>134</v>
      </c>
      <c r="G133" s="228"/>
      <c r="H133" s="230" t="s">
        <v>1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133</v>
      </c>
      <c r="AU133" s="237" t="s">
        <v>85</v>
      </c>
      <c r="AV133" s="13" t="s">
        <v>33</v>
      </c>
      <c r="AW133" s="13" t="s">
        <v>32</v>
      </c>
      <c r="AX133" s="13" t="s">
        <v>76</v>
      </c>
      <c r="AY133" s="237" t="s">
        <v>121</v>
      </c>
    </row>
    <row r="134" s="14" customFormat="1">
      <c r="A134" s="14"/>
      <c r="B134" s="238"/>
      <c r="C134" s="239"/>
      <c r="D134" s="229" t="s">
        <v>133</v>
      </c>
      <c r="E134" s="240" t="s">
        <v>1</v>
      </c>
      <c r="F134" s="241" t="s">
        <v>135</v>
      </c>
      <c r="G134" s="239"/>
      <c r="H134" s="242">
        <v>1.1910000000000001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133</v>
      </c>
      <c r="AU134" s="248" t="s">
        <v>85</v>
      </c>
      <c r="AV134" s="14" t="s">
        <v>85</v>
      </c>
      <c r="AW134" s="14" t="s">
        <v>32</v>
      </c>
      <c r="AX134" s="14" t="s">
        <v>33</v>
      </c>
      <c r="AY134" s="248" t="s">
        <v>121</v>
      </c>
    </row>
    <row r="135" s="2" customFormat="1" ht="24.15" customHeight="1">
      <c r="A135" s="38"/>
      <c r="B135" s="39"/>
      <c r="C135" s="214" t="s">
        <v>136</v>
      </c>
      <c r="D135" s="214" t="s">
        <v>123</v>
      </c>
      <c r="E135" s="215" t="s">
        <v>137</v>
      </c>
      <c r="F135" s="216" t="s">
        <v>138</v>
      </c>
      <c r="G135" s="217" t="s">
        <v>139</v>
      </c>
      <c r="H135" s="218">
        <v>12.68</v>
      </c>
      <c r="I135" s="219"/>
      <c r="J135" s="220">
        <f>ROUND(I135*H135,1)</f>
        <v>0</v>
      </c>
      <c r="K135" s="216" t="s">
        <v>127</v>
      </c>
      <c r="L135" s="44"/>
      <c r="M135" s="221" t="s">
        <v>1</v>
      </c>
      <c r="N135" s="222" t="s">
        <v>41</v>
      </c>
      <c r="O135" s="91"/>
      <c r="P135" s="223">
        <f>O135*H135</f>
        <v>0</v>
      </c>
      <c r="Q135" s="223">
        <v>0</v>
      </c>
      <c r="R135" s="223">
        <f>Q135*H135</f>
        <v>0</v>
      </c>
      <c r="S135" s="223">
        <v>1.3</v>
      </c>
      <c r="T135" s="224">
        <f>S135*H135</f>
        <v>16.484000000000002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128</v>
      </c>
      <c r="AT135" s="225" t="s">
        <v>123</v>
      </c>
      <c r="AU135" s="225" t="s">
        <v>85</v>
      </c>
      <c r="AY135" s="17" t="s">
        <v>121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33</v>
      </c>
      <c r="BK135" s="226">
        <f>ROUND(I135*H135,1)</f>
        <v>0</v>
      </c>
      <c r="BL135" s="17" t="s">
        <v>128</v>
      </c>
      <c r="BM135" s="225" t="s">
        <v>140</v>
      </c>
    </row>
    <row r="136" s="13" customFormat="1">
      <c r="A136" s="13"/>
      <c r="B136" s="227"/>
      <c r="C136" s="228"/>
      <c r="D136" s="229" t="s">
        <v>133</v>
      </c>
      <c r="E136" s="230" t="s">
        <v>1</v>
      </c>
      <c r="F136" s="231" t="s">
        <v>141</v>
      </c>
      <c r="G136" s="228"/>
      <c r="H136" s="230" t="s">
        <v>1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133</v>
      </c>
      <c r="AU136" s="237" t="s">
        <v>85</v>
      </c>
      <c r="AV136" s="13" t="s">
        <v>33</v>
      </c>
      <c r="AW136" s="13" t="s">
        <v>32</v>
      </c>
      <c r="AX136" s="13" t="s">
        <v>76</v>
      </c>
      <c r="AY136" s="237" t="s">
        <v>121</v>
      </c>
    </row>
    <row r="137" s="14" customFormat="1">
      <c r="A137" s="14"/>
      <c r="B137" s="238"/>
      <c r="C137" s="239"/>
      <c r="D137" s="229" t="s">
        <v>133</v>
      </c>
      <c r="E137" s="240" t="s">
        <v>1</v>
      </c>
      <c r="F137" s="241" t="s">
        <v>142</v>
      </c>
      <c r="G137" s="239"/>
      <c r="H137" s="242">
        <v>12.68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133</v>
      </c>
      <c r="AU137" s="248" t="s">
        <v>85</v>
      </c>
      <c r="AV137" s="14" t="s">
        <v>85</v>
      </c>
      <c r="AW137" s="14" t="s">
        <v>32</v>
      </c>
      <c r="AX137" s="14" t="s">
        <v>33</v>
      </c>
      <c r="AY137" s="248" t="s">
        <v>121</v>
      </c>
    </row>
    <row r="138" s="2" customFormat="1" ht="24.15" customHeight="1">
      <c r="A138" s="38"/>
      <c r="B138" s="39"/>
      <c r="C138" s="214" t="s">
        <v>128</v>
      </c>
      <c r="D138" s="214" t="s">
        <v>123</v>
      </c>
      <c r="E138" s="215" t="s">
        <v>143</v>
      </c>
      <c r="F138" s="216" t="s">
        <v>144</v>
      </c>
      <c r="G138" s="217" t="s">
        <v>126</v>
      </c>
      <c r="H138" s="218">
        <v>63.399999999999999</v>
      </c>
      <c r="I138" s="219"/>
      <c r="J138" s="220">
        <f>ROUND(I138*H138,1)</f>
        <v>0</v>
      </c>
      <c r="K138" s="216" t="s">
        <v>127</v>
      </c>
      <c r="L138" s="44"/>
      <c r="M138" s="221" t="s">
        <v>1</v>
      </c>
      <c r="N138" s="222" t="s">
        <v>41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128</v>
      </c>
      <c r="AT138" s="225" t="s">
        <v>123</v>
      </c>
      <c r="AU138" s="225" t="s">
        <v>85</v>
      </c>
      <c r="AY138" s="17" t="s">
        <v>121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33</v>
      </c>
      <c r="BK138" s="226">
        <f>ROUND(I138*H138,1)</f>
        <v>0</v>
      </c>
      <c r="BL138" s="17" t="s">
        <v>128</v>
      </c>
      <c r="BM138" s="225" t="s">
        <v>145</v>
      </c>
    </row>
    <row r="139" s="2" customFormat="1" ht="33" customHeight="1">
      <c r="A139" s="38"/>
      <c r="B139" s="39"/>
      <c r="C139" s="214" t="s">
        <v>146</v>
      </c>
      <c r="D139" s="214" t="s">
        <v>123</v>
      </c>
      <c r="E139" s="215" t="s">
        <v>147</v>
      </c>
      <c r="F139" s="216" t="s">
        <v>148</v>
      </c>
      <c r="G139" s="217" t="s">
        <v>139</v>
      </c>
      <c r="H139" s="218">
        <v>6.0190000000000001</v>
      </c>
      <c r="I139" s="219"/>
      <c r="J139" s="220">
        <f>ROUND(I139*H139,1)</f>
        <v>0</v>
      </c>
      <c r="K139" s="216" t="s">
        <v>127</v>
      </c>
      <c r="L139" s="44"/>
      <c r="M139" s="221" t="s">
        <v>1</v>
      </c>
      <c r="N139" s="222" t="s">
        <v>41</v>
      </c>
      <c r="O139" s="91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128</v>
      </c>
      <c r="AT139" s="225" t="s">
        <v>123</v>
      </c>
      <c r="AU139" s="225" t="s">
        <v>85</v>
      </c>
      <c r="AY139" s="17" t="s">
        <v>121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33</v>
      </c>
      <c r="BK139" s="226">
        <f>ROUND(I139*H139,1)</f>
        <v>0</v>
      </c>
      <c r="BL139" s="17" t="s">
        <v>128</v>
      </c>
      <c r="BM139" s="225" t="s">
        <v>149</v>
      </c>
    </row>
    <row r="140" s="13" customFormat="1">
      <c r="A140" s="13"/>
      <c r="B140" s="227"/>
      <c r="C140" s="228"/>
      <c r="D140" s="229" t="s">
        <v>133</v>
      </c>
      <c r="E140" s="230" t="s">
        <v>1</v>
      </c>
      <c r="F140" s="231" t="s">
        <v>150</v>
      </c>
      <c r="G140" s="228"/>
      <c r="H140" s="230" t="s">
        <v>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133</v>
      </c>
      <c r="AU140" s="237" t="s">
        <v>85</v>
      </c>
      <c r="AV140" s="13" t="s">
        <v>33</v>
      </c>
      <c r="AW140" s="13" t="s">
        <v>32</v>
      </c>
      <c r="AX140" s="13" t="s">
        <v>76</v>
      </c>
      <c r="AY140" s="237" t="s">
        <v>121</v>
      </c>
    </row>
    <row r="141" s="14" customFormat="1">
      <c r="A141" s="14"/>
      <c r="B141" s="238"/>
      <c r="C141" s="239"/>
      <c r="D141" s="229" t="s">
        <v>133</v>
      </c>
      <c r="E141" s="240" t="s">
        <v>1</v>
      </c>
      <c r="F141" s="241" t="s">
        <v>151</v>
      </c>
      <c r="G141" s="239"/>
      <c r="H141" s="242">
        <v>6.0190000000000001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133</v>
      </c>
      <c r="AU141" s="248" t="s">
        <v>85</v>
      </c>
      <c r="AV141" s="14" t="s">
        <v>85</v>
      </c>
      <c r="AW141" s="14" t="s">
        <v>32</v>
      </c>
      <c r="AX141" s="14" t="s">
        <v>33</v>
      </c>
      <c r="AY141" s="248" t="s">
        <v>121</v>
      </c>
    </row>
    <row r="142" s="2" customFormat="1" ht="33" customHeight="1">
      <c r="A142" s="38"/>
      <c r="B142" s="39"/>
      <c r="C142" s="214" t="s">
        <v>152</v>
      </c>
      <c r="D142" s="214" t="s">
        <v>123</v>
      </c>
      <c r="E142" s="215" t="s">
        <v>153</v>
      </c>
      <c r="F142" s="216" t="s">
        <v>154</v>
      </c>
      <c r="G142" s="217" t="s">
        <v>139</v>
      </c>
      <c r="H142" s="218">
        <v>2</v>
      </c>
      <c r="I142" s="219"/>
      <c r="J142" s="220">
        <f>ROUND(I142*H142,1)</f>
        <v>0</v>
      </c>
      <c r="K142" s="216" t="s">
        <v>127</v>
      </c>
      <c r="L142" s="44"/>
      <c r="M142" s="221" t="s">
        <v>1</v>
      </c>
      <c r="N142" s="222" t="s">
        <v>41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128</v>
      </c>
      <c r="AT142" s="225" t="s">
        <v>123</v>
      </c>
      <c r="AU142" s="225" t="s">
        <v>85</v>
      </c>
      <c r="AY142" s="17" t="s">
        <v>121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33</v>
      </c>
      <c r="BK142" s="226">
        <f>ROUND(I142*H142,1)</f>
        <v>0</v>
      </c>
      <c r="BL142" s="17" t="s">
        <v>128</v>
      </c>
      <c r="BM142" s="225" t="s">
        <v>155</v>
      </c>
    </row>
    <row r="143" s="13" customFormat="1">
      <c r="A143" s="13"/>
      <c r="B143" s="227"/>
      <c r="C143" s="228"/>
      <c r="D143" s="229" t="s">
        <v>133</v>
      </c>
      <c r="E143" s="230" t="s">
        <v>1</v>
      </c>
      <c r="F143" s="231" t="s">
        <v>156</v>
      </c>
      <c r="G143" s="228"/>
      <c r="H143" s="230" t="s">
        <v>1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133</v>
      </c>
      <c r="AU143" s="237" t="s">
        <v>85</v>
      </c>
      <c r="AV143" s="13" t="s">
        <v>33</v>
      </c>
      <c r="AW143" s="13" t="s">
        <v>32</v>
      </c>
      <c r="AX143" s="13" t="s">
        <v>76</v>
      </c>
      <c r="AY143" s="237" t="s">
        <v>121</v>
      </c>
    </row>
    <row r="144" s="14" customFormat="1">
      <c r="A144" s="14"/>
      <c r="B144" s="238"/>
      <c r="C144" s="239"/>
      <c r="D144" s="229" t="s">
        <v>133</v>
      </c>
      <c r="E144" s="240" t="s">
        <v>1</v>
      </c>
      <c r="F144" s="241" t="s">
        <v>157</v>
      </c>
      <c r="G144" s="239"/>
      <c r="H144" s="242">
        <v>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133</v>
      </c>
      <c r="AU144" s="248" t="s">
        <v>85</v>
      </c>
      <c r="AV144" s="14" t="s">
        <v>85</v>
      </c>
      <c r="AW144" s="14" t="s">
        <v>32</v>
      </c>
      <c r="AX144" s="14" t="s">
        <v>33</v>
      </c>
      <c r="AY144" s="248" t="s">
        <v>121</v>
      </c>
    </row>
    <row r="145" s="2" customFormat="1" ht="37.8" customHeight="1">
      <c r="A145" s="38"/>
      <c r="B145" s="39"/>
      <c r="C145" s="214" t="s">
        <v>158</v>
      </c>
      <c r="D145" s="214" t="s">
        <v>123</v>
      </c>
      <c r="E145" s="215" t="s">
        <v>159</v>
      </c>
      <c r="F145" s="216" t="s">
        <v>160</v>
      </c>
      <c r="G145" s="217" t="s">
        <v>139</v>
      </c>
      <c r="H145" s="218">
        <v>18.699000000000002</v>
      </c>
      <c r="I145" s="219"/>
      <c r="J145" s="220">
        <f>ROUND(I145*H145,1)</f>
        <v>0</v>
      </c>
      <c r="K145" s="216" t="s">
        <v>127</v>
      </c>
      <c r="L145" s="44"/>
      <c r="M145" s="221" t="s">
        <v>1</v>
      </c>
      <c r="N145" s="222" t="s">
        <v>41</v>
      </c>
      <c r="O145" s="91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128</v>
      </c>
      <c r="AT145" s="225" t="s">
        <v>123</v>
      </c>
      <c r="AU145" s="225" t="s">
        <v>85</v>
      </c>
      <c r="AY145" s="17" t="s">
        <v>121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33</v>
      </c>
      <c r="BK145" s="226">
        <f>ROUND(I145*H145,1)</f>
        <v>0</v>
      </c>
      <c r="BL145" s="17" t="s">
        <v>128</v>
      </c>
      <c r="BM145" s="225" t="s">
        <v>161</v>
      </c>
    </row>
    <row r="146" s="13" customFormat="1">
      <c r="A146" s="13"/>
      <c r="B146" s="227"/>
      <c r="C146" s="228"/>
      <c r="D146" s="229" t="s">
        <v>133</v>
      </c>
      <c r="E146" s="230" t="s">
        <v>1</v>
      </c>
      <c r="F146" s="231" t="s">
        <v>162</v>
      </c>
      <c r="G146" s="228"/>
      <c r="H146" s="230" t="s">
        <v>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133</v>
      </c>
      <c r="AU146" s="237" t="s">
        <v>85</v>
      </c>
      <c r="AV146" s="13" t="s">
        <v>33</v>
      </c>
      <c r="AW146" s="13" t="s">
        <v>32</v>
      </c>
      <c r="AX146" s="13" t="s">
        <v>76</v>
      </c>
      <c r="AY146" s="237" t="s">
        <v>121</v>
      </c>
    </row>
    <row r="147" s="14" customFormat="1">
      <c r="A147" s="14"/>
      <c r="B147" s="238"/>
      <c r="C147" s="239"/>
      <c r="D147" s="229" t="s">
        <v>133</v>
      </c>
      <c r="E147" s="240" t="s">
        <v>1</v>
      </c>
      <c r="F147" s="241" t="s">
        <v>142</v>
      </c>
      <c r="G147" s="239"/>
      <c r="H147" s="242">
        <v>12.68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133</v>
      </c>
      <c r="AU147" s="248" t="s">
        <v>85</v>
      </c>
      <c r="AV147" s="14" t="s">
        <v>85</v>
      </c>
      <c r="AW147" s="14" t="s">
        <v>32</v>
      </c>
      <c r="AX147" s="14" t="s">
        <v>76</v>
      </c>
      <c r="AY147" s="248" t="s">
        <v>121</v>
      </c>
    </row>
    <row r="148" s="13" customFormat="1">
      <c r="A148" s="13"/>
      <c r="B148" s="227"/>
      <c r="C148" s="228"/>
      <c r="D148" s="229" t="s">
        <v>133</v>
      </c>
      <c r="E148" s="230" t="s">
        <v>1</v>
      </c>
      <c r="F148" s="231" t="s">
        <v>163</v>
      </c>
      <c r="G148" s="228"/>
      <c r="H148" s="230" t="s">
        <v>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133</v>
      </c>
      <c r="AU148" s="237" t="s">
        <v>85</v>
      </c>
      <c r="AV148" s="13" t="s">
        <v>33</v>
      </c>
      <c r="AW148" s="13" t="s">
        <v>32</v>
      </c>
      <c r="AX148" s="13" t="s">
        <v>76</v>
      </c>
      <c r="AY148" s="237" t="s">
        <v>121</v>
      </c>
    </row>
    <row r="149" s="14" customFormat="1">
      <c r="A149" s="14"/>
      <c r="B149" s="238"/>
      <c r="C149" s="239"/>
      <c r="D149" s="229" t="s">
        <v>133</v>
      </c>
      <c r="E149" s="240" t="s">
        <v>1</v>
      </c>
      <c r="F149" s="241" t="s">
        <v>164</v>
      </c>
      <c r="G149" s="239"/>
      <c r="H149" s="242">
        <v>6.0190000000000001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133</v>
      </c>
      <c r="AU149" s="248" t="s">
        <v>85</v>
      </c>
      <c r="AV149" s="14" t="s">
        <v>85</v>
      </c>
      <c r="AW149" s="14" t="s">
        <v>32</v>
      </c>
      <c r="AX149" s="14" t="s">
        <v>76</v>
      </c>
      <c r="AY149" s="248" t="s">
        <v>121</v>
      </c>
    </row>
    <row r="150" s="15" customFormat="1">
      <c r="A150" s="15"/>
      <c r="B150" s="249"/>
      <c r="C150" s="250"/>
      <c r="D150" s="229" t="s">
        <v>133</v>
      </c>
      <c r="E150" s="251" t="s">
        <v>1</v>
      </c>
      <c r="F150" s="252" t="s">
        <v>165</v>
      </c>
      <c r="G150" s="250"/>
      <c r="H150" s="253">
        <v>18.699000000000002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133</v>
      </c>
      <c r="AU150" s="259" t="s">
        <v>85</v>
      </c>
      <c r="AV150" s="15" t="s">
        <v>128</v>
      </c>
      <c r="AW150" s="15" t="s">
        <v>32</v>
      </c>
      <c r="AX150" s="15" t="s">
        <v>33</v>
      </c>
      <c r="AY150" s="259" t="s">
        <v>121</v>
      </c>
    </row>
    <row r="151" s="2" customFormat="1" ht="37.8" customHeight="1">
      <c r="A151" s="38"/>
      <c r="B151" s="39"/>
      <c r="C151" s="214" t="s">
        <v>166</v>
      </c>
      <c r="D151" s="214" t="s">
        <v>123</v>
      </c>
      <c r="E151" s="215" t="s">
        <v>167</v>
      </c>
      <c r="F151" s="216" t="s">
        <v>168</v>
      </c>
      <c r="G151" s="217" t="s">
        <v>139</v>
      </c>
      <c r="H151" s="218">
        <v>93.495000000000005</v>
      </c>
      <c r="I151" s="219"/>
      <c r="J151" s="220">
        <f>ROUND(I151*H151,1)</f>
        <v>0</v>
      </c>
      <c r="K151" s="216" t="s">
        <v>127</v>
      </c>
      <c r="L151" s="44"/>
      <c r="M151" s="221" t="s">
        <v>1</v>
      </c>
      <c r="N151" s="222" t="s">
        <v>41</v>
      </c>
      <c r="O151" s="91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128</v>
      </c>
      <c r="AT151" s="225" t="s">
        <v>123</v>
      </c>
      <c r="AU151" s="225" t="s">
        <v>85</v>
      </c>
      <c r="AY151" s="17" t="s">
        <v>121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33</v>
      </c>
      <c r="BK151" s="226">
        <f>ROUND(I151*H151,1)</f>
        <v>0</v>
      </c>
      <c r="BL151" s="17" t="s">
        <v>128</v>
      </c>
      <c r="BM151" s="225" t="s">
        <v>169</v>
      </c>
    </row>
    <row r="152" s="14" customFormat="1">
      <c r="A152" s="14"/>
      <c r="B152" s="238"/>
      <c r="C152" s="239"/>
      <c r="D152" s="229" t="s">
        <v>133</v>
      </c>
      <c r="E152" s="239"/>
      <c r="F152" s="241" t="s">
        <v>170</v>
      </c>
      <c r="G152" s="239"/>
      <c r="H152" s="242">
        <v>93.495000000000005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133</v>
      </c>
      <c r="AU152" s="248" t="s">
        <v>85</v>
      </c>
      <c r="AV152" s="14" t="s">
        <v>85</v>
      </c>
      <c r="AW152" s="14" t="s">
        <v>4</v>
      </c>
      <c r="AX152" s="14" t="s">
        <v>33</v>
      </c>
      <c r="AY152" s="248" t="s">
        <v>121</v>
      </c>
    </row>
    <row r="153" s="2" customFormat="1" ht="24.15" customHeight="1">
      <c r="A153" s="38"/>
      <c r="B153" s="39"/>
      <c r="C153" s="214" t="s">
        <v>171</v>
      </c>
      <c r="D153" s="214" t="s">
        <v>123</v>
      </c>
      <c r="E153" s="215" t="s">
        <v>172</v>
      </c>
      <c r="F153" s="216" t="s">
        <v>173</v>
      </c>
      <c r="G153" s="217" t="s">
        <v>139</v>
      </c>
      <c r="H153" s="218">
        <v>5.0030000000000001</v>
      </c>
      <c r="I153" s="219"/>
      <c r="J153" s="220">
        <f>ROUND(I153*H153,1)</f>
        <v>0</v>
      </c>
      <c r="K153" s="216" t="s">
        <v>127</v>
      </c>
      <c r="L153" s="44"/>
      <c r="M153" s="221" t="s">
        <v>1</v>
      </c>
      <c r="N153" s="222" t="s">
        <v>41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128</v>
      </c>
      <c r="AT153" s="225" t="s">
        <v>123</v>
      </c>
      <c r="AU153" s="225" t="s">
        <v>85</v>
      </c>
      <c r="AY153" s="17" t="s">
        <v>121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33</v>
      </c>
      <c r="BK153" s="226">
        <f>ROUND(I153*H153,1)</f>
        <v>0</v>
      </c>
      <c r="BL153" s="17" t="s">
        <v>128</v>
      </c>
      <c r="BM153" s="225" t="s">
        <v>174</v>
      </c>
    </row>
    <row r="154" s="13" customFormat="1">
      <c r="A154" s="13"/>
      <c r="B154" s="227"/>
      <c r="C154" s="228"/>
      <c r="D154" s="229" t="s">
        <v>133</v>
      </c>
      <c r="E154" s="230" t="s">
        <v>1</v>
      </c>
      <c r="F154" s="231" t="s">
        <v>175</v>
      </c>
      <c r="G154" s="228"/>
      <c r="H154" s="230" t="s">
        <v>1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133</v>
      </c>
      <c r="AU154" s="237" t="s">
        <v>85</v>
      </c>
      <c r="AV154" s="13" t="s">
        <v>33</v>
      </c>
      <c r="AW154" s="13" t="s">
        <v>32</v>
      </c>
      <c r="AX154" s="13" t="s">
        <v>76</v>
      </c>
      <c r="AY154" s="237" t="s">
        <v>121</v>
      </c>
    </row>
    <row r="155" s="13" customFormat="1">
      <c r="A155" s="13"/>
      <c r="B155" s="227"/>
      <c r="C155" s="228"/>
      <c r="D155" s="229" t="s">
        <v>133</v>
      </c>
      <c r="E155" s="230" t="s">
        <v>1</v>
      </c>
      <c r="F155" s="231" t="s">
        <v>176</v>
      </c>
      <c r="G155" s="228"/>
      <c r="H155" s="230" t="s">
        <v>1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133</v>
      </c>
      <c r="AU155" s="237" t="s">
        <v>85</v>
      </c>
      <c r="AV155" s="13" t="s">
        <v>33</v>
      </c>
      <c r="AW155" s="13" t="s">
        <v>32</v>
      </c>
      <c r="AX155" s="13" t="s">
        <v>76</v>
      </c>
      <c r="AY155" s="237" t="s">
        <v>121</v>
      </c>
    </row>
    <row r="156" s="14" customFormat="1">
      <c r="A156" s="14"/>
      <c r="B156" s="238"/>
      <c r="C156" s="239"/>
      <c r="D156" s="229" t="s">
        <v>133</v>
      </c>
      <c r="E156" s="240" t="s">
        <v>1</v>
      </c>
      <c r="F156" s="241" t="s">
        <v>177</v>
      </c>
      <c r="G156" s="239"/>
      <c r="H156" s="242">
        <v>3.0030000000000001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133</v>
      </c>
      <c r="AU156" s="248" t="s">
        <v>85</v>
      </c>
      <c r="AV156" s="14" t="s">
        <v>85</v>
      </c>
      <c r="AW156" s="14" t="s">
        <v>32</v>
      </c>
      <c r="AX156" s="14" t="s">
        <v>76</v>
      </c>
      <c r="AY156" s="248" t="s">
        <v>121</v>
      </c>
    </row>
    <row r="157" s="13" customFormat="1">
      <c r="A157" s="13"/>
      <c r="B157" s="227"/>
      <c r="C157" s="228"/>
      <c r="D157" s="229" t="s">
        <v>133</v>
      </c>
      <c r="E157" s="230" t="s">
        <v>1</v>
      </c>
      <c r="F157" s="231" t="s">
        <v>156</v>
      </c>
      <c r="G157" s="228"/>
      <c r="H157" s="230" t="s">
        <v>1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133</v>
      </c>
      <c r="AU157" s="237" t="s">
        <v>85</v>
      </c>
      <c r="AV157" s="13" t="s">
        <v>33</v>
      </c>
      <c r="AW157" s="13" t="s">
        <v>32</v>
      </c>
      <c r="AX157" s="13" t="s">
        <v>76</v>
      </c>
      <c r="AY157" s="237" t="s">
        <v>121</v>
      </c>
    </row>
    <row r="158" s="14" customFormat="1">
      <c r="A158" s="14"/>
      <c r="B158" s="238"/>
      <c r="C158" s="239"/>
      <c r="D158" s="229" t="s">
        <v>133</v>
      </c>
      <c r="E158" s="240" t="s">
        <v>1</v>
      </c>
      <c r="F158" s="241" t="s">
        <v>178</v>
      </c>
      <c r="G158" s="239"/>
      <c r="H158" s="242">
        <v>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133</v>
      </c>
      <c r="AU158" s="248" t="s">
        <v>85</v>
      </c>
      <c r="AV158" s="14" t="s">
        <v>85</v>
      </c>
      <c r="AW158" s="14" t="s">
        <v>32</v>
      </c>
      <c r="AX158" s="14" t="s">
        <v>76</v>
      </c>
      <c r="AY158" s="248" t="s">
        <v>121</v>
      </c>
    </row>
    <row r="159" s="13" customFormat="1">
      <c r="A159" s="13"/>
      <c r="B159" s="227"/>
      <c r="C159" s="228"/>
      <c r="D159" s="229" t="s">
        <v>133</v>
      </c>
      <c r="E159" s="230" t="s">
        <v>1</v>
      </c>
      <c r="F159" s="231" t="s">
        <v>179</v>
      </c>
      <c r="G159" s="228"/>
      <c r="H159" s="230" t="s">
        <v>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133</v>
      </c>
      <c r="AU159" s="237" t="s">
        <v>85</v>
      </c>
      <c r="AV159" s="13" t="s">
        <v>33</v>
      </c>
      <c r="AW159" s="13" t="s">
        <v>32</v>
      </c>
      <c r="AX159" s="13" t="s">
        <v>76</v>
      </c>
      <c r="AY159" s="237" t="s">
        <v>121</v>
      </c>
    </row>
    <row r="160" s="13" customFormat="1">
      <c r="A160" s="13"/>
      <c r="B160" s="227"/>
      <c r="C160" s="228"/>
      <c r="D160" s="229" t="s">
        <v>133</v>
      </c>
      <c r="E160" s="230" t="s">
        <v>1</v>
      </c>
      <c r="F160" s="231" t="s">
        <v>156</v>
      </c>
      <c r="G160" s="228"/>
      <c r="H160" s="230" t="s">
        <v>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133</v>
      </c>
      <c r="AU160" s="237" t="s">
        <v>85</v>
      </c>
      <c r="AV160" s="13" t="s">
        <v>33</v>
      </c>
      <c r="AW160" s="13" t="s">
        <v>32</v>
      </c>
      <c r="AX160" s="13" t="s">
        <v>76</v>
      </c>
      <c r="AY160" s="237" t="s">
        <v>121</v>
      </c>
    </row>
    <row r="161" s="14" customFormat="1">
      <c r="A161" s="14"/>
      <c r="B161" s="238"/>
      <c r="C161" s="239"/>
      <c r="D161" s="229" t="s">
        <v>133</v>
      </c>
      <c r="E161" s="240" t="s">
        <v>1</v>
      </c>
      <c r="F161" s="241" t="s">
        <v>180</v>
      </c>
      <c r="G161" s="239"/>
      <c r="H161" s="242">
        <v>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133</v>
      </c>
      <c r="AU161" s="248" t="s">
        <v>85</v>
      </c>
      <c r="AV161" s="14" t="s">
        <v>85</v>
      </c>
      <c r="AW161" s="14" t="s">
        <v>32</v>
      </c>
      <c r="AX161" s="14" t="s">
        <v>76</v>
      </c>
      <c r="AY161" s="248" t="s">
        <v>121</v>
      </c>
    </row>
    <row r="162" s="15" customFormat="1">
      <c r="A162" s="15"/>
      <c r="B162" s="249"/>
      <c r="C162" s="250"/>
      <c r="D162" s="229" t="s">
        <v>133</v>
      </c>
      <c r="E162" s="251" t="s">
        <v>1</v>
      </c>
      <c r="F162" s="252" t="s">
        <v>165</v>
      </c>
      <c r="G162" s="250"/>
      <c r="H162" s="253">
        <v>5.0030000000000001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133</v>
      </c>
      <c r="AU162" s="259" t="s">
        <v>85</v>
      </c>
      <c r="AV162" s="15" t="s">
        <v>128</v>
      </c>
      <c r="AW162" s="15" t="s">
        <v>32</v>
      </c>
      <c r="AX162" s="15" t="s">
        <v>33</v>
      </c>
      <c r="AY162" s="259" t="s">
        <v>121</v>
      </c>
    </row>
    <row r="163" s="2" customFormat="1" ht="16.5" customHeight="1">
      <c r="A163" s="38"/>
      <c r="B163" s="39"/>
      <c r="C163" s="260" t="s">
        <v>181</v>
      </c>
      <c r="D163" s="260" t="s">
        <v>182</v>
      </c>
      <c r="E163" s="261" t="s">
        <v>183</v>
      </c>
      <c r="F163" s="262" t="s">
        <v>184</v>
      </c>
      <c r="G163" s="263" t="s">
        <v>185</v>
      </c>
      <c r="H163" s="264">
        <v>2</v>
      </c>
      <c r="I163" s="265"/>
      <c r="J163" s="266">
        <f>ROUND(I163*H163,1)</f>
        <v>0</v>
      </c>
      <c r="K163" s="262" t="s">
        <v>1</v>
      </c>
      <c r="L163" s="267"/>
      <c r="M163" s="268" t="s">
        <v>1</v>
      </c>
      <c r="N163" s="269" t="s">
        <v>41</v>
      </c>
      <c r="O163" s="91"/>
      <c r="P163" s="223">
        <f>O163*H163</f>
        <v>0</v>
      </c>
      <c r="Q163" s="223">
        <v>1</v>
      </c>
      <c r="R163" s="223">
        <f>Q163*H163</f>
        <v>2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166</v>
      </c>
      <c r="AT163" s="225" t="s">
        <v>182</v>
      </c>
      <c r="AU163" s="225" t="s">
        <v>85</v>
      </c>
      <c r="AY163" s="17" t="s">
        <v>121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33</v>
      </c>
      <c r="BK163" s="226">
        <f>ROUND(I163*H163,1)</f>
        <v>0</v>
      </c>
      <c r="BL163" s="17" t="s">
        <v>128</v>
      </c>
      <c r="BM163" s="225" t="s">
        <v>186</v>
      </c>
    </row>
    <row r="164" s="2" customFormat="1" ht="24.15" customHeight="1">
      <c r="A164" s="38"/>
      <c r="B164" s="39"/>
      <c r="C164" s="214" t="s">
        <v>187</v>
      </c>
      <c r="D164" s="214" t="s">
        <v>123</v>
      </c>
      <c r="E164" s="215" t="s">
        <v>188</v>
      </c>
      <c r="F164" s="216" t="s">
        <v>189</v>
      </c>
      <c r="G164" s="217" t="s">
        <v>139</v>
      </c>
      <c r="H164" s="218">
        <v>4.3639999999999999</v>
      </c>
      <c r="I164" s="219"/>
      <c r="J164" s="220">
        <f>ROUND(I164*H164,1)</f>
        <v>0</v>
      </c>
      <c r="K164" s="216" t="s">
        <v>127</v>
      </c>
      <c r="L164" s="44"/>
      <c r="M164" s="221" t="s">
        <v>1</v>
      </c>
      <c r="N164" s="222" t="s">
        <v>41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128</v>
      </c>
      <c r="AT164" s="225" t="s">
        <v>123</v>
      </c>
      <c r="AU164" s="225" t="s">
        <v>85</v>
      </c>
      <c r="AY164" s="17" t="s">
        <v>121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33</v>
      </c>
      <c r="BK164" s="226">
        <f>ROUND(I164*H164,1)</f>
        <v>0</v>
      </c>
      <c r="BL164" s="17" t="s">
        <v>128</v>
      </c>
      <c r="BM164" s="225" t="s">
        <v>190</v>
      </c>
    </row>
    <row r="165" s="13" customFormat="1">
      <c r="A165" s="13"/>
      <c r="B165" s="227"/>
      <c r="C165" s="228"/>
      <c r="D165" s="229" t="s">
        <v>133</v>
      </c>
      <c r="E165" s="230" t="s">
        <v>1</v>
      </c>
      <c r="F165" s="231" t="s">
        <v>191</v>
      </c>
      <c r="G165" s="228"/>
      <c r="H165" s="230" t="s">
        <v>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133</v>
      </c>
      <c r="AU165" s="237" t="s">
        <v>85</v>
      </c>
      <c r="AV165" s="13" t="s">
        <v>33</v>
      </c>
      <c r="AW165" s="13" t="s">
        <v>32</v>
      </c>
      <c r="AX165" s="13" t="s">
        <v>76</v>
      </c>
      <c r="AY165" s="237" t="s">
        <v>121</v>
      </c>
    </row>
    <row r="166" s="14" customFormat="1">
      <c r="A166" s="14"/>
      <c r="B166" s="238"/>
      <c r="C166" s="239"/>
      <c r="D166" s="229" t="s">
        <v>133</v>
      </c>
      <c r="E166" s="240" t="s">
        <v>1</v>
      </c>
      <c r="F166" s="241" t="s">
        <v>192</v>
      </c>
      <c r="G166" s="239"/>
      <c r="H166" s="242">
        <v>4.3639999999999999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133</v>
      </c>
      <c r="AU166" s="248" t="s">
        <v>85</v>
      </c>
      <c r="AV166" s="14" t="s">
        <v>85</v>
      </c>
      <c r="AW166" s="14" t="s">
        <v>32</v>
      </c>
      <c r="AX166" s="14" t="s">
        <v>33</v>
      </c>
      <c r="AY166" s="248" t="s">
        <v>121</v>
      </c>
    </row>
    <row r="167" s="2" customFormat="1" ht="16.5" customHeight="1">
      <c r="A167" s="38"/>
      <c r="B167" s="39"/>
      <c r="C167" s="260" t="s">
        <v>8</v>
      </c>
      <c r="D167" s="260" t="s">
        <v>182</v>
      </c>
      <c r="E167" s="261" t="s">
        <v>193</v>
      </c>
      <c r="F167" s="262" t="s">
        <v>194</v>
      </c>
      <c r="G167" s="263" t="s">
        <v>185</v>
      </c>
      <c r="H167" s="264">
        <v>8.7279999999999998</v>
      </c>
      <c r="I167" s="265"/>
      <c r="J167" s="266">
        <f>ROUND(I167*H167,1)</f>
        <v>0</v>
      </c>
      <c r="K167" s="262" t="s">
        <v>127</v>
      </c>
      <c r="L167" s="267"/>
      <c r="M167" s="268" t="s">
        <v>1</v>
      </c>
      <c r="N167" s="269" t="s">
        <v>41</v>
      </c>
      <c r="O167" s="91"/>
      <c r="P167" s="223">
        <f>O167*H167</f>
        <v>0</v>
      </c>
      <c r="Q167" s="223">
        <v>1</v>
      </c>
      <c r="R167" s="223">
        <f>Q167*H167</f>
        <v>8.7279999999999998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166</v>
      </c>
      <c r="AT167" s="225" t="s">
        <v>182</v>
      </c>
      <c r="AU167" s="225" t="s">
        <v>85</v>
      </c>
      <c r="AY167" s="17" t="s">
        <v>121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33</v>
      </c>
      <c r="BK167" s="226">
        <f>ROUND(I167*H167,1)</f>
        <v>0</v>
      </c>
      <c r="BL167" s="17" t="s">
        <v>128</v>
      </c>
      <c r="BM167" s="225" t="s">
        <v>195</v>
      </c>
    </row>
    <row r="168" s="14" customFormat="1">
      <c r="A168" s="14"/>
      <c r="B168" s="238"/>
      <c r="C168" s="239"/>
      <c r="D168" s="229" t="s">
        <v>133</v>
      </c>
      <c r="E168" s="239"/>
      <c r="F168" s="241" t="s">
        <v>196</v>
      </c>
      <c r="G168" s="239"/>
      <c r="H168" s="242">
        <v>8.7279999999999998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133</v>
      </c>
      <c r="AU168" s="248" t="s">
        <v>85</v>
      </c>
      <c r="AV168" s="14" t="s">
        <v>85</v>
      </c>
      <c r="AW168" s="14" t="s">
        <v>4</v>
      </c>
      <c r="AX168" s="14" t="s">
        <v>33</v>
      </c>
      <c r="AY168" s="248" t="s">
        <v>121</v>
      </c>
    </row>
    <row r="169" s="2" customFormat="1" ht="24.15" customHeight="1">
      <c r="A169" s="38"/>
      <c r="B169" s="39"/>
      <c r="C169" s="214" t="s">
        <v>197</v>
      </c>
      <c r="D169" s="214" t="s">
        <v>123</v>
      </c>
      <c r="E169" s="215" t="s">
        <v>198</v>
      </c>
      <c r="F169" s="216" t="s">
        <v>199</v>
      </c>
      <c r="G169" s="217" t="s">
        <v>126</v>
      </c>
      <c r="H169" s="218">
        <v>23.125</v>
      </c>
      <c r="I169" s="219"/>
      <c r="J169" s="220">
        <f>ROUND(I169*H169,1)</f>
        <v>0</v>
      </c>
      <c r="K169" s="216" t="s">
        <v>127</v>
      </c>
      <c r="L169" s="44"/>
      <c r="M169" s="221" t="s">
        <v>1</v>
      </c>
      <c r="N169" s="222" t="s">
        <v>41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128</v>
      </c>
      <c r="AT169" s="225" t="s">
        <v>123</v>
      </c>
      <c r="AU169" s="225" t="s">
        <v>85</v>
      </c>
      <c r="AY169" s="17" t="s">
        <v>121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33</v>
      </c>
      <c r="BK169" s="226">
        <f>ROUND(I169*H169,1)</f>
        <v>0</v>
      </c>
      <c r="BL169" s="17" t="s">
        <v>128</v>
      </c>
      <c r="BM169" s="225" t="s">
        <v>200</v>
      </c>
    </row>
    <row r="170" s="13" customFormat="1">
      <c r="A170" s="13"/>
      <c r="B170" s="227"/>
      <c r="C170" s="228"/>
      <c r="D170" s="229" t="s">
        <v>133</v>
      </c>
      <c r="E170" s="230" t="s">
        <v>1</v>
      </c>
      <c r="F170" s="231" t="s">
        <v>201</v>
      </c>
      <c r="G170" s="228"/>
      <c r="H170" s="230" t="s">
        <v>1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133</v>
      </c>
      <c r="AU170" s="237" t="s">
        <v>85</v>
      </c>
      <c r="AV170" s="13" t="s">
        <v>33</v>
      </c>
      <c r="AW170" s="13" t="s">
        <v>32</v>
      </c>
      <c r="AX170" s="13" t="s">
        <v>76</v>
      </c>
      <c r="AY170" s="237" t="s">
        <v>121</v>
      </c>
    </row>
    <row r="171" s="14" customFormat="1">
      <c r="A171" s="14"/>
      <c r="B171" s="238"/>
      <c r="C171" s="239"/>
      <c r="D171" s="229" t="s">
        <v>133</v>
      </c>
      <c r="E171" s="240" t="s">
        <v>1</v>
      </c>
      <c r="F171" s="241" t="s">
        <v>202</v>
      </c>
      <c r="G171" s="239"/>
      <c r="H171" s="242">
        <v>10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133</v>
      </c>
      <c r="AU171" s="248" t="s">
        <v>85</v>
      </c>
      <c r="AV171" s="14" t="s">
        <v>85</v>
      </c>
      <c r="AW171" s="14" t="s">
        <v>32</v>
      </c>
      <c r="AX171" s="14" t="s">
        <v>76</v>
      </c>
      <c r="AY171" s="248" t="s">
        <v>121</v>
      </c>
    </row>
    <row r="172" s="13" customFormat="1">
      <c r="A172" s="13"/>
      <c r="B172" s="227"/>
      <c r="C172" s="228"/>
      <c r="D172" s="229" t="s">
        <v>133</v>
      </c>
      <c r="E172" s="230" t="s">
        <v>1</v>
      </c>
      <c r="F172" s="231" t="s">
        <v>203</v>
      </c>
      <c r="G172" s="228"/>
      <c r="H172" s="230" t="s">
        <v>1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133</v>
      </c>
      <c r="AU172" s="237" t="s">
        <v>85</v>
      </c>
      <c r="AV172" s="13" t="s">
        <v>33</v>
      </c>
      <c r="AW172" s="13" t="s">
        <v>32</v>
      </c>
      <c r="AX172" s="13" t="s">
        <v>76</v>
      </c>
      <c r="AY172" s="237" t="s">
        <v>121</v>
      </c>
    </row>
    <row r="173" s="14" customFormat="1">
      <c r="A173" s="14"/>
      <c r="B173" s="238"/>
      <c r="C173" s="239"/>
      <c r="D173" s="229" t="s">
        <v>133</v>
      </c>
      <c r="E173" s="240" t="s">
        <v>1</v>
      </c>
      <c r="F173" s="241" t="s">
        <v>204</v>
      </c>
      <c r="G173" s="239"/>
      <c r="H173" s="242">
        <v>13.125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133</v>
      </c>
      <c r="AU173" s="248" t="s">
        <v>85</v>
      </c>
      <c r="AV173" s="14" t="s">
        <v>85</v>
      </c>
      <c r="AW173" s="14" t="s">
        <v>32</v>
      </c>
      <c r="AX173" s="14" t="s">
        <v>76</v>
      </c>
      <c r="AY173" s="248" t="s">
        <v>121</v>
      </c>
    </row>
    <row r="174" s="15" customFormat="1">
      <c r="A174" s="15"/>
      <c r="B174" s="249"/>
      <c r="C174" s="250"/>
      <c r="D174" s="229" t="s">
        <v>133</v>
      </c>
      <c r="E174" s="251" t="s">
        <v>1</v>
      </c>
      <c r="F174" s="252" t="s">
        <v>165</v>
      </c>
      <c r="G174" s="250"/>
      <c r="H174" s="253">
        <v>23.125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9" t="s">
        <v>133</v>
      </c>
      <c r="AU174" s="259" t="s">
        <v>85</v>
      </c>
      <c r="AV174" s="15" t="s">
        <v>128</v>
      </c>
      <c r="AW174" s="15" t="s">
        <v>32</v>
      </c>
      <c r="AX174" s="15" t="s">
        <v>33</v>
      </c>
      <c r="AY174" s="259" t="s">
        <v>121</v>
      </c>
    </row>
    <row r="175" s="2" customFormat="1" ht="16.5" customHeight="1">
      <c r="A175" s="38"/>
      <c r="B175" s="39"/>
      <c r="C175" s="260" t="s">
        <v>205</v>
      </c>
      <c r="D175" s="260" t="s">
        <v>182</v>
      </c>
      <c r="E175" s="261" t="s">
        <v>206</v>
      </c>
      <c r="F175" s="262" t="s">
        <v>207</v>
      </c>
      <c r="G175" s="263" t="s">
        <v>208</v>
      </c>
      <c r="H175" s="264">
        <v>0.46300000000000002</v>
      </c>
      <c r="I175" s="265"/>
      <c r="J175" s="266">
        <f>ROUND(I175*H175,1)</f>
        <v>0</v>
      </c>
      <c r="K175" s="262" t="s">
        <v>127</v>
      </c>
      <c r="L175" s="267"/>
      <c r="M175" s="268" t="s">
        <v>1</v>
      </c>
      <c r="N175" s="269" t="s">
        <v>41</v>
      </c>
      <c r="O175" s="91"/>
      <c r="P175" s="223">
        <f>O175*H175</f>
        <v>0</v>
      </c>
      <c r="Q175" s="223">
        <v>0.001</v>
      </c>
      <c r="R175" s="223">
        <f>Q175*H175</f>
        <v>0.00046300000000000003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166</v>
      </c>
      <c r="AT175" s="225" t="s">
        <v>182</v>
      </c>
      <c r="AU175" s="225" t="s">
        <v>85</v>
      </c>
      <c r="AY175" s="17" t="s">
        <v>121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33</v>
      </c>
      <c r="BK175" s="226">
        <f>ROUND(I175*H175,1)</f>
        <v>0</v>
      </c>
      <c r="BL175" s="17" t="s">
        <v>128</v>
      </c>
      <c r="BM175" s="225" t="s">
        <v>209</v>
      </c>
    </row>
    <row r="176" s="14" customFormat="1">
      <c r="A176" s="14"/>
      <c r="B176" s="238"/>
      <c r="C176" s="239"/>
      <c r="D176" s="229" t="s">
        <v>133</v>
      </c>
      <c r="E176" s="239"/>
      <c r="F176" s="241" t="s">
        <v>210</v>
      </c>
      <c r="G176" s="239"/>
      <c r="H176" s="242">
        <v>0.46300000000000002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133</v>
      </c>
      <c r="AU176" s="248" t="s">
        <v>85</v>
      </c>
      <c r="AV176" s="14" t="s">
        <v>85</v>
      </c>
      <c r="AW176" s="14" t="s">
        <v>4</v>
      </c>
      <c r="AX176" s="14" t="s">
        <v>33</v>
      </c>
      <c r="AY176" s="248" t="s">
        <v>121</v>
      </c>
    </row>
    <row r="177" s="2" customFormat="1" ht="21.75" customHeight="1">
      <c r="A177" s="38"/>
      <c r="B177" s="39"/>
      <c r="C177" s="214" t="s">
        <v>211</v>
      </c>
      <c r="D177" s="214" t="s">
        <v>123</v>
      </c>
      <c r="E177" s="215" t="s">
        <v>212</v>
      </c>
      <c r="F177" s="216" t="s">
        <v>213</v>
      </c>
      <c r="G177" s="217" t="s">
        <v>126</v>
      </c>
      <c r="H177" s="218">
        <v>23.125</v>
      </c>
      <c r="I177" s="219"/>
      <c r="J177" s="220">
        <f>ROUND(I177*H177,1)</f>
        <v>0</v>
      </c>
      <c r="K177" s="216" t="s">
        <v>127</v>
      </c>
      <c r="L177" s="44"/>
      <c r="M177" s="221" t="s">
        <v>1</v>
      </c>
      <c r="N177" s="222" t="s">
        <v>41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128</v>
      </c>
      <c r="AT177" s="225" t="s">
        <v>123</v>
      </c>
      <c r="AU177" s="225" t="s">
        <v>85</v>
      </c>
      <c r="AY177" s="17" t="s">
        <v>121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33</v>
      </c>
      <c r="BK177" s="226">
        <f>ROUND(I177*H177,1)</f>
        <v>0</v>
      </c>
      <c r="BL177" s="17" t="s">
        <v>128</v>
      </c>
      <c r="BM177" s="225" t="s">
        <v>214</v>
      </c>
    </row>
    <row r="178" s="13" customFormat="1">
      <c r="A178" s="13"/>
      <c r="B178" s="227"/>
      <c r="C178" s="228"/>
      <c r="D178" s="229" t="s">
        <v>133</v>
      </c>
      <c r="E178" s="230" t="s">
        <v>1</v>
      </c>
      <c r="F178" s="231" t="s">
        <v>201</v>
      </c>
      <c r="G178" s="228"/>
      <c r="H178" s="230" t="s">
        <v>1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133</v>
      </c>
      <c r="AU178" s="237" t="s">
        <v>85</v>
      </c>
      <c r="AV178" s="13" t="s">
        <v>33</v>
      </c>
      <c r="AW178" s="13" t="s">
        <v>32</v>
      </c>
      <c r="AX178" s="13" t="s">
        <v>76</v>
      </c>
      <c r="AY178" s="237" t="s">
        <v>121</v>
      </c>
    </row>
    <row r="179" s="14" customFormat="1">
      <c r="A179" s="14"/>
      <c r="B179" s="238"/>
      <c r="C179" s="239"/>
      <c r="D179" s="229" t="s">
        <v>133</v>
      </c>
      <c r="E179" s="240" t="s">
        <v>1</v>
      </c>
      <c r="F179" s="241" t="s">
        <v>202</v>
      </c>
      <c r="G179" s="239"/>
      <c r="H179" s="242">
        <v>10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133</v>
      </c>
      <c r="AU179" s="248" t="s">
        <v>85</v>
      </c>
      <c r="AV179" s="14" t="s">
        <v>85</v>
      </c>
      <c r="AW179" s="14" t="s">
        <v>32</v>
      </c>
      <c r="AX179" s="14" t="s">
        <v>76</v>
      </c>
      <c r="AY179" s="248" t="s">
        <v>121</v>
      </c>
    </row>
    <row r="180" s="13" customFormat="1">
      <c r="A180" s="13"/>
      <c r="B180" s="227"/>
      <c r="C180" s="228"/>
      <c r="D180" s="229" t="s">
        <v>133</v>
      </c>
      <c r="E180" s="230" t="s">
        <v>1</v>
      </c>
      <c r="F180" s="231" t="s">
        <v>203</v>
      </c>
      <c r="G180" s="228"/>
      <c r="H180" s="230" t="s">
        <v>1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133</v>
      </c>
      <c r="AU180" s="237" t="s">
        <v>85</v>
      </c>
      <c r="AV180" s="13" t="s">
        <v>33</v>
      </c>
      <c r="AW180" s="13" t="s">
        <v>32</v>
      </c>
      <c r="AX180" s="13" t="s">
        <v>76</v>
      </c>
      <c r="AY180" s="237" t="s">
        <v>121</v>
      </c>
    </row>
    <row r="181" s="14" customFormat="1">
      <c r="A181" s="14"/>
      <c r="B181" s="238"/>
      <c r="C181" s="239"/>
      <c r="D181" s="229" t="s">
        <v>133</v>
      </c>
      <c r="E181" s="240" t="s">
        <v>1</v>
      </c>
      <c r="F181" s="241" t="s">
        <v>204</v>
      </c>
      <c r="G181" s="239"/>
      <c r="H181" s="242">
        <v>13.125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133</v>
      </c>
      <c r="AU181" s="248" t="s">
        <v>85</v>
      </c>
      <c r="AV181" s="14" t="s">
        <v>85</v>
      </c>
      <c r="AW181" s="14" t="s">
        <v>32</v>
      </c>
      <c r="AX181" s="14" t="s">
        <v>76</v>
      </c>
      <c r="AY181" s="248" t="s">
        <v>121</v>
      </c>
    </row>
    <row r="182" s="15" customFormat="1">
      <c r="A182" s="15"/>
      <c r="B182" s="249"/>
      <c r="C182" s="250"/>
      <c r="D182" s="229" t="s">
        <v>133</v>
      </c>
      <c r="E182" s="251" t="s">
        <v>1</v>
      </c>
      <c r="F182" s="252" t="s">
        <v>165</v>
      </c>
      <c r="G182" s="250"/>
      <c r="H182" s="253">
        <v>23.125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133</v>
      </c>
      <c r="AU182" s="259" t="s">
        <v>85</v>
      </c>
      <c r="AV182" s="15" t="s">
        <v>128</v>
      </c>
      <c r="AW182" s="15" t="s">
        <v>32</v>
      </c>
      <c r="AX182" s="15" t="s">
        <v>33</v>
      </c>
      <c r="AY182" s="259" t="s">
        <v>121</v>
      </c>
    </row>
    <row r="183" s="12" customFormat="1" ht="22.8" customHeight="1">
      <c r="A183" s="12"/>
      <c r="B183" s="198"/>
      <c r="C183" s="199"/>
      <c r="D183" s="200" t="s">
        <v>75</v>
      </c>
      <c r="E183" s="212" t="s">
        <v>85</v>
      </c>
      <c r="F183" s="212" t="s">
        <v>215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SUM(P184:P189)</f>
        <v>0</v>
      </c>
      <c r="Q183" s="206"/>
      <c r="R183" s="207">
        <f>SUM(R184:R189)</f>
        <v>12.625879999999999</v>
      </c>
      <c r="S183" s="206"/>
      <c r="T183" s="208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33</v>
      </c>
      <c r="AT183" s="210" t="s">
        <v>75</v>
      </c>
      <c r="AU183" s="210" t="s">
        <v>33</v>
      </c>
      <c r="AY183" s="209" t="s">
        <v>121</v>
      </c>
      <c r="BK183" s="211">
        <f>SUM(BK184:BK189)</f>
        <v>0</v>
      </c>
    </row>
    <row r="184" s="2" customFormat="1" ht="16.5" customHeight="1">
      <c r="A184" s="38"/>
      <c r="B184" s="39"/>
      <c r="C184" s="214" t="s">
        <v>216</v>
      </c>
      <c r="D184" s="214" t="s">
        <v>123</v>
      </c>
      <c r="E184" s="215" t="s">
        <v>217</v>
      </c>
      <c r="F184" s="216" t="s">
        <v>218</v>
      </c>
      <c r="G184" s="217" t="s">
        <v>139</v>
      </c>
      <c r="H184" s="218">
        <v>1.796</v>
      </c>
      <c r="I184" s="219"/>
      <c r="J184" s="220">
        <f>ROUND(I184*H184,1)</f>
        <v>0</v>
      </c>
      <c r="K184" s="216" t="s">
        <v>127</v>
      </c>
      <c r="L184" s="44"/>
      <c r="M184" s="221" t="s">
        <v>1</v>
      </c>
      <c r="N184" s="222" t="s">
        <v>41</v>
      </c>
      <c r="O184" s="91"/>
      <c r="P184" s="223">
        <f>O184*H184</f>
        <v>0</v>
      </c>
      <c r="Q184" s="223">
        <v>1.9199999999999999</v>
      </c>
      <c r="R184" s="223">
        <f>Q184*H184</f>
        <v>3.4483199999999998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128</v>
      </c>
      <c r="AT184" s="225" t="s">
        <v>123</v>
      </c>
      <c r="AU184" s="225" t="s">
        <v>85</v>
      </c>
      <c r="AY184" s="17" t="s">
        <v>121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33</v>
      </c>
      <c r="BK184" s="226">
        <f>ROUND(I184*H184,1)</f>
        <v>0</v>
      </c>
      <c r="BL184" s="17" t="s">
        <v>128</v>
      </c>
      <c r="BM184" s="225" t="s">
        <v>219</v>
      </c>
    </row>
    <row r="185" s="13" customFormat="1">
      <c r="A185" s="13"/>
      <c r="B185" s="227"/>
      <c r="C185" s="228"/>
      <c r="D185" s="229" t="s">
        <v>133</v>
      </c>
      <c r="E185" s="230" t="s">
        <v>1</v>
      </c>
      <c r="F185" s="231" t="s">
        <v>220</v>
      </c>
      <c r="G185" s="228"/>
      <c r="H185" s="230" t="s">
        <v>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133</v>
      </c>
      <c r="AU185" s="237" t="s">
        <v>85</v>
      </c>
      <c r="AV185" s="13" t="s">
        <v>33</v>
      </c>
      <c r="AW185" s="13" t="s">
        <v>32</v>
      </c>
      <c r="AX185" s="13" t="s">
        <v>76</v>
      </c>
      <c r="AY185" s="237" t="s">
        <v>121</v>
      </c>
    </row>
    <row r="186" s="14" customFormat="1">
      <c r="A186" s="14"/>
      <c r="B186" s="238"/>
      <c r="C186" s="239"/>
      <c r="D186" s="229" t="s">
        <v>133</v>
      </c>
      <c r="E186" s="240" t="s">
        <v>1</v>
      </c>
      <c r="F186" s="241" t="s">
        <v>221</v>
      </c>
      <c r="G186" s="239"/>
      <c r="H186" s="242">
        <v>1.796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133</v>
      </c>
      <c r="AU186" s="248" t="s">
        <v>85</v>
      </c>
      <c r="AV186" s="14" t="s">
        <v>85</v>
      </c>
      <c r="AW186" s="14" t="s">
        <v>32</v>
      </c>
      <c r="AX186" s="14" t="s">
        <v>33</v>
      </c>
      <c r="AY186" s="248" t="s">
        <v>121</v>
      </c>
    </row>
    <row r="187" s="2" customFormat="1" ht="44.25" customHeight="1">
      <c r="A187" s="38"/>
      <c r="B187" s="39"/>
      <c r="C187" s="214" t="s">
        <v>222</v>
      </c>
      <c r="D187" s="214" t="s">
        <v>123</v>
      </c>
      <c r="E187" s="215" t="s">
        <v>223</v>
      </c>
      <c r="F187" s="216" t="s">
        <v>224</v>
      </c>
      <c r="G187" s="217" t="s">
        <v>225</v>
      </c>
      <c r="H187" s="218">
        <v>44.899999999999999</v>
      </c>
      <c r="I187" s="219"/>
      <c r="J187" s="220">
        <f>ROUND(I187*H187,1)</f>
        <v>0</v>
      </c>
      <c r="K187" s="216" t="s">
        <v>1</v>
      </c>
      <c r="L187" s="44"/>
      <c r="M187" s="221" t="s">
        <v>1</v>
      </c>
      <c r="N187" s="222" t="s">
        <v>41</v>
      </c>
      <c r="O187" s="91"/>
      <c r="P187" s="223">
        <f>O187*H187</f>
        <v>0</v>
      </c>
      <c r="Q187" s="223">
        <v>0.2044</v>
      </c>
      <c r="R187" s="223">
        <f>Q187*H187</f>
        <v>9.1775599999999997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128</v>
      </c>
      <c r="AT187" s="225" t="s">
        <v>123</v>
      </c>
      <c r="AU187" s="225" t="s">
        <v>85</v>
      </c>
      <c r="AY187" s="17" t="s">
        <v>121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33</v>
      </c>
      <c r="BK187" s="226">
        <f>ROUND(I187*H187,1)</f>
        <v>0</v>
      </c>
      <c r="BL187" s="17" t="s">
        <v>128</v>
      </c>
      <c r="BM187" s="225" t="s">
        <v>226</v>
      </c>
    </row>
    <row r="188" s="13" customFormat="1">
      <c r="A188" s="13"/>
      <c r="B188" s="227"/>
      <c r="C188" s="228"/>
      <c r="D188" s="229" t="s">
        <v>133</v>
      </c>
      <c r="E188" s="230" t="s">
        <v>1</v>
      </c>
      <c r="F188" s="231" t="s">
        <v>191</v>
      </c>
      <c r="G188" s="228"/>
      <c r="H188" s="230" t="s">
        <v>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133</v>
      </c>
      <c r="AU188" s="237" t="s">
        <v>85</v>
      </c>
      <c r="AV188" s="13" t="s">
        <v>33</v>
      </c>
      <c r="AW188" s="13" t="s">
        <v>32</v>
      </c>
      <c r="AX188" s="13" t="s">
        <v>76</v>
      </c>
      <c r="AY188" s="237" t="s">
        <v>121</v>
      </c>
    </row>
    <row r="189" s="14" customFormat="1">
      <c r="A189" s="14"/>
      <c r="B189" s="238"/>
      <c r="C189" s="239"/>
      <c r="D189" s="229" t="s">
        <v>133</v>
      </c>
      <c r="E189" s="240" t="s">
        <v>1</v>
      </c>
      <c r="F189" s="241" t="s">
        <v>227</v>
      </c>
      <c r="G189" s="239"/>
      <c r="H189" s="242">
        <v>44.899999999999999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133</v>
      </c>
      <c r="AU189" s="248" t="s">
        <v>85</v>
      </c>
      <c r="AV189" s="14" t="s">
        <v>85</v>
      </c>
      <c r="AW189" s="14" t="s">
        <v>32</v>
      </c>
      <c r="AX189" s="14" t="s">
        <v>33</v>
      </c>
      <c r="AY189" s="248" t="s">
        <v>121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136</v>
      </c>
      <c r="F190" s="212" t="s">
        <v>228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SUM(P191:P193)</f>
        <v>0</v>
      </c>
      <c r="Q190" s="206"/>
      <c r="R190" s="207">
        <f>SUM(R191:R193)</f>
        <v>0.28875000000000001</v>
      </c>
      <c r="S190" s="206"/>
      <c r="T190" s="208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33</v>
      </c>
      <c r="AT190" s="210" t="s">
        <v>75</v>
      </c>
      <c r="AU190" s="210" t="s">
        <v>33</v>
      </c>
      <c r="AY190" s="209" t="s">
        <v>121</v>
      </c>
      <c r="BK190" s="211">
        <f>SUM(BK191:BK193)</f>
        <v>0</v>
      </c>
    </row>
    <row r="191" s="2" customFormat="1" ht="24.15" customHeight="1">
      <c r="A191" s="38"/>
      <c r="B191" s="39"/>
      <c r="C191" s="214" t="s">
        <v>229</v>
      </c>
      <c r="D191" s="214" t="s">
        <v>123</v>
      </c>
      <c r="E191" s="215" t="s">
        <v>230</v>
      </c>
      <c r="F191" s="216" t="s">
        <v>231</v>
      </c>
      <c r="G191" s="217" t="s">
        <v>225</v>
      </c>
      <c r="H191" s="218">
        <v>7.5</v>
      </c>
      <c r="I191" s="219"/>
      <c r="J191" s="220">
        <f>ROUND(I191*H191,1)</f>
        <v>0</v>
      </c>
      <c r="K191" s="216" t="s">
        <v>127</v>
      </c>
      <c r="L191" s="44"/>
      <c r="M191" s="221" t="s">
        <v>1</v>
      </c>
      <c r="N191" s="222" t="s">
        <v>41</v>
      </c>
      <c r="O191" s="91"/>
      <c r="P191" s="223">
        <f>O191*H191</f>
        <v>0</v>
      </c>
      <c r="Q191" s="223">
        <v>0.0385</v>
      </c>
      <c r="R191" s="223">
        <f>Q191*H191</f>
        <v>0.28875000000000001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128</v>
      </c>
      <c r="AT191" s="225" t="s">
        <v>123</v>
      </c>
      <c r="AU191" s="225" t="s">
        <v>85</v>
      </c>
      <c r="AY191" s="17" t="s">
        <v>121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33</v>
      </c>
      <c r="BK191" s="226">
        <f>ROUND(I191*H191,1)</f>
        <v>0</v>
      </c>
      <c r="BL191" s="17" t="s">
        <v>128</v>
      </c>
      <c r="BM191" s="225" t="s">
        <v>232</v>
      </c>
    </row>
    <row r="192" s="13" customFormat="1">
      <c r="A192" s="13"/>
      <c r="B192" s="227"/>
      <c r="C192" s="228"/>
      <c r="D192" s="229" t="s">
        <v>133</v>
      </c>
      <c r="E192" s="230" t="s">
        <v>1</v>
      </c>
      <c r="F192" s="231" t="s">
        <v>233</v>
      </c>
      <c r="G192" s="228"/>
      <c r="H192" s="230" t="s">
        <v>1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133</v>
      </c>
      <c r="AU192" s="237" t="s">
        <v>85</v>
      </c>
      <c r="AV192" s="13" t="s">
        <v>33</v>
      </c>
      <c r="AW192" s="13" t="s">
        <v>32</v>
      </c>
      <c r="AX192" s="13" t="s">
        <v>76</v>
      </c>
      <c r="AY192" s="237" t="s">
        <v>121</v>
      </c>
    </row>
    <row r="193" s="14" customFormat="1">
      <c r="A193" s="14"/>
      <c r="B193" s="238"/>
      <c r="C193" s="239"/>
      <c r="D193" s="229" t="s">
        <v>133</v>
      </c>
      <c r="E193" s="240" t="s">
        <v>1</v>
      </c>
      <c r="F193" s="241" t="s">
        <v>234</v>
      </c>
      <c r="G193" s="239"/>
      <c r="H193" s="242">
        <v>7.5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133</v>
      </c>
      <c r="AU193" s="248" t="s">
        <v>85</v>
      </c>
      <c r="AV193" s="14" t="s">
        <v>85</v>
      </c>
      <c r="AW193" s="14" t="s">
        <v>32</v>
      </c>
      <c r="AX193" s="14" t="s">
        <v>33</v>
      </c>
      <c r="AY193" s="248" t="s">
        <v>121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128</v>
      </c>
      <c r="F194" s="212" t="s">
        <v>235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SUM(P195:P197)</f>
        <v>0</v>
      </c>
      <c r="Q194" s="206"/>
      <c r="R194" s="207">
        <f>SUM(R195:R197)</f>
        <v>9.5055136200000003</v>
      </c>
      <c r="S194" s="206"/>
      <c r="T194" s="208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33</v>
      </c>
      <c r="AT194" s="210" t="s">
        <v>75</v>
      </c>
      <c r="AU194" s="210" t="s">
        <v>33</v>
      </c>
      <c r="AY194" s="209" t="s">
        <v>121</v>
      </c>
      <c r="BK194" s="211">
        <f>SUM(BK195:BK197)</f>
        <v>0</v>
      </c>
    </row>
    <row r="195" s="2" customFormat="1" ht="24.15" customHeight="1">
      <c r="A195" s="38"/>
      <c r="B195" s="39"/>
      <c r="C195" s="214" t="s">
        <v>236</v>
      </c>
      <c r="D195" s="214" t="s">
        <v>123</v>
      </c>
      <c r="E195" s="215" t="s">
        <v>237</v>
      </c>
      <c r="F195" s="216" t="s">
        <v>238</v>
      </c>
      <c r="G195" s="217" t="s">
        <v>139</v>
      </c>
      <c r="H195" s="218">
        <v>4.1310000000000002</v>
      </c>
      <c r="I195" s="219"/>
      <c r="J195" s="220">
        <f>ROUND(I195*H195,1)</f>
        <v>0</v>
      </c>
      <c r="K195" s="216" t="s">
        <v>127</v>
      </c>
      <c r="L195" s="44"/>
      <c r="M195" s="221" t="s">
        <v>1</v>
      </c>
      <c r="N195" s="222" t="s">
        <v>41</v>
      </c>
      <c r="O195" s="91"/>
      <c r="P195" s="223">
        <f>O195*H195</f>
        <v>0</v>
      </c>
      <c r="Q195" s="223">
        <v>2.3010199999999998</v>
      </c>
      <c r="R195" s="223">
        <f>Q195*H195</f>
        <v>9.5055136200000003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128</v>
      </c>
      <c r="AT195" s="225" t="s">
        <v>123</v>
      </c>
      <c r="AU195" s="225" t="s">
        <v>85</v>
      </c>
      <c r="AY195" s="17" t="s">
        <v>121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33</v>
      </c>
      <c r="BK195" s="226">
        <f>ROUND(I195*H195,1)</f>
        <v>0</v>
      </c>
      <c r="BL195" s="17" t="s">
        <v>128</v>
      </c>
      <c r="BM195" s="225" t="s">
        <v>239</v>
      </c>
    </row>
    <row r="196" s="13" customFormat="1">
      <c r="A196" s="13"/>
      <c r="B196" s="227"/>
      <c r="C196" s="228"/>
      <c r="D196" s="229" t="s">
        <v>133</v>
      </c>
      <c r="E196" s="230" t="s">
        <v>1</v>
      </c>
      <c r="F196" s="231" t="s">
        <v>240</v>
      </c>
      <c r="G196" s="228"/>
      <c r="H196" s="230" t="s">
        <v>1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133</v>
      </c>
      <c r="AU196" s="237" t="s">
        <v>85</v>
      </c>
      <c r="AV196" s="13" t="s">
        <v>33</v>
      </c>
      <c r="AW196" s="13" t="s">
        <v>32</v>
      </c>
      <c r="AX196" s="13" t="s">
        <v>76</v>
      </c>
      <c r="AY196" s="237" t="s">
        <v>121</v>
      </c>
    </row>
    <row r="197" s="14" customFormat="1">
      <c r="A197" s="14"/>
      <c r="B197" s="238"/>
      <c r="C197" s="239"/>
      <c r="D197" s="229" t="s">
        <v>133</v>
      </c>
      <c r="E197" s="240" t="s">
        <v>1</v>
      </c>
      <c r="F197" s="241" t="s">
        <v>241</v>
      </c>
      <c r="G197" s="239"/>
      <c r="H197" s="242">
        <v>4.1310000000000002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133</v>
      </c>
      <c r="AU197" s="248" t="s">
        <v>85</v>
      </c>
      <c r="AV197" s="14" t="s">
        <v>85</v>
      </c>
      <c r="AW197" s="14" t="s">
        <v>32</v>
      </c>
      <c r="AX197" s="14" t="s">
        <v>33</v>
      </c>
      <c r="AY197" s="248" t="s">
        <v>121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146</v>
      </c>
      <c r="F198" s="212" t="s">
        <v>242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SUM(P199:P212)</f>
        <v>0</v>
      </c>
      <c r="Q198" s="206"/>
      <c r="R198" s="207">
        <f>SUM(R199:R212)</f>
        <v>86.063738999999998</v>
      </c>
      <c r="S198" s="206"/>
      <c r="T198" s="208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33</v>
      </c>
      <c r="AT198" s="210" t="s">
        <v>75</v>
      </c>
      <c r="AU198" s="210" t="s">
        <v>33</v>
      </c>
      <c r="AY198" s="209" t="s">
        <v>121</v>
      </c>
      <c r="BK198" s="211">
        <f>SUM(BK199:BK212)</f>
        <v>0</v>
      </c>
    </row>
    <row r="199" s="2" customFormat="1" ht="16.5" customHeight="1">
      <c r="A199" s="38"/>
      <c r="B199" s="39"/>
      <c r="C199" s="214" t="s">
        <v>243</v>
      </c>
      <c r="D199" s="214" t="s">
        <v>123</v>
      </c>
      <c r="E199" s="215" t="s">
        <v>244</v>
      </c>
      <c r="F199" s="216" t="s">
        <v>245</v>
      </c>
      <c r="G199" s="217" t="s">
        <v>126</v>
      </c>
      <c r="H199" s="218">
        <v>91.099999999999994</v>
      </c>
      <c r="I199" s="219"/>
      <c r="J199" s="220">
        <f>ROUND(I199*H199,1)</f>
        <v>0</v>
      </c>
      <c r="K199" s="216" t="s">
        <v>127</v>
      </c>
      <c r="L199" s="44"/>
      <c r="M199" s="221" t="s">
        <v>1</v>
      </c>
      <c r="N199" s="222" t="s">
        <v>41</v>
      </c>
      <c r="O199" s="91"/>
      <c r="P199" s="223">
        <f>O199*H199</f>
        <v>0</v>
      </c>
      <c r="Q199" s="223">
        <v>0.48574000000000001</v>
      </c>
      <c r="R199" s="223">
        <f>Q199*H199</f>
        <v>44.250913999999995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128</v>
      </c>
      <c r="AT199" s="225" t="s">
        <v>123</v>
      </c>
      <c r="AU199" s="225" t="s">
        <v>85</v>
      </c>
      <c r="AY199" s="17" t="s">
        <v>121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33</v>
      </c>
      <c r="BK199" s="226">
        <f>ROUND(I199*H199,1)</f>
        <v>0</v>
      </c>
      <c r="BL199" s="17" t="s">
        <v>128</v>
      </c>
      <c r="BM199" s="225" t="s">
        <v>246</v>
      </c>
    </row>
    <row r="200" s="13" customFormat="1">
      <c r="A200" s="13"/>
      <c r="B200" s="227"/>
      <c r="C200" s="228"/>
      <c r="D200" s="229" t="s">
        <v>133</v>
      </c>
      <c r="E200" s="230" t="s">
        <v>1</v>
      </c>
      <c r="F200" s="231" t="s">
        <v>247</v>
      </c>
      <c r="G200" s="228"/>
      <c r="H200" s="230" t="s">
        <v>1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133</v>
      </c>
      <c r="AU200" s="237" t="s">
        <v>85</v>
      </c>
      <c r="AV200" s="13" t="s">
        <v>33</v>
      </c>
      <c r="AW200" s="13" t="s">
        <v>32</v>
      </c>
      <c r="AX200" s="13" t="s">
        <v>76</v>
      </c>
      <c r="AY200" s="237" t="s">
        <v>121</v>
      </c>
    </row>
    <row r="201" s="14" customFormat="1">
      <c r="A201" s="14"/>
      <c r="B201" s="238"/>
      <c r="C201" s="239"/>
      <c r="D201" s="229" t="s">
        <v>133</v>
      </c>
      <c r="E201" s="240" t="s">
        <v>1</v>
      </c>
      <c r="F201" s="241" t="s">
        <v>248</v>
      </c>
      <c r="G201" s="239"/>
      <c r="H201" s="242">
        <v>91.099999999999994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133</v>
      </c>
      <c r="AU201" s="248" t="s">
        <v>85</v>
      </c>
      <c r="AV201" s="14" t="s">
        <v>85</v>
      </c>
      <c r="AW201" s="14" t="s">
        <v>32</v>
      </c>
      <c r="AX201" s="14" t="s">
        <v>33</v>
      </c>
      <c r="AY201" s="248" t="s">
        <v>121</v>
      </c>
    </row>
    <row r="202" s="2" customFormat="1" ht="21.75" customHeight="1">
      <c r="A202" s="38"/>
      <c r="B202" s="39"/>
      <c r="C202" s="214" t="s">
        <v>7</v>
      </c>
      <c r="D202" s="214" t="s">
        <v>123</v>
      </c>
      <c r="E202" s="215" t="s">
        <v>249</v>
      </c>
      <c r="F202" s="216" t="s">
        <v>250</v>
      </c>
      <c r="G202" s="217" t="s">
        <v>126</v>
      </c>
      <c r="H202" s="218">
        <v>62.008000000000003</v>
      </c>
      <c r="I202" s="219"/>
      <c r="J202" s="220">
        <f>ROUND(I202*H202,1)</f>
        <v>0</v>
      </c>
      <c r="K202" s="216" t="s">
        <v>127</v>
      </c>
      <c r="L202" s="44"/>
      <c r="M202" s="221" t="s">
        <v>1</v>
      </c>
      <c r="N202" s="222" t="s">
        <v>41</v>
      </c>
      <c r="O202" s="91"/>
      <c r="P202" s="223">
        <f>O202*H202</f>
        <v>0</v>
      </c>
      <c r="Q202" s="223">
        <v>0.34499999999999997</v>
      </c>
      <c r="R202" s="223">
        <f>Q202*H202</f>
        <v>21.392759999999999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128</v>
      </c>
      <c r="AT202" s="225" t="s">
        <v>123</v>
      </c>
      <c r="AU202" s="225" t="s">
        <v>85</v>
      </c>
      <c r="AY202" s="17" t="s">
        <v>121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33</v>
      </c>
      <c r="BK202" s="226">
        <f>ROUND(I202*H202,1)</f>
        <v>0</v>
      </c>
      <c r="BL202" s="17" t="s">
        <v>128</v>
      </c>
      <c r="BM202" s="225" t="s">
        <v>251</v>
      </c>
    </row>
    <row r="203" s="13" customFormat="1">
      <c r="A203" s="13"/>
      <c r="B203" s="227"/>
      <c r="C203" s="228"/>
      <c r="D203" s="229" t="s">
        <v>133</v>
      </c>
      <c r="E203" s="230" t="s">
        <v>1</v>
      </c>
      <c r="F203" s="231" t="s">
        <v>247</v>
      </c>
      <c r="G203" s="228"/>
      <c r="H203" s="230" t="s">
        <v>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133</v>
      </c>
      <c r="AU203" s="237" t="s">
        <v>85</v>
      </c>
      <c r="AV203" s="13" t="s">
        <v>33</v>
      </c>
      <c r="AW203" s="13" t="s">
        <v>32</v>
      </c>
      <c r="AX203" s="13" t="s">
        <v>76</v>
      </c>
      <c r="AY203" s="237" t="s">
        <v>121</v>
      </c>
    </row>
    <row r="204" s="14" customFormat="1">
      <c r="A204" s="14"/>
      <c r="B204" s="238"/>
      <c r="C204" s="239"/>
      <c r="D204" s="229" t="s">
        <v>133</v>
      </c>
      <c r="E204" s="240" t="s">
        <v>1</v>
      </c>
      <c r="F204" s="241" t="s">
        <v>248</v>
      </c>
      <c r="G204" s="239"/>
      <c r="H204" s="242">
        <v>91.099999999999994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133</v>
      </c>
      <c r="AU204" s="248" t="s">
        <v>85</v>
      </c>
      <c r="AV204" s="14" t="s">
        <v>85</v>
      </c>
      <c r="AW204" s="14" t="s">
        <v>32</v>
      </c>
      <c r="AX204" s="14" t="s">
        <v>76</v>
      </c>
      <c r="AY204" s="248" t="s">
        <v>121</v>
      </c>
    </row>
    <row r="205" s="13" customFormat="1">
      <c r="A205" s="13"/>
      <c r="B205" s="227"/>
      <c r="C205" s="228"/>
      <c r="D205" s="229" t="s">
        <v>133</v>
      </c>
      <c r="E205" s="230" t="s">
        <v>1</v>
      </c>
      <c r="F205" s="231" t="s">
        <v>191</v>
      </c>
      <c r="G205" s="228"/>
      <c r="H205" s="230" t="s">
        <v>1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133</v>
      </c>
      <c r="AU205" s="237" t="s">
        <v>85</v>
      </c>
      <c r="AV205" s="13" t="s">
        <v>33</v>
      </c>
      <c r="AW205" s="13" t="s">
        <v>32</v>
      </c>
      <c r="AX205" s="13" t="s">
        <v>76</v>
      </c>
      <c r="AY205" s="237" t="s">
        <v>121</v>
      </c>
    </row>
    <row r="206" s="14" customFormat="1">
      <c r="A206" s="14"/>
      <c r="B206" s="238"/>
      <c r="C206" s="239"/>
      <c r="D206" s="229" t="s">
        <v>133</v>
      </c>
      <c r="E206" s="240" t="s">
        <v>1</v>
      </c>
      <c r="F206" s="241" t="s">
        <v>252</v>
      </c>
      <c r="G206" s="239"/>
      <c r="H206" s="242">
        <v>-29.091999999999999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133</v>
      </c>
      <c r="AU206" s="248" t="s">
        <v>85</v>
      </c>
      <c r="AV206" s="14" t="s">
        <v>85</v>
      </c>
      <c r="AW206" s="14" t="s">
        <v>32</v>
      </c>
      <c r="AX206" s="14" t="s">
        <v>76</v>
      </c>
      <c r="AY206" s="248" t="s">
        <v>121</v>
      </c>
    </row>
    <row r="207" s="15" customFormat="1">
      <c r="A207" s="15"/>
      <c r="B207" s="249"/>
      <c r="C207" s="250"/>
      <c r="D207" s="229" t="s">
        <v>133</v>
      </c>
      <c r="E207" s="251" t="s">
        <v>1</v>
      </c>
      <c r="F207" s="252" t="s">
        <v>165</v>
      </c>
      <c r="G207" s="250"/>
      <c r="H207" s="253">
        <v>62.008000000000003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133</v>
      </c>
      <c r="AU207" s="259" t="s">
        <v>85</v>
      </c>
      <c r="AV207" s="15" t="s">
        <v>128</v>
      </c>
      <c r="AW207" s="15" t="s">
        <v>32</v>
      </c>
      <c r="AX207" s="15" t="s">
        <v>33</v>
      </c>
      <c r="AY207" s="259" t="s">
        <v>121</v>
      </c>
    </row>
    <row r="208" s="2" customFormat="1" ht="33" customHeight="1">
      <c r="A208" s="38"/>
      <c r="B208" s="39"/>
      <c r="C208" s="214" t="s">
        <v>253</v>
      </c>
      <c r="D208" s="214" t="s">
        <v>123</v>
      </c>
      <c r="E208" s="215" t="s">
        <v>254</v>
      </c>
      <c r="F208" s="216" t="s">
        <v>255</v>
      </c>
      <c r="G208" s="217" t="s">
        <v>126</v>
      </c>
      <c r="H208" s="218">
        <v>91.099999999999994</v>
      </c>
      <c r="I208" s="219"/>
      <c r="J208" s="220">
        <f>ROUND(I208*H208,1)</f>
        <v>0</v>
      </c>
      <c r="K208" s="216" t="s">
        <v>127</v>
      </c>
      <c r="L208" s="44"/>
      <c r="M208" s="221" t="s">
        <v>1</v>
      </c>
      <c r="N208" s="222" t="s">
        <v>41</v>
      </c>
      <c r="O208" s="91"/>
      <c r="P208" s="223">
        <f>O208*H208</f>
        <v>0</v>
      </c>
      <c r="Q208" s="223">
        <v>0.089219999999999994</v>
      </c>
      <c r="R208" s="223">
        <f>Q208*H208</f>
        <v>8.1279419999999991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128</v>
      </c>
      <c r="AT208" s="225" t="s">
        <v>123</v>
      </c>
      <c r="AU208" s="225" t="s">
        <v>85</v>
      </c>
      <c r="AY208" s="17" t="s">
        <v>121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33</v>
      </c>
      <c r="BK208" s="226">
        <f>ROUND(I208*H208,1)</f>
        <v>0</v>
      </c>
      <c r="BL208" s="17" t="s">
        <v>128</v>
      </c>
      <c r="BM208" s="225" t="s">
        <v>256</v>
      </c>
    </row>
    <row r="209" s="13" customFormat="1">
      <c r="A209" s="13"/>
      <c r="B209" s="227"/>
      <c r="C209" s="228"/>
      <c r="D209" s="229" t="s">
        <v>133</v>
      </c>
      <c r="E209" s="230" t="s">
        <v>1</v>
      </c>
      <c r="F209" s="231" t="s">
        <v>247</v>
      </c>
      <c r="G209" s="228"/>
      <c r="H209" s="230" t="s">
        <v>1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133</v>
      </c>
      <c r="AU209" s="237" t="s">
        <v>85</v>
      </c>
      <c r="AV209" s="13" t="s">
        <v>33</v>
      </c>
      <c r="AW209" s="13" t="s">
        <v>32</v>
      </c>
      <c r="AX209" s="13" t="s">
        <v>76</v>
      </c>
      <c r="AY209" s="237" t="s">
        <v>121</v>
      </c>
    </row>
    <row r="210" s="14" customFormat="1">
      <c r="A210" s="14"/>
      <c r="B210" s="238"/>
      <c r="C210" s="239"/>
      <c r="D210" s="229" t="s">
        <v>133</v>
      </c>
      <c r="E210" s="240" t="s">
        <v>1</v>
      </c>
      <c r="F210" s="241" t="s">
        <v>248</v>
      </c>
      <c r="G210" s="239"/>
      <c r="H210" s="242">
        <v>91.099999999999994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133</v>
      </c>
      <c r="AU210" s="248" t="s">
        <v>85</v>
      </c>
      <c r="AV210" s="14" t="s">
        <v>85</v>
      </c>
      <c r="AW210" s="14" t="s">
        <v>32</v>
      </c>
      <c r="AX210" s="14" t="s">
        <v>33</v>
      </c>
      <c r="AY210" s="248" t="s">
        <v>121</v>
      </c>
    </row>
    <row r="211" s="2" customFormat="1" ht="21.75" customHeight="1">
      <c r="A211" s="38"/>
      <c r="B211" s="39"/>
      <c r="C211" s="260" t="s">
        <v>257</v>
      </c>
      <c r="D211" s="260" t="s">
        <v>182</v>
      </c>
      <c r="E211" s="261" t="s">
        <v>258</v>
      </c>
      <c r="F211" s="262" t="s">
        <v>259</v>
      </c>
      <c r="G211" s="263" t="s">
        <v>126</v>
      </c>
      <c r="H211" s="264">
        <v>93.832999999999998</v>
      </c>
      <c r="I211" s="265"/>
      <c r="J211" s="266">
        <f>ROUND(I211*H211,1)</f>
        <v>0</v>
      </c>
      <c r="K211" s="262" t="s">
        <v>127</v>
      </c>
      <c r="L211" s="267"/>
      <c r="M211" s="268" t="s">
        <v>1</v>
      </c>
      <c r="N211" s="269" t="s">
        <v>41</v>
      </c>
      <c r="O211" s="91"/>
      <c r="P211" s="223">
        <f>O211*H211</f>
        <v>0</v>
      </c>
      <c r="Q211" s="223">
        <v>0.13100000000000001</v>
      </c>
      <c r="R211" s="223">
        <f>Q211*H211</f>
        <v>12.292123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166</v>
      </c>
      <c r="AT211" s="225" t="s">
        <v>182</v>
      </c>
      <c r="AU211" s="225" t="s">
        <v>85</v>
      </c>
      <c r="AY211" s="17" t="s">
        <v>121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33</v>
      </c>
      <c r="BK211" s="226">
        <f>ROUND(I211*H211,1)</f>
        <v>0</v>
      </c>
      <c r="BL211" s="17" t="s">
        <v>128</v>
      </c>
      <c r="BM211" s="225" t="s">
        <v>260</v>
      </c>
    </row>
    <row r="212" s="14" customFormat="1">
      <c r="A212" s="14"/>
      <c r="B212" s="238"/>
      <c r="C212" s="239"/>
      <c r="D212" s="229" t="s">
        <v>133</v>
      </c>
      <c r="E212" s="239"/>
      <c r="F212" s="241" t="s">
        <v>261</v>
      </c>
      <c r="G212" s="239"/>
      <c r="H212" s="242">
        <v>93.832999999999998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133</v>
      </c>
      <c r="AU212" s="248" t="s">
        <v>85</v>
      </c>
      <c r="AV212" s="14" t="s">
        <v>85</v>
      </c>
      <c r="AW212" s="14" t="s">
        <v>4</v>
      </c>
      <c r="AX212" s="14" t="s">
        <v>33</v>
      </c>
      <c r="AY212" s="248" t="s">
        <v>121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152</v>
      </c>
      <c r="F213" s="212" t="s">
        <v>262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SUM(P214:P216)</f>
        <v>0</v>
      </c>
      <c r="Q213" s="206"/>
      <c r="R213" s="207">
        <f>SUM(R214:R216)</f>
        <v>0.315</v>
      </c>
      <c r="S213" s="206"/>
      <c r="T213" s="208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33</v>
      </c>
      <c r="AT213" s="210" t="s">
        <v>75</v>
      </c>
      <c r="AU213" s="210" t="s">
        <v>33</v>
      </c>
      <c r="AY213" s="209" t="s">
        <v>121</v>
      </c>
      <c r="BK213" s="211">
        <f>SUM(BK214:BK216)</f>
        <v>0</v>
      </c>
    </row>
    <row r="214" s="2" customFormat="1" ht="24.15" customHeight="1">
      <c r="A214" s="38"/>
      <c r="B214" s="39"/>
      <c r="C214" s="214" t="s">
        <v>263</v>
      </c>
      <c r="D214" s="214" t="s">
        <v>123</v>
      </c>
      <c r="E214" s="215" t="s">
        <v>264</v>
      </c>
      <c r="F214" s="216" t="s">
        <v>265</v>
      </c>
      <c r="G214" s="217" t="s">
        <v>126</v>
      </c>
      <c r="H214" s="218">
        <v>3</v>
      </c>
      <c r="I214" s="219"/>
      <c r="J214" s="220">
        <f>ROUND(I214*H214,1)</f>
        <v>0</v>
      </c>
      <c r="K214" s="216" t="s">
        <v>127</v>
      </c>
      <c r="L214" s="44"/>
      <c r="M214" s="221" t="s">
        <v>1</v>
      </c>
      <c r="N214" s="222" t="s">
        <v>41</v>
      </c>
      <c r="O214" s="91"/>
      <c r="P214" s="223">
        <f>O214*H214</f>
        <v>0</v>
      </c>
      <c r="Q214" s="223">
        <v>0.105</v>
      </c>
      <c r="R214" s="223">
        <f>Q214*H214</f>
        <v>0.315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128</v>
      </c>
      <c r="AT214" s="225" t="s">
        <v>123</v>
      </c>
      <c r="AU214" s="225" t="s">
        <v>85</v>
      </c>
      <c r="AY214" s="17" t="s">
        <v>121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33</v>
      </c>
      <c r="BK214" s="226">
        <f>ROUND(I214*H214,1)</f>
        <v>0</v>
      </c>
      <c r="BL214" s="17" t="s">
        <v>128</v>
      </c>
      <c r="BM214" s="225" t="s">
        <v>266</v>
      </c>
    </row>
    <row r="215" s="13" customFormat="1">
      <c r="A215" s="13"/>
      <c r="B215" s="227"/>
      <c r="C215" s="228"/>
      <c r="D215" s="229" t="s">
        <v>133</v>
      </c>
      <c r="E215" s="230" t="s">
        <v>1</v>
      </c>
      <c r="F215" s="231" t="s">
        <v>233</v>
      </c>
      <c r="G215" s="228"/>
      <c r="H215" s="230" t="s">
        <v>1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133</v>
      </c>
      <c r="AU215" s="237" t="s">
        <v>85</v>
      </c>
      <c r="AV215" s="13" t="s">
        <v>33</v>
      </c>
      <c r="AW215" s="13" t="s">
        <v>32</v>
      </c>
      <c r="AX215" s="13" t="s">
        <v>76</v>
      </c>
      <c r="AY215" s="237" t="s">
        <v>121</v>
      </c>
    </row>
    <row r="216" s="14" customFormat="1">
      <c r="A216" s="14"/>
      <c r="B216" s="238"/>
      <c r="C216" s="239"/>
      <c r="D216" s="229" t="s">
        <v>133</v>
      </c>
      <c r="E216" s="240" t="s">
        <v>1</v>
      </c>
      <c r="F216" s="241" t="s">
        <v>267</v>
      </c>
      <c r="G216" s="239"/>
      <c r="H216" s="242">
        <v>3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133</v>
      </c>
      <c r="AU216" s="248" t="s">
        <v>85</v>
      </c>
      <c r="AV216" s="14" t="s">
        <v>85</v>
      </c>
      <c r="AW216" s="14" t="s">
        <v>32</v>
      </c>
      <c r="AX216" s="14" t="s">
        <v>33</v>
      </c>
      <c r="AY216" s="248" t="s">
        <v>121</v>
      </c>
    </row>
    <row r="217" s="12" customFormat="1" ht="22.8" customHeight="1">
      <c r="A217" s="12"/>
      <c r="B217" s="198"/>
      <c r="C217" s="199"/>
      <c r="D217" s="200" t="s">
        <v>75</v>
      </c>
      <c r="E217" s="212" t="s">
        <v>171</v>
      </c>
      <c r="F217" s="212" t="s">
        <v>268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SUM(P218:P234)</f>
        <v>0</v>
      </c>
      <c r="Q217" s="206"/>
      <c r="R217" s="207">
        <f>SUM(R218:R234)</f>
        <v>1.9616399999999998</v>
      </c>
      <c r="S217" s="206"/>
      <c r="T217" s="208">
        <f>SUM(T218:T234)</f>
        <v>14.771967999999999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33</v>
      </c>
      <c r="AT217" s="210" t="s">
        <v>75</v>
      </c>
      <c r="AU217" s="210" t="s">
        <v>33</v>
      </c>
      <c r="AY217" s="209" t="s">
        <v>121</v>
      </c>
      <c r="BK217" s="211">
        <f>SUM(BK218:BK234)</f>
        <v>0</v>
      </c>
    </row>
    <row r="218" s="2" customFormat="1" ht="24.15" customHeight="1">
      <c r="A218" s="38"/>
      <c r="B218" s="39"/>
      <c r="C218" s="214" t="s">
        <v>269</v>
      </c>
      <c r="D218" s="214" t="s">
        <v>123</v>
      </c>
      <c r="E218" s="215" t="s">
        <v>270</v>
      </c>
      <c r="F218" s="216" t="s">
        <v>271</v>
      </c>
      <c r="G218" s="217" t="s">
        <v>225</v>
      </c>
      <c r="H218" s="218">
        <v>15.199999999999999</v>
      </c>
      <c r="I218" s="219"/>
      <c r="J218" s="220">
        <f>ROUND(I218*H218,1)</f>
        <v>0</v>
      </c>
      <c r="K218" s="216" t="s">
        <v>127</v>
      </c>
      <c r="L218" s="44"/>
      <c r="M218" s="221" t="s">
        <v>1</v>
      </c>
      <c r="N218" s="222" t="s">
        <v>41</v>
      </c>
      <c r="O218" s="91"/>
      <c r="P218" s="223">
        <f>O218*H218</f>
        <v>0</v>
      </c>
      <c r="Q218" s="223">
        <v>0.10095</v>
      </c>
      <c r="R218" s="223">
        <f>Q218*H218</f>
        <v>1.5344399999999998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128</v>
      </c>
      <c r="AT218" s="225" t="s">
        <v>123</v>
      </c>
      <c r="AU218" s="225" t="s">
        <v>85</v>
      </c>
      <c r="AY218" s="17" t="s">
        <v>121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33</v>
      </c>
      <c r="BK218" s="226">
        <f>ROUND(I218*H218,1)</f>
        <v>0</v>
      </c>
      <c r="BL218" s="17" t="s">
        <v>128</v>
      </c>
      <c r="BM218" s="225" t="s">
        <v>272</v>
      </c>
    </row>
    <row r="219" s="13" customFormat="1">
      <c r="A219" s="13"/>
      <c r="B219" s="227"/>
      <c r="C219" s="228"/>
      <c r="D219" s="229" t="s">
        <v>133</v>
      </c>
      <c r="E219" s="230" t="s">
        <v>1</v>
      </c>
      <c r="F219" s="231" t="s">
        <v>273</v>
      </c>
      <c r="G219" s="228"/>
      <c r="H219" s="230" t="s">
        <v>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133</v>
      </c>
      <c r="AU219" s="237" t="s">
        <v>85</v>
      </c>
      <c r="AV219" s="13" t="s">
        <v>33</v>
      </c>
      <c r="AW219" s="13" t="s">
        <v>32</v>
      </c>
      <c r="AX219" s="13" t="s">
        <v>76</v>
      </c>
      <c r="AY219" s="237" t="s">
        <v>121</v>
      </c>
    </row>
    <row r="220" s="14" customFormat="1">
      <c r="A220" s="14"/>
      <c r="B220" s="238"/>
      <c r="C220" s="239"/>
      <c r="D220" s="229" t="s">
        <v>133</v>
      </c>
      <c r="E220" s="240" t="s">
        <v>1</v>
      </c>
      <c r="F220" s="241" t="s">
        <v>274</v>
      </c>
      <c r="G220" s="239"/>
      <c r="H220" s="242">
        <v>15.199999999999999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133</v>
      </c>
      <c r="AU220" s="248" t="s">
        <v>85</v>
      </c>
      <c r="AV220" s="14" t="s">
        <v>85</v>
      </c>
      <c r="AW220" s="14" t="s">
        <v>32</v>
      </c>
      <c r="AX220" s="14" t="s">
        <v>33</v>
      </c>
      <c r="AY220" s="248" t="s">
        <v>121</v>
      </c>
    </row>
    <row r="221" s="2" customFormat="1" ht="16.5" customHeight="1">
      <c r="A221" s="38"/>
      <c r="B221" s="39"/>
      <c r="C221" s="260" t="s">
        <v>275</v>
      </c>
      <c r="D221" s="260" t="s">
        <v>182</v>
      </c>
      <c r="E221" s="261" t="s">
        <v>276</v>
      </c>
      <c r="F221" s="262" t="s">
        <v>277</v>
      </c>
      <c r="G221" s="263" t="s">
        <v>225</v>
      </c>
      <c r="H221" s="264">
        <v>15.199999999999999</v>
      </c>
      <c r="I221" s="265"/>
      <c r="J221" s="266">
        <f>ROUND(I221*H221,1)</f>
        <v>0</v>
      </c>
      <c r="K221" s="262" t="s">
        <v>127</v>
      </c>
      <c r="L221" s="267"/>
      <c r="M221" s="268" t="s">
        <v>1</v>
      </c>
      <c r="N221" s="269" t="s">
        <v>41</v>
      </c>
      <c r="O221" s="91"/>
      <c r="P221" s="223">
        <f>O221*H221</f>
        <v>0</v>
      </c>
      <c r="Q221" s="223">
        <v>0.028000000000000001</v>
      </c>
      <c r="R221" s="223">
        <f>Q221*H221</f>
        <v>0.42559999999999998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166</v>
      </c>
      <c r="AT221" s="225" t="s">
        <v>182</v>
      </c>
      <c r="AU221" s="225" t="s">
        <v>85</v>
      </c>
      <c r="AY221" s="17" t="s">
        <v>121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33</v>
      </c>
      <c r="BK221" s="226">
        <f>ROUND(I221*H221,1)</f>
        <v>0</v>
      </c>
      <c r="BL221" s="17" t="s">
        <v>128</v>
      </c>
      <c r="BM221" s="225" t="s">
        <v>278</v>
      </c>
    </row>
    <row r="222" s="2" customFormat="1" ht="24.15" customHeight="1">
      <c r="A222" s="38"/>
      <c r="B222" s="39"/>
      <c r="C222" s="214" t="s">
        <v>279</v>
      </c>
      <c r="D222" s="214" t="s">
        <v>123</v>
      </c>
      <c r="E222" s="215" t="s">
        <v>280</v>
      </c>
      <c r="F222" s="216" t="s">
        <v>281</v>
      </c>
      <c r="G222" s="217" t="s">
        <v>282</v>
      </c>
      <c r="H222" s="218">
        <v>16</v>
      </c>
      <c r="I222" s="219"/>
      <c r="J222" s="220">
        <f>ROUND(I222*H222,1)</f>
        <v>0</v>
      </c>
      <c r="K222" s="216" t="s">
        <v>1</v>
      </c>
      <c r="L222" s="44"/>
      <c r="M222" s="221" t="s">
        <v>1</v>
      </c>
      <c r="N222" s="222" t="s">
        <v>41</v>
      </c>
      <c r="O222" s="91"/>
      <c r="P222" s="223">
        <f>O222*H222</f>
        <v>0</v>
      </c>
      <c r="Q222" s="223">
        <v>1.0000000000000001E-05</v>
      </c>
      <c r="R222" s="223">
        <f>Q222*H222</f>
        <v>0.00016000000000000001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128</v>
      </c>
      <c r="AT222" s="225" t="s">
        <v>123</v>
      </c>
      <c r="AU222" s="225" t="s">
        <v>85</v>
      </c>
      <c r="AY222" s="17" t="s">
        <v>121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33</v>
      </c>
      <c r="BK222" s="226">
        <f>ROUND(I222*H222,1)</f>
        <v>0</v>
      </c>
      <c r="BL222" s="17" t="s">
        <v>128</v>
      </c>
      <c r="BM222" s="225" t="s">
        <v>283</v>
      </c>
    </row>
    <row r="223" s="13" customFormat="1">
      <c r="A223" s="13"/>
      <c r="B223" s="227"/>
      <c r="C223" s="228"/>
      <c r="D223" s="229" t="s">
        <v>133</v>
      </c>
      <c r="E223" s="230" t="s">
        <v>1</v>
      </c>
      <c r="F223" s="231" t="s">
        <v>284</v>
      </c>
      <c r="G223" s="228"/>
      <c r="H223" s="230" t="s">
        <v>1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133</v>
      </c>
      <c r="AU223" s="237" t="s">
        <v>85</v>
      </c>
      <c r="AV223" s="13" t="s">
        <v>33</v>
      </c>
      <c r="AW223" s="13" t="s">
        <v>32</v>
      </c>
      <c r="AX223" s="13" t="s">
        <v>76</v>
      </c>
      <c r="AY223" s="237" t="s">
        <v>121</v>
      </c>
    </row>
    <row r="224" s="14" customFormat="1">
      <c r="A224" s="14"/>
      <c r="B224" s="238"/>
      <c r="C224" s="239"/>
      <c r="D224" s="229" t="s">
        <v>133</v>
      </c>
      <c r="E224" s="240" t="s">
        <v>1</v>
      </c>
      <c r="F224" s="241" t="s">
        <v>285</v>
      </c>
      <c r="G224" s="239"/>
      <c r="H224" s="242">
        <v>16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133</v>
      </c>
      <c r="AU224" s="248" t="s">
        <v>85</v>
      </c>
      <c r="AV224" s="14" t="s">
        <v>85</v>
      </c>
      <c r="AW224" s="14" t="s">
        <v>32</v>
      </c>
      <c r="AX224" s="14" t="s">
        <v>33</v>
      </c>
      <c r="AY224" s="248" t="s">
        <v>121</v>
      </c>
    </row>
    <row r="225" s="2" customFormat="1" ht="21.75" customHeight="1">
      <c r="A225" s="38"/>
      <c r="B225" s="39"/>
      <c r="C225" s="214" t="s">
        <v>286</v>
      </c>
      <c r="D225" s="214" t="s">
        <v>123</v>
      </c>
      <c r="E225" s="215" t="s">
        <v>287</v>
      </c>
      <c r="F225" s="216" t="s">
        <v>288</v>
      </c>
      <c r="G225" s="217" t="s">
        <v>282</v>
      </c>
      <c r="H225" s="218">
        <v>16</v>
      </c>
      <c r="I225" s="219"/>
      <c r="J225" s="220">
        <f>ROUND(I225*H225,1)</f>
        <v>0</v>
      </c>
      <c r="K225" s="216" t="s">
        <v>127</v>
      </c>
      <c r="L225" s="44"/>
      <c r="M225" s="221" t="s">
        <v>1</v>
      </c>
      <c r="N225" s="222" t="s">
        <v>41</v>
      </c>
      <c r="O225" s="91"/>
      <c r="P225" s="223">
        <f>O225*H225</f>
        <v>0</v>
      </c>
      <c r="Q225" s="223">
        <v>9.0000000000000006E-05</v>
      </c>
      <c r="R225" s="223">
        <f>Q225*H225</f>
        <v>0.0014400000000000001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128</v>
      </c>
      <c r="AT225" s="225" t="s">
        <v>123</v>
      </c>
      <c r="AU225" s="225" t="s">
        <v>85</v>
      </c>
      <c r="AY225" s="17" t="s">
        <v>121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33</v>
      </c>
      <c r="BK225" s="226">
        <f>ROUND(I225*H225,1)</f>
        <v>0</v>
      </c>
      <c r="BL225" s="17" t="s">
        <v>128</v>
      </c>
      <c r="BM225" s="225" t="s">
        <v>289</v>
      </c>
    </row>
    <row r="226" s="2" customFormat="1" ht="16.5" customHeight="1">
      <c r="A226" s="38"/>
      <c r="B226" s="39"/>
      <c r="C226" s="214" t="s">
        <v>290</v>
      </c>
      <c r="D226" s="214" t="s">
        <v>123</v>
      </c>
      <c r="E226" s="215" t="s">
        <v>291</v>
      </c>
      <c r="F226" s="216" t="s">
        <v>292</v>
      </c>
      <c r="G226" s="217" t="s">
        <v>139</v>
      </c>
      <c r="H226" s="218">
        <v>6.1319999999999997</v>
      </c>
      <c r="I226" s="219"/>
      <c r="J226" s="220">
        <f>ROUND(I226*H226,1)</f>
        <v>0</v>
      </c>
      <c r="K226" s="216" t="s">
        <v>127</v>
      </c>
      <c r="L226" s="44"/>
      <c r="M226" s="221" t="s">
        <v>1</v>
      </c>
      <c r="N226" s="222" t="s">
        <v>41</v>
      </c>
      <c r="O226" s="91"/>
      <c r="P226" s="223">
        <f>O226*H226</f>
        <v>0</v>
      </c>
      <c r="Q226" s="223">
        <v>0</v>
      </c>
      <c r="R226" s="223">
        <f>Q226*H226</f>
        <v>0</v>
      </c>
      <c r="S226" s="223">
        <v>1.8</v>
      </c>
      <c r="T226" s="224">
        <f>S226*H226</f>
        <v>11.037599999999999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128</v>
      </c>
      <c r="AT226" s="225" t="s">
        <v>123</v>
      </c>
      <c r="AU226" s="225" t="s">
        <v>85</v>
      </c>
      <c r="AY226" s="17" t="s">
        <v>121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33</v>
      </c>
      <c r="BK226" s="226">
        <f>ROUND(I226*H226,1)</f>
        <v>0</v>
      </c>
      <c r="BL226" s="17" t="s">
        <v>128</v>
      </c>
      <c r="BM226" s="225" t="s">
        <v>293</v>
      </c>
    </row>
    <row r="227" s="13" customFormat="1">
      <c r="A227" s="13"/>
      <c r="B227" s="227"/>
      <c r="C227" s="228"/>
      <c r="D227" s="229" t="s">
        <v>133</v>
      </c>
      <c r="E227" s="230" t="s">
        <v>1</v>
      </c>
      <c r="F227" s="231" t="s">
        <v>294</v>
      </c>
      <c r="G227" s="228"/>
      <c r="H227" s="230" t="s">
        <v>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133</v>
      </c>
      <c r="AU227" s="237" t="s">
        <v>85</v>
      </c>
      <c r="AV227" s="13" t="s">
        <v>33</v>
      </c>
      <c r="AW227" s="13" t="s">
        <v>32</v>
      </c>
      <c r="AX227" s="13" t="s">
        <v>76</v>
      </c>
      <c r="AY227" s="237" t="s">
        <v>121</v>
      </c>
    </row>
    <row r="228" s="14" customFormat="1">
      <c r="A228" s="14"/>
      <c r="B228" s="238"/>
      <c r="C228" s="239"/>
      <c r="D228" s="229" t="s">
        <v>133</v>
      </c>
      <c r="E228" s="240" t="s">
        <v>1</v>
      </c>
      <c r="F228" s="241" t="s">
        <v>295</v>
      </c>
      <c r="G228" s="239"/>
      <c r="H228" s="242">
        <v>6.1319999999999997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133</v>
      </c>
      <c r="AU228" s="248" t="s">
        <v>85</v>
      </c>
      <c r="AV228" s="14" t="s">
        <v>85</v>
      </c>
      <c r="AW228" s="14" t="s">
        <v>32</v>
      </c>
      <c r="AX228" s="14" t="s">
        <v>33</v>
      </c>
      <c r="AY228" s="248" t="s">
        <v>121</v>
      </c>
    </row>
    <row r="229" s="2" customFormat="1" ht="24.15" customHeight="1">
      <c r="A229" s="38"/>
      <c r="B229" s="39"/>
      <c r="C229" s="214" t="s">
        <v>296</v>
      </c>
      <c r="D229" s="214" t="s">
        <v>123</v>
      </c>
      <c r="E229" s="215" t="s">
        <v>297</v>
      </c>
      <c r="F229" s="216" t="s">
        <v>298</v>
      </c>
      <c r="G229" s="217" t="s">
        <v>225</v>
      </c>
      <c r="H229" s="218">
        <v>21.218</v>
      </c>
      <c r="I229" s="219"/>
      <c r="J229" s="220">
        <f>ROUND(I229*H229,1)</f>
        <v>0</v>
      </c>
      <c r="K229" s="216" t="s">
        <v>127</v>
      </c>
      <c r="L229" s="44"/>
      <c r="M229" s="221" t="s">
        <v>1</v>
      </c>
      <c r="N229" s="222" t="s">
        <v>41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0.17599999999999999</v>
      </c>
      <c r="T229" s="224">
        <f>S229*H229</f>
        <v>3.7343679999999999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128</v>
      </c>
      <c r="AT229" s="225" t="s">
        <v>123</v>
      </c>
      <c r="AU229" s="225" t="s">
        <v>85</v>
      </c>
      <c r="AY229" s="17" t="s">
        <v>121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33</v>
      </c>
      <c r="BK229" s="226">
        <f>ROUND(I229*H229,1)</f>
        <v>0</v>
      </c>
      <c r="BL229" s="17" t="s">
        <v>128</v>
      </c>
      <c r="BM229" s="225" t="s">
        <v>299</v>
      </c>
    </row>
    <row r="230" s="13" customFormat="1">
      <c r="A230" s="13"/>
      <c r="B230" s="227"/>
      <c r="C230" s="228"/>
      <c r="D230" s="229" t="s">
        <v>133</v>
      </c>
      <c r="E230" s="230" t="s">
        <v>1</v>
      </c>
      <c r="F230" s="231" t="s">
        <v>134</v>
      </c>
      <c r="G230" s="228"/>
      <c r="H230" s="230" t="s">
        <v>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133</v>
      </c>
      <c r="AU230" s="237" t="s">
        <v>85</v>
      </c>
      <c r="AV230" s="13" t="s">
        <v>33</v>
      </c>
      <c r="AW230" s="13" t="s">
        <v>32</v>
      </c>
      <c r="AX230" s="13" t="s">
        <v>76</v>
      </c>
      <c r="AY230" s="237" t="s">
        <v>121</v>
      </c>
    </row>
    <row r="231" s="14" customFormat="1">
      <c r="A231" s="14"/>
      <c r="B231" s="238"/>
      <c r="C231" s="239"/>
      <c r="D231" s="229" t="s">
        <v>133</v>
      </c>
      <c r="E231" s="240" t="s">
        <v>1</v>
      </c>
      <c r="F231" s="241" t="s">
        <v>234</v>
      </c>
      <c r="G231" s="239"/>
      <c r="H231" s="242">
        <v>7.5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133</v>
      </c>
      <c r="AU231" s="248" t="s">
        <v>85</v>
      </c>
      <c r="AV231" s="14" t="s">
        <v>85</v>
      </c>
      <c r="AW231" s="14" t="s">
        <v>32</v>
      </c>
      <c r="AX231" s="14" t="s">
        <v>76</v>
      </c>
      <c r="AY231" s="248" t="s">
        <v>121</v>
      </c>
    </row>
    <row r="232" s="13" customFormat="1">
      <c r="A232" s="13"/>
      <c r="B232" s="227"/>
      <c r="C232" s="228"/>
      <c r="D232" s="229" t="s">
        <v>133</v>
      </c>
      <c r="E232" s="230" t="s">
        <v>1</v>
      </c>
      <c r="F232" s="231" t="s">
        <v>300</v>
      </c>
      <c r="G232" s="228"/>
      <c r="H232" s="230" t="s">
        <v>1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133</v>
      </c>
      <c r="AU232" s="237" t="s">
        <v>85</v>
      </c>
      <c r="AV232" s="13" t="s">
        <v>33</v>
      </c>
      <c r="AW232" s="13" t="s">
        <v>32</v>
      </c>
      <c r="AX232" s="13" t="s">
        <v>76</v>
      </c>
      <c r="AY232" s="237" t="s">
        <v>121</v>
      </c>
    </row>
    <row r="233" s="14" customFormat="1">
      <c r="A233" s="14"/>
      <c r="B233" s="238"/>
      <c r="C233" s="239"/>
      <c r="D233" s="229" t="s">
        <v>133</v>
      </c>
      <c r="E233" s="240" t="s">
        <v>1</v>
      </c>
      <c r="F233" s="241" t="s">
        <v>301</v>
      </c>
      <c r="G233" s="239"/>
      <c r="H233" s="242">
        <v>13.718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133</v>
      </c>
      <c r="AU233" s="248" t="s">
        <v>85</v>
      </c>
      <c r="AV233" s="14" t="s">
        <v>85</v>
      </c>
      <c r="AW233" s="14" t="s">
        <v>32</v>
      </c>
      <c r="AX233" s="14" t="s">
        <v>76</v>
      </c>
      <c r="AY233" s="248" t="s">
        <v>121</v>
      </c>
    </row>
    <row r="234" s="15" customFormat="1">
      <c r="A234" s="15"/>
      <c r="B234" s="249"/>
      <c r="C234" s="250"/>
      <c r="D234" s="229" t="s">
        <v>133</v>
      </c>
      <c r="E234" s="251" t="s">
        <v>1</v>
      </c>
      <c r="F234" s="252" t="s">
        <v>165</v>
      </c>
      <c r="G234" s="250"/>
      <c r="H234" s="253">
        <v>21.218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9" t="s">
        <v>133</v>
      </c>
      <c r="AU234" s="259" t="s">
        <v>85</v>
      </c>
      <c r="AV234" s="15" t="s">
        <v>128</v>
      </c>
      <c r="AW234" s="15" t="s">
        <v>32</v>
      </c>
      <c r="AX234" s="15" t="s">
        <v>33</v>
      </c>
      <c r="AY234" s="259" t="s">
        <v>121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302</v>
      </c>
      <c r="F235" s="212" t="s">
        <v>303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SUM(P236:P240)</f>
        <v>0</v>
      </c>
      <c r="Q235" s="206"/>
      <c r="R235" s="207">
        <f>SUM(R236:R240)</f>
        <v>0</v>
      </c>
      <c r="S235" s="206"/>
      <c r="T235" s="208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33</v>
      </c>
      <c r="AT235" s="210" t="s">
        <v>75</v>
      </c>
      <c r="AU235" s="210" t="s">
        <v>33</v>
      </c>
      <c r="AY235" s="209" t="s">
        <v>121</v>
      </c>
      <c r="BK235" s="211">
        <f>SUM(BK236:BK240)</f>
        <v>0</v>
      </c>
    </row>
    <row r="236" s="2" customFormat="1" ht="16.5" customHeight="1">
      <c r="A236" s="38"/>
      <c r="B236" s="39"/>
      <c r="C236" s="214" t="s">
        <v>304</v>
      </c>
      <c r="D236" s="214" t="s">
        <v>123</v>
      </c>
      <c r="E236" s="215" t="s">
        <v>305</v>
      </c>
      <c r="F236" s="216" t="s">
        <v>306</v>
      </c>
      <c r="G236" s="217" t="s">
        <v>185</v>
      </c>
      <c r="H236" s="218">
        <v>48.036999999999999</v>
      </c>
      <c r="I236" s="219"/>
      <c r="J236" s="220">
        <f>ROUND(I236*H236,1)</f>
        <v>0</v>
      </c>
      <c r="K236" s="216" t="s">
        <v>127</v>
      </c>
      <c r="L236" s="44"/>
      <c r="M236" s="221" t="s">
        <v>1</v>
      </c>
      <c r="N236" s="222" t="s">
        <v>41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128</v>
      </c>
      <c r="AT236" s="225" t="s">
        <v>123</v>
      </c>
      <c r="AU236" s="225" t="s">
        <v>85</v>
      </c>
      <c r="AY236" s="17" t="s">
        <v>121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33</v>
      </c>
      <c r="BK236" s="226">
        <f>ROUND(I236*H236,1)</f>
        <v>0</v>
      </c>
      <c r="BL236" s="17" t="s">
        <v>128</v>
      </c>
      <c r="BM236" s="225" t="s">
        <v>307</v>
      </c>
    </row>
    <row r="237" s="2" customFormat="1" ht="24.15" customHeight="1">
      <c r="A237" s="38"/>
      <c r="B237" s="39"/>
      <c r="C237" s="214" t="s">
        <v>308</v>
      </c>
      <c r="D237" s="214" t="s">
        <v>123</v>
      </c>
      <c r="E237" s="215" t="s">
        <v>309</v>
      </c>
      <c r="F237" s="216" t="s">
        <v>310</v>
      </c>
      <c r="G237" s="217" t="s">
        <v>185</v>
      </c>
      <c r="H237" s="218">
        <v>48.036999999999999</v>
      </c>
      <c r="I237" s="219"/>
      <c r="J237" s="220">
        <f>ROUND(I237*H237,1)</f>
        <v>0</v>
      </c>
      <c r="K237" s="216" t="s">
        <v>127</v>
      </c>
      <c r="L237" s="44"/>
      <c r="M237" s="221" t="s">
        <v>1</v>
      </c>
      <c r="N237" s="222" t="s">
        <v>41</v>
      </c>
      <c r="O237" s="91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128</v>
      </c>
      <c r="AT237" s="225" t="s">
        <v>123</v>
      </c>
      <c r="AU237" s="225" t="s">
        <v>85</v>
      </c>
      <c r="AY237" s="17" t="s">
        <v>121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33</v>
      </c>
      <c r="BK237" s="226">
        <f>ROUND(I237*H237,1)</f>
        <v>0</v>
      </c>
      <c r="BL237" s="17" t="s">
        <v>128</v>
      </c>
      <c r="BM237" s="225" t="s">
        <v>311</v>
      </c>
    </row>
    <row r="238" s="2" customFormat="1" ht="24.15" customHeight="1">
      <c r="A238" s="38"/>
      <c r="B238" s="39"/>
      <c r="C238" s="214" t="s">
        <v>312</v>
      </c>
      <c r="D238" s="214" t="s">
        <v>123</v>
      </c>
      <c r="E238" s="215" t="s">
        <v>313</v>
      </c>
      <c r="F238" s="216" t="s">
        <v>314</v>
      </c>
      <c r="G238" s="217" t="s">
        <v>185</v>
      </c>
      <c r="H238" s="218">
        <v>720.55499999999995</v>
      </c>
      <c r="I238" s="219"/>
      <c r="J238" s="220">
        <f>ROUND(I238*H238,1)</f>
        <v>0</v>
      </c>
      <c r="K238" s="216" t="s">
        <v>127</v>
      </c>
      <c r="L238" s="44"/>
      <c r="M238" s="221" t="s">
        <v>1</v>
      </c>
      <c r="N238" s="222" t="s">
        <v>41</v>
      </c>
      <c r="O238" s="91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128</v>
      </c>
      <c r="AT238" s="225" t="s">
        <v>123</v>
      </c>
      <c r="AU238" s="225" t="s">
        <v>85</v>
      </c>
      <c r="AY238" s="17" t="s">
        <v>121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33</v>
      </c>
      <c r="BK238" s="226">
        <f>ROUND(I238*H238,1)</f>
        <v>0</v>
      </c>
      <c r="BL238" s="17" t="s">
        <v>128</v>
      </c>
      <c r="BM238" s="225" t="s">
        <v>315</v>
      </c>
    </row>
    <row r="239" s="14" customFormat="1">
      <c r="A239" s="14"/>
      <c r="B239" s="238"/>
      <c r="C239" s="239"/>
      <c r="D239" s="229" t="s">
        <v>133</v>
      </c>
      <c r="E239" s="239"/>
      <c r="F239" s="241" t="s">
        <v>316</v>
      </c>
      <c r="G239" s="239"/>
      <c r="H239" s="242">
        <v>720.55499999999995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133</v>
      </c>
      <c r="AU239" s="248" t="s">
        <v>85</v>
      </c>
      <c r="AV239" s="14" t="s">
        <v>85</v>
      </c>
      <c r="AW239" s="14" t="s">
        <v>4</v>
      </c>
      <c r="AX239" s="14" t="s">
        <v>33</v>
      </c>
      <c r="AY239" s="248" t="s">
        <v>121</v>
      </c>
    </row>
    <row r="240" s="2" customFormat="1" ht="33" customHeight="1">
      <c r="A240" s="38"/>
      <c r="B240" s="39"/>
      <c r="C240" s="214" t="s">
        <v>317</v>
      </c>
      <c r="D240" s="214" t="s">
        <v>123</v>
      </c>
      <c r="E240" s="215" t="s">
        <v>318</v>
      </c>
      <c r="F240" s="216" t="s">
        <v>319</v>
      </c>
      <c r="G240" s="217" t="s">
        <v>185</v>
      </c>
      <c r="H240" s="218">
        <v>48.036999999999999</v>
      </c>
      <c r="I240" s="219"/>
      <c r="J240" s="220">
        <f>ROUND(I240*H240,1)</f>
        <v>0</v>
      </c>
      <c r="K240" s="216" t="s">
        <v>127</v>
      </c>
      <c r="L240" s="44"/>
      <c r="M240" s="221" t="s">
        <v>1</v>
      </c>
      <c r="N240" s="222" t="s">
        <v>41</v>
      </c>
      <c r="O240" s="91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128</v>
      </c>
      <c r="AT240" s="225" t="s">
        <v>123</v>
      </c>
      <c r="AU240" s="225" t="s">
        <v>85</v>
      </c>
      <c r="AY240" s="17" t="s">
        <v>121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33</v>
      </c>
      <c r="BK240" s="226">
        <f>ROUND(I240*H240,1)</f>
        <v>0</v>
      </c>
      <c r="BL240" s="17" t="s">
        <v>128</v>
      </c>
      <c r="BM240" s="225" t="s">
        <v>320</v>
      </c>
    </row>
    <row r="241" s="12" customFormat="1" ht="22.8" customHeight="1">
      <c r="A241" s="12"/>
      <c r="B241" s="198"/>
      <c r="C241" s="199"/>
      <c r="D241" s="200" t="s">
        <v>75</v>
      </c>
      <c r="E241" s="212" t="s">
        <v>321</v>
      </c>
      <c r="F241" s="212" t="s">
        <v>322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P242</f>
        <v>0</v>
      </c>
      <c r="Q241" s="206"/>
      <c r="R241" s="207">
        <f>R242</f>
        <v>0</v>
      </c>
      <c r="S241" s="206"/>
      <c r="T241" s="208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33</v>
      </c>
      <c r="AT241" s="210" t="s">
        <v>75</v>
      </c>
      <c r="AU241" s="210" t="s">
        <v>33</v>
      </c>
      <c r="AY241" s="209" t="s">
        <v>121</v>
      </c>
      <c r="BK241" s="211">
        <f>BK242</f>
        <v>0</v>
      </c>
    </row>
    <row r="242" s="2" customFormat="1" ht="16.5" customHeight="1">
      <c r="A242" s="38"/>
      <c r="B242" s="39"/>
      <c r="C242" s="214" t="s">
        <v>323</v>
      </c>
      <c r="D242" s="214" t="s">
        <v>123</v>
      </c>
      <c r="E242" s="215" t="s">
        <v>324</v>
      </c>
      <c r="F242" s="216" t="s">
        <v>325</v>
      </c>
      <c r="G242" s="217" t="s">
        <v>185</v>
      </c>
      <c r="H242" s="218">
        <v>121.489</v>
      </c>
      <c r="I242" s="219"/>
      <c r="J242" s="220">
        <f>ROUND(I242*H242,1)</f>
        <v>0</v>
      </c>
      <c r="K242" s="216" t="s">
        <v>127</v>
      </c>
      <c r="L242" s="44"/>
      <c r="M242" s="221" t="s">
        <v>1</v>
      </c>
      <c r="N242" s="222" t="s">
        <v>41</v>
      </c>
      <c r="O242" s="91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128</v>
      </c>
      <c r="AT242" s="225" t="s">
        <v>123</v>
      </c>
      <c r="AU242" s="225" t="s">
        <v>85</v>
      </c>
      <c r="AY242" s="17" t="s">
        <v>121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33</v>
      </c>
      <c r="BK242" s="226">
        <f>ROUND(I242*H242,1)</f>
        <v>0</v>
      </c>
      <c r="BL242" s="17" t="s">
        <v>128</v>
      </c>
      <c r="BM242" s="225" t="s">
        <v>326</v>
      </c>
    </row>
    <row r="243" s="12" customFormat="1" ht="25.92" customHeight="1">
      <c r="A243" s="12"/>
      <c r="B243" s="198"/>
      <c r="C243" s="199"/>
      <c r="D243" s="200" t="s">
        <v>75</v>
      </c>
      <c r="E243" s="201" t="s">
        <v>327</v>
      </c>
      <c r="F243" s="201" t="s">
        <v>328</v>
      </c>
      <c r="G243" s="199"/>
      <c r="H243" s="199"/>
      <c r="I243" s="202"/>
      <c r="J243" s="203">
        <f>BK243</f>
        <v>0</v>
      </c>
      <c r="K243" s="199"/>
      <c r="L243" s="204"/>
      <c r="M243" s="205"/>
      <c r="N243" s="206"/>
      <c r="O243" s="206"/>
      <c r="P243" s="207">
        <f>P244</f>
        <v>0</v>
      </c>
      <c r="Q243" s="206"/>
      <c r="R243" s="207">
        <f>R244</f>
        <v>0.0030000000000000001</v>
      </c>
      <c r="S243" s="206"/>
      <c r="T243" s="208">
        <f>T244</f>
        <v>0.32800000000000001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85</v>
      </c>
      <c r="AT243" s="210" t="s">
        <v>75</v>
      </c>
      <c r="AU243" s="210" t="s">
        <v>76</v>
      </c>
      <c r="AY243" s="209" t="s">
        <v>121</v>
      </c>
      <c r="BK243" s="211">
        <f>BK244</f>
        <v>0</v>
      </c>
    </row>
    <row r="244" s="12" customFormat="1" ht="22.8" customHeight="1">
      <c r="A244" s="12"/>
      <c r="B244" s="198"/>
      <c r="C244" s="199"/>
      <c r="D244" s="200" t="s">
        <v>75</v>
      </c>
      <c r="E244" s="212" t="s">
        <v>329</v>
      </c>
      <c r="F244" s="212" t="s">
        <v>330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SUM(P245:P255)</f>
        <v>0</v>
      </c>
      <c r="Q244" s="206"/>
      <c r="R244" s="207">
        <f>SUM(R245:R255)</f>
        <v>0.0030000000000000001</v>
      </c>
      <c r="S244" s="206"/>
      <c r="T244" s="208">
        <f>SUM(T245:T255)</f>
        <v>0.32800000000000001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85</v>
      </c>
      <c r="AT244" s="210" t="s">
        <v>75</v>
      </c>
      <c r="AU244" s="210" t="s">
        <v>33</v>
      </c>
      <c r="AY244" s="209" t="s">
        <v>121</v>
      </c>
      <c r="BK244" s="211">
        <f>SUM(BK245:BK255)</f>
        <v>0</v>
      </c>
    </row>
    <row r="245" s="2" customFormat="1" ht="24.15" customHeight="1">
      <c r="A245" s="38"/>
      <c r="B245" s="39"/>
      <c r="C245" s="214" t="s">
        <v>331</v>
      </c>
      <c r="D245" s="214" t="s">
        <v>123</v>
      </c>
      <c r="E245" s="215" t="s">
        <v>332</v>
      </c>
      <c r="F245" s="216" t="s">
        <v>333</v>
      </c>
      <c r="G245" s="217" t="s">
        <v>225</v>
      </c>
      <c r="H245" s="218">
        <v>20.5</v>
      </c>
      <c r="I245" s="219"/>
      <c r="J245" s="220">
        <f>ROUND(I245*H245,1)</f>
        <v>0</v>
      </c>
      <c r="K245" s="216" t="s">
        <v>127</v>
      </c>
      <c r="L245" s="44"/>
      <c r="M245" s="221" t="s">
        <v>1</v>
      </c>
      <c r="N245" s="222" t="s">
        <v>41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0.016</v>
      </c>
      <c r="T245" s="224">
        <f>S245*H245</f>
        <v>0.32800000000000001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216</v>
      </c>
      <c r="AT245" s="225" t="s">
        <v>123</v>
      </c>
      <c r="AU245" s="225" t="s">
        <v>85</v>
      </c>
      <c r="AY245" s="17" t="s">
        <v>121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33</v>
      </c>
      <c r="BK245" s="226">
        <f>ROUND(I245*H245,1)</f>
        <v>0</v>
      </c>
      <c r="BL245" s="17" t="s">
        <v>216</v>
      </c>
      <c r="BM245" s="225" t="s">
        <v>334</v>
      </c>
    </row>
    <row r="246" s="13" customFormat="1">
      <c r="A246" s="13"/>
      <c r="B246" s="227"/>
      <c r="C246" s="228"/>
      <c r="D246" s="229" t="s">
        <v>133</v>
      </c>
      <c r="E246" s="230" t="s">
        <v>1</v>
      </c>
      <c r="F246" s="231" t="s">
        <v>335</v>
      </c>
      <c r="G246" s="228"/>
      <c r="H246" s="230" t="s">
        <v>1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133</v>
      </c>
      <c r="AU246" s="237" t="s">
        <v>85</v>
      </c>
      <c r="AV246" s="13" t="s">
        <v>33</v>
      </c>
      <c r="AW246" s="13" t="s">
        <v>32</v>
      </c>
      <c r="AX246" s="13" t="s">
        <v>76</v>
      </c>
      <c r="AY246" s="237" t="s">
        <v>121</v>
      </c>
    </row>
    <row r="247" s="14" customFormat="1">
      <c r="A247" s="14"/>
      <c r="B247" s="238"/>
      <c r="C247" s="239"/>
      <c r="D247" s="229" t="s">
        <v>133</v>
      </c>
      <c r="E247" s="240" t="s">
        <v>1</v>
      </c>
      <c r="F247" s="241" t="s">
        <v>234</v>
      </c>
      <c r="G247" s="239"/>
      <c r="H247" s="242">
        <v>7.5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133</v>
      </c>
      <c r="AU247" s="248" t="s">
        <v>85</v>
      </c>
      <c r="AV247" s="14" t="s">
        <v>85</v>
      </c>
      <c r="AW247" s="14" t="s">
        <v>32</v>
      </c>
      <c r="AX247" s="14" t="s">
        <v>76</v>
      </c>
      <c r="AY247" s="248" t="s">
        <v>121</v>
      </c>
    </row>
    <row r="248" s="13" customFormat="1">
      <c r="A248" s="13"/>
      <c r="B248" s="227"/>
      <c r="C248" s="228"/>
      <c r="D248" s="229" t="s">
        <v>133</v>
      </c>
      <c r="E248" s="230" t="s">
        <v>1</v>
      </c>
      <c r="F248" s="231" t="s">
        <v>336</v>
      </c>
      <c r="G248" s="228"/>
      <c r="H248" s="230" t="s">
        <v>1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133</v>
      </c>
      <c r="AU248" s="237" t="s">
        <v>85</v>
      </c>
      <c r="AV248" s="13" t="s">
        <v>33</v>
      </c>
      <c r="AW248" s="13" t="s">
        <v>32</v>
      </c>
      <c r="AX248" s="13" t="s">
        <v>76</v>
      </c>
      <c r="AY248" s="237" t="s">
        <v>121</v>
      </c>
    </row>
    <row r="249" s="14" customFormat="1">
      <c r="A249" s="14"/>
      <c r="B249" s="238"/>
      <c r="C249" s="239"/>
      <c r="D249" s="229" t="s">
        <v>133</v>
      </c>
      <c r="E249" s="240" t="s">
        <v>1</v>
      </c>
      <c r="F249" s="241" t="s">
        <v>337</v>
      </c>
      <c r="G249" s="239"/>
      <c r="H249" s="242">
        <v>13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133</v>
      </c>
      <c r="AU249" s="248" t="s">
        <v>85</v>
      </c>
      <c r="AV249" s="14" t="s">
        <v>85</v>
      </c>
      <c r="AW249" s="14" t="s">
        <v>32</v>
      </c>
      <c r="AX249" s="14" t="s">
        <v>76</v>
      </c>
      <c r="AY249" s="248" t="s">
        <v>121</v>
      </c>
    </row>
    <row r="250" s="15" customFormat="1">
      <c r="A250" s="15"/>
      <c r="B250" s="249"/>
      <c r="C250" s="250"/>
      <c r="D250" s="229" t="s">
        <v>133</v>
      </c>
      <c r="E250" s="251" t="s">
        <v>1</v>
      </c>
      <c r="F250" s="252" t="s">
        <v>165</v>
      </c>
      <c r="G250" s="250"/>
      <c r="H250" s="253">
        <v>20.5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9" t="s">
        <v>133</v>
      </c>
      <c r="AU250" s="259" t="s">
        <v>85</v>
      </c>
      <c r="AV250" s="15" t="s">
        <v>128</v>
      </c>
      <c r="AW250" s="15" t="s">
        <v>32</v>
      </c>
      <c r="AX250" s="15" t="s">
        <v>33</v>
      </c>
      <c r="AY250" s="259" t="s">
        <v>121</v>
      </c>
    </row>
    <row r="251" s="2" customFormat="1" ht="24.15" customHeight="1">
      <c r="A251" s="38"/>
      <c r="B251" s="39"/>
      <c r="C251" s="214" t="s">
        <v>338</v>
      </c>
      <c r="D251" s="214" t="s">
        <v>123</v>
      </c>
      <c r="E251" s="215" t="s">
        <v>339</v>
      </c>
      <c r="F251" s="216" t="s">
        <v>340</v>
      </c>
      <c r="G251" s="217" t="s">
        <v>225</v>
      </c>
      <c r="H251" s="218">
        <v>7.5</v>
      </c>
      <c r="I251" s="219"/>
      <c r="J251" s="220">
        <f>ROUND(I251*H251,1)</f>
        <v>0</v>
      </c>
      <c r="K251" s="216" t="s">
        <v>127</v>
      </c>
      <c r="L251" s="44"/>
      <c r="M251" s="221" t="s">
        <v>1</v>
      </c>
      <c r="N251" s="222" t="s">
        <v>41</v>
      </c>
      <c r="O251" s="91"/>
      <c r="P251" s="223">
        <f>O251*H251</f>
        <v>0</v>
      </c>
      <c r="Q251" s="223">
        <v>0.00040000000000000002</v>
      </c>
      <c r="R251" s="223">
        <f>Q251*H251</f>
        <v>0.0030000000000000001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216</v>
      </c>
      <c r="AT251" s="225" t="s">
        <v>123</v>
      </c>
      <c r="AU251" s="225" t="s">
        <v>85</v>
      </c>
      <c r="AY251" s="17" t="s">
        <v>121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33</v>
      </c>
      <c r="BK251" s="226">
        <f>ROUND(I251*H251,1)</f>
        <v>0</v>
      </c>
      <c r="BL251" s="17" t="s">
        <v>216</v>
      </c>
      <c r="BM251" s="225" t="s">
        <v>341</v>
      </c>
    </row>
    <row r="252" s="13" customFormat="1">
      <c r="A252" s="13"/>
      <c r="B252" s="227"/>
      <c r="C252" s="228"/>
      <c r="D252" s="229" t="s">
        <v>133</v>
      </c>
      <c r="E252" s="230" t="s">
        <v>1</v>
      </c>
      <c r="F252" s="231" t="s">
        <v>342</v>
      </c>
      <c r="G252" s="228"/>
      <c r="H252" s="230" t="s">
        <v>1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133</v>
      </c>
      <c r="AU252" s="237" t="s">
        <v>85</v>
      </c>
      <c r="AV252" s="13" t="s">
        <v>33</v>
      </c>
      <c r="AW252" s="13" t="s">
        <v>32</v>
      </c>
      <c r="AX252" s="13" t="s">
        <v>76</v>
      </c>
      <c r="AY252" s="237" t="s">
        <v>121</v>
      </c>
    </row>
    <row r="253" s="14" customFormat="1">
      <c r="A253" s="14"/>
      <c r="B253" s="238"/>
      <c r="C253" s="239"/>
      <c r="D253" s="229" t="s">
        <v>133</v>
      </c>
      <c r="E253" s="240" t="s">
        <v>1</v>
      </c>
      <c r="F253" s="241" t="s">
        <v>234</v>
      </c>
      <c r="G253" s="239"/>
      <c r="H253" s="242">
        <v>7.5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133</v>
      </c>
      <c r="AU253" s="248" t="s">
        <v>85</v>
      </c>
      <c r="AV253" s="14" t="s">
        <v>85</v>
      </c>
      <c r="AW253" s="14" t="s">
        <v>32</v>
      </c>
      <c r="AX253" s="14" t="s">
        <v>33</v>
      </c>
      <c r="AY253" s="248" t="s">
        <v>121</v>
      </c>
    </row>
    <row r="254" s="2" customFormat="1" ht="37.8" customHeight="1">
      <c r="A254" s="38"/>
      <c r="B254" s="39"/>
      <c r="C254" s="260" t="s">
        <v>343</v>
      </c>
      <c r="D254" s="260" t="s">
        <v>182</v>
      </c>
      <c r="E254" s="261" t="s">
        <v>344</v>
      </c>
      <c r="F254" s="262" t="s">
        <v>345</v>
      </c>
      <c r="G254" s="263" t="s">
        <v>225</v>
      </c>
      <c r="H254" s="264">
        <v>7.5</v>
      </c>
      <c r="I254" s="265"/>
      <c r="J254" s="266">
        <f>ROUND(I254*H254,1)</f>
        <v>0</v>
      </c>
      <c r="K254" s="262" t="s">
        <v>1</v>
      </c>
      <c r="L254" s="267"/>
      <c r="M254" s="268" t="s">
        <v>1</v>
      </c>
      <c r="N254" s="269" t="s">
        <v>41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308</v>
      </c>
      <c r="AT254" s="225" t="s">
        <v>182</v>
      </c>
      <c r="AU254" s="225" t="s">
        <v>85</v>
      </c>
      <c r="AY254" s="17" t="s">
        <v>121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33</v>
      </c>
      <c r="BK254" s="226">
        <f>ROUND(I254*H254,1)</f>
        <v>0</v>
      </c>
      <c r="BL254" s="17" t="s">
        <v>216</v>
      </c>
      <c r="BM254" s="225" t="s">
        <v>346</v>
      </c>
    </row>
    <row r="255" s="2" customFormat="1" ht="24.15" customHeight="1">
      <c r="A255" s="38"/>
      <c r="B255" s="39"/>
      <c r="C255" s="214" t="s">
        <v>347</v>
      </c>
      <c r="D255" s="214" t="s">
        <v>123</v>
      </c>
      <c r="E255" s="215" t="s">
        <v>348</v>
      </c>
      <c r="F255" s="216" t="s">
        <v>349</v>
      </c>
      <c r="G255" s="217" t="s">
        <v>350</v>
      </c>
      <c r="H255" s="270"/>
      <c r="I255" s="219"/>
      <c r="J255" s="220">
        <f>ROUND(I255*H255,1)</f>
        <v>0</v>
      </c>
      <c r="K255" s="216" t="s">
        <v>127</v>
      </c>
      <c r="L255" s="44"/>
      <c r="M255" s="271" t="s">
        <v>1</v>
      </c>
      <c r="N255" s="272" t="s">
        <v>41</v>
      </c>
      <c r="O255" s="273"/>
      <c r="P255" s="274">
        <f>O255*H255</f>
        <v>0</v>
      </c>
      <c r="Q255" s="274">
        <v>0</v>
      </c>
      <c r="R255" s="274">
        <f>Q255*H255</f>
        <v>0</v>
      </c>
      <c r="S255" s="274">
        <v>0</v>
      </c>
      <c r="T255" s="27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216</v>
      </c>
      <c r="AT255" s="225" t="s">
        <v>123</v>
      </c>
      <c r="AU255" s="225" t="s">
        <v>85</v>
      </c>
      <c r="AY255" s="17" t="s">
        <v>121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33</v>
      </c>
      <c r="BK255" s="226">
        <f>ROUND(I255*H255,1)</f>
        <v>0</v>
      </c>
      <c r="BL255" s="17" t="s">
        <v>216</v>
      </c>
      <c r="BM255" s="225" t="s">
        <v>351</v>
      </c>
    </row>
    <row r="256" s="2" customFormat="1" ht="6.96" customHeight="1">
      <c r="A256" s="38"/>
      <c r="B256" s="66"/>
      <c r="C256" s="67"/>
      <c r="D256" s="67"/>
      <c r="E256" s="67"/>
      <c r="F256" s="67"/>
      <c r="G256" s="67"/>
      <c r="H256" s="67"/>
      <c r="I256" s="67"/>
      <c r="J256" s="67"/>
      <c r="K256" s="67"/>
      <c r="L256" s="44"/>
      <c r="M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</sheetData>
  <sheetProtection sheet="1" autoFilter="0" formatColumns="0" formatRows="0" objects="1" scenarios="1" spinCount="100000" saltValue="xUYpJYCUBwgNPRcbPkEJw9SSrPDz+Nwn1cC+UTXEarfdDaVtuuuaXr5Qh7cLnZ75ZhK580EQTsx0Hn3LnWWVBg==" hashValue="A1qh+dOHKQst9jWow+OShCdH9mQXLj2g6UOjBEeSD2ftck9JkW9pufQV1IzPHTQl+DpxxeRnzSUi6CJq8GEi7w==" algorithmName="SHA-512" password="CC35"/>
  <autoFilter ref="C127:K25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2025-02-06T12:37:17Z</dcterms:created>
  <dcterms:modified xsi:type="dcterms:W3CDTF">2025-02-06T12:37:19Z</dcterms:modified>
</cp:coreProperties>
</file>