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426"/>
  <workbookPr/>
  <bookViews>
    <workbookView xWindow="65416" yWindow="65416" windowWidth="29040" windowHeight="17790" activeTab="2"/>
  </bookViews>
  <sheets>
    <sheet name="Rekapitulace stavby" sheetId="1" r:id="rId1"/>
    <sheet name="SO - 102 - Příjezdová ces..." sheetId="2" r:id="rId2"/>
    <sheet name="SO - 102 - REZERVA -  POU..." sheetId="3" r:id="rId3"/>
  </sheets>
  <definedNames>
    <definedName name="_xlnm._FilterDatabase" localSheetId="1" hidden="1">'SO - 102 - Příjezdová ces...'!$C$128:$K$333</definedName>
    <definedName name="_xlnm._FilterDatabase" localSheetId="2" hidden="1">'SO - 102 - REZERVA -  POU...'!$C$121:$K$155</definedName>
    <definedName name="_xlnm.Print_Area" localSheetId="0">'Rekapitulace stavby'!$D$4:$AO$76,'Rekapitulace stavby'!$C$82:$AQ$97</definedName>
    <definedName name="_xlnm.Print_Area" localSheetId="1">'SO - 102 - Příjezdová ces...'!$C$4:$J$76,'SO - 102 - Příjezdová ces...'!$C$116:$K$333</definedName>
    <definedName name="_xlnm.Print_Area" localSheetId="2">'SO - 102 - REZERVA -  POU...'!$C$4:$J$76,'SO - 102 - REZERVA -  POU...'!$C$109:$K$155</definedName>
    <definedName name="_xlnm.Print_Titles" localSheetId="0">'Rekapitulace stavby'!$92:$92</definedName>
    <definedName name="_xlnm.Print_Titles" localSheetId="1">'SO - 102 - Příjezdová ces...'!$128:$128</definedName>
    <definedName name="_xlnm.Print_Titles" localSheetId="2">'SO - 102 - REZERVA -  POU...'!$121:$121</definedName>
  </definedNames>
  <calcPr calcId="181029"/>
</workbook>
</file>

<file path=xl/sharedStrings.xml><?xml version="1.0" encoding="utf-8"?>
<sst xmlns="http://schemas.openxmlformats.org/spreadsheetml/2006/main" count="2396" uniqueCount="482">
  <si>
    <t>Export Komplet</t>
  </si>
  <si>
    <t/>
  </si>
  <si>
    <t>2.0</t>
  </si>
  <si>
    <t>False</t>
  </si>
  <si>
    <t>{98453dcc-b899-46d0-b572-b285667379ea}</t>
  </si>
  <si>
    <t>&gt;&gt;  skryté sloupce  &lt;&lt;</t>
  </si>
  <si>
    <t>0,01</t>
  </si>
  <si>
    <t>21</t>
  </si>
  <si>
    <t>15</t>
  </si>
  <si>
    <t>REKAPITULACE STAVBY</t>
  </si>
  <si>
    <t>v ---  níže se nacházejí doplnkové a pomocné údaje k sestavám  --- v</t>
  </si>
  <si>
    <t>Návod na vyplnění</t>
  </si>
  <si>
    <t>0,001</t>
  </si>
  <si>
    <t>Kód:</t>
  </si>
  <si>
    <t>13552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</si>
  <si>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</si>
  <si>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</si>
  <si>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SO102 PD PRO OPRAVU PŘÍJEZDOVÝCH CEST KE ŠKOLNÍM JÍDELNÁM ZŠ FKT A ZŠ SJEDNOCENÍ,  A  MEZI ZŠ FKT A PARKEM</t>
  </si>
  <si>
    <t>KSO:</t>
  </si>
  <si>
    <t>CC-CZ:</t>
  </si>
  <si>
    <t>Místo:</t>
  </si>
  <si>
    <t xml:space="preserve"> </t>
  </si>
  <si>
    <t>Datum:</t>
  </si>
  <si>
    <t>8. 12. 2020</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</si>
  <si>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</si>
  <si>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</si>
  <si>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</si>
  <si>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</si>
  <si>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</si>
  <si>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</si>
  <si>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</si>
  <si>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</si>
  <si>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</si>
  <si>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</si>
  <si>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</si>
  <si>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</si>
  <si>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</si>
  <si>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</si>
  <si>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</si>
  <si>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</si>
  <si>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</si>
  <si>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</si>
  <si>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</si>
  <si>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</si>
  <si>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</si>
  <si>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</si>
  <si>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</si>
  <si>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</si>
  <si>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</si>
  <si>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</si>
  <si>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</si>
  <si>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</si>
  <si>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</si>
  <si>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</si>
  <si>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</si>
  <si>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</si>
  <si>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</si>
  <si>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</si>
  <si>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</si>
  <si>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</si>
  <si>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</si>
  <si>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</si>
  <si>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</si>
  <si>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</si>
  <si>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</si>
  <si>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</si>
  <si>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</si>
  <si>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</si>
  <si>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</si>
  <si>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</si>
  <si>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</si>
  <si>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</si>
  <si>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</si>
  <si>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</si>
  <si>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</si>
  <si>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</si>
  <si>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</si>
  <si>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</si>
  <si>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- 102</t>
  </si>
  <si>
    <t>Příjezdová cesta ke školní jídelně ZŠ FKT</t>
  </si>
  <si>
    <t>STA</t>
  </si>
  <si>
    <t>1</t>
  </si>
  <si>
    <t>{bb7ebb41-dcee-4453-b59f-54a08d6a0c3f}</t>
  </si>
  <si>
    <t>2</t>
  </si>
  <si>
    <t>SO - 102 - REZERVA</t>
  </si>
  <si>
    <t xml:space="preserve"> POUZE SE SOUHLASEM INVESTORA! </t>
  </si>
  <si>
    <t>{67b6bf71-41c5-4f46-923f-547f3112d828}</t>
  </si>
  <si>
    <t>asf</t>
  </si>
  <si>
    <t>7,04</t>
  </si>
  <si>
    <t>bet</t>
  </si>
  <si>
    <t>132,35</t>
  </si>
  <si>
    <t>KRYCÍ LIST SOUPISU PRACÍ</t>
  </si>
  <si>
    <t>kam</t>
  </si>
  <si>
    <t>136,78</t>
  </si>
  <si>
    <t>Objekt:</t>
  </si>
  <si>
    <t>SO - 102 - Příjezdová cesta ke školní jídelně ZŠ FKT</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</si>
  <si>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</si>
  <si>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</si>
  <si>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</si>
  <si>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</si>
  <si>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</si>
  <si>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</si>
  <si>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</si>
  <si>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</si>
  <si>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5 - Komunikace pozemní</t>
  </si>
  <si>
    <t xml:space="preserve">    8 - Trubní vedení</t>
  </si>
  <si>
    <t xml:space="preserve">    9 - Ostatní konstrukce a práce, bourání</t>
  </si>
  <si>
    <t xml:space="preserve">    997 - Přesun sutě</t>
  </si>
  <si>
    <t>VRN - Vedlejší rozpočtové náklady</t>
  </si>
  <si>
    <t xml:space="preserve">    VRN1 - Průzkumné, geodetické a projektové práce</t>
  </si>
  <si>
    <t xml:space="preserve">    VRN3 - Staveniště</t>
  </si>
  <si>
    <t xml:space="preserve">    VRN4 - Inženýrská činnost</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</si>
  <si>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</si>
  <si>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</si>
  <si>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</si>
  <si>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</si>
  <si>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</si>
  <si>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</si>
  <si>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</si>
  <si>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</si>
  <si>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</si>
  <si>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</si>
  <si>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</si>
  <si>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</si>
  <si>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</si>
  <si>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</si>
  <si>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</si>
  <si>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</si>
  <si>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</si>
  <si>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</si>
  <si>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</si>
  <si>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</si>
  <si>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</si>
  <si>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z betonových nebo kamenných dlaždic komunikací pro pěší ručně</t>
  </si>
  <si>
    <t>m2</t>
  </si>
  <si>
    <t>4</t>
  </si>
  <si>
    <t>-1274011750</t>
  </si>
  <si>
    <t>PP</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</si>
  <si>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</si>
  <si>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</si>
  <si>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</si>
  <si>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</si>
  <si>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"rozebrání stav. dlažby, která bude přeskládáná " 3</t>
  </si>
  <si>
    <t>Součet</t>
  </si>
  <si>
    <t>3</t>
  </si>
  <si>
    <t>113107322</t>
  </si>
  <si>
    <t>Odstranění podkladu z kameniva drceného tl 200 mm strojně pl do 50 m2</t>
  </si>
  <si>
    <t>CS ÚRS 2020 01</t>
  </si>
  <si>
    <t>-2097964140</t>
  </si>
  <si>
    <t>Odstranění podkladů nebo krytů strojně plochy jednotlivě do 50 m2 s přemístěním hmot na skládku na vzdálenost do 3 m nebo s naložením na dopravní prostředek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</si>
  <si>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</si>
  <si>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"odstr. pod bet.panely " 370</t>
  </si>
  <si>
    <t>113107323</t>
  </si>
  <si>
    <t>Odstranění podkladu z kameniva drceného tl 300 mm strojně pl do 50 m2</t>
  </si>
  <si>
    <t>-1300583893</t>
  </si>
  <si>
    <t>Odstranění podkladů nebo krytů strojně plochy jednotlivě do 50 m2 s přemístěním hmot na skládku na vzdálenost do 3 m nebo s naložením na dopravní prostředek z kameniva hrubého drceného, o tl. vrstvy přes 200 do 300 mm</t>
  </si>
  <si>
    <t>"odst. pod bet. a asfal. ploše " 35+32</t>
  </si>
  <si>
    <t>113107330</t>
  </si>
  <si>
    <t>Odstranění krytu z betonu prostého tl 100 mm strojně pl do 50 m2</t>
  </si>
  <si>
    <t>919352984</t>
  </si>
  <si>
    <t>Odstranění podkladů nebo krytů strojně plochy jednotlivě do 50 m2 s přemístěním hmot na skládku na vzdálenost do 3 m nebo s naložením na dopravní prostředek z betonu prostého, o tl. vrstvy do 100 mm</t>
  </si>
  <si>
    <t>" v místě s bet. "35</t>
  </si>
  <si>
    <t>45</t>
  </si>
  <si>
    <t>113107342</t>
  </si>
  <si>
    <t>Odstranění podkladu živičného tl 100 mm strojně pl do 50 m2</t>
  </si>
  <si>
    <t>1808787981</t>
  </si>
  <si>
    <t>Odstranění podkladů nebo krytů strojně plochy jednotlivě do 50 m2 s přemístěním hmot na skládku na vzdálenost do 3 m nebo s naložením na dopravní prostředek živičných, o tl. vrstvy přes 50 do 100 mm</t>
  </si>
  <si>
    <t>" v miste asfaltu " 32</t>
  </si>
  <si>
    <t>5</t>
  </si>
  <si>
    <t>113151111</t>
  </si>
  <si>
    <t>Rozebrání zpevněných ploch ze silničních dílců</t>
  </si>
  <si>
    <t>1530346081</t>
  </si>
  <si>
    <t>Rozebírání zpevněných ploch  s přemístěním na skládku na vzdálenost do 20 m nebo s naložením na dopravní prostředek ze silničních panelů</t>
  </si>
  <si>
    <t xml:space="preserve">Poznámka k souboru cen:
1. Cena je určena pro rozebírání silničních panelů jakýchkoliv rozměrů kladených do lože z kameniva včetně odstranění lože. </t>
  </si>
  <si>
    <t>"odstra. panelu  " 370</t>
  </si>
  <si>
    <t>38</t>
  </si>
  <si>
    <t>122151105</t>
  </si>
  <si>
    <t>Odkopávky a prokopávky nezapažené v hornině třídy těžitelnosti I, skupiny 1 a 2 objem do 1000 m3 strojně</t>
  </si>
  <si>
    <t>m3</t>
  </si>
  <si>
    <t>586883424</t>
  </si>
  <si>
    <t>Odkopávky a prokopávky nezapažené strojně v hornině třídy těžitelnosti I skupiny 1 a 2 přes 500 do 1 000 m3</t>
  </si>
  <si>
    <t xml:space="preserve">Poznámka k souboru cen:
1. V cenách jsou započteny i náklady na přehození výkopku na vzdálenost do 3 m nebo naložení na dopravní prostředek. </t>
  </si>
  <si>
    <t>"odkopavky pro obrubniky "5</t>
  </si>
  <si>
    <t>6</t>
  </si>
  <si>
    <t>162301102</t>
  </si>
  <si>
    <t>Vodorovné přemístění do 1000 m výkopku/sypaniny z horniny tř. 1 až 4</t>
  </si>
  <si>
    <t>1035881391</t>
  </si>
  <si>
    <t>Vodorovné přemístění výkopku nebo sypaniny po suchu  na obvyklém dopravním prostředku, bez naložení výkopku, avšak se složením bez rozhrnutí z horniny tř. 1 až 4 na vzdálenost přes 500 do 1 000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</si>
  <si>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</si>
  <si>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"vodorovné přemístění odkopavek " 5</t>
  </si>
  <si>
    <t>48</t>
  </si>
  <si>
    <t>181301112</t>
  </si>
  <si>
    <t>Rozprostření ornice tl vrstvy do 150 mm pl do 500 m2 v rovině nebo ve svahu do 1:5</t>
  </si>
  <si>
    <t>267243602</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</si>
  <si>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</si>
  <si>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</si>
  <si>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"rozprostření sejmuté  ornice v tl 100mm  podel obrub, od vykopu pro novou obrubu " 50</t>
  </si>
  <si>
    <t>7</t>
  </si>
  <si>
    <t>181451131</t>
  </si>
  <si>
    <t>Založení parkového trávníku výsevem plochy do 1000 m2 v rovině a ve svahu do 1:5</t>
  </si>
  <si>
    <t>-1133295287</t>
  </si>
  <si>
    <t>Založení trávníku na půdě předem připravené plochydo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</si>
  <si>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</si>
  <si>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"založení v místě rozprostřené zeminy kolem obruby " 50</t>
  </si>
  <si>
    <t>8</t>
  </si>
  <si>
    <t>M</t>
  </si>
  <si>
    <t>00572410</t>
  </si>
  <si>
    <t>osivo směs travní parková</t>
  </si>
  <si>
    <t>kg</t>
  </si>
  <si>
    <t>1240384648</t>
  </si>
  <si>
    <t>"1kg/40m2 travního osiva" 1.1</t>
  </si>
  <si>
    <t>.</t>
  </si>
  <si>
    <t>9</t>
  </si>
  <si>
    <t>181951102</t>
  </si>
  <si>
    <t>Úprava pláně v hornině tř. 1 až 4 se zhutněním</t>
  </si>
  <si>
    <t>-828833001</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</si>
  <si>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</si>
  <si>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</si>
  <si>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"pod novou konstrukci " 445</t>
  </si>
  <si>
    <t>Svislé a kompletní konstrukce</t>
  </si>
  <si>
    <t>41</t>
  </si>
  <si>
    <t>348172114</t>
  </si>
  <si>
    <t>Montáž vjezdových bran samonosných jednokřídlových plochy přes 4,0 m2 do 6,0 m2</t>
  </si>
  <si>
    <t>kus</t>
  </si>
  <si>
    <t>-154419689</t>
  </si>
  <si>
    <t>Montáž vjezdových bran samonosných posuvných jednokřídlových plochy přes 4 do 6 m2</t>
  </si>
  <si>
    <t xml:space="preserve">Poznámka k souboru cen:
1. V ceně -2911 je započteno i náklady na programování pohonu. 2. Ceny neobsahují vybetonování základu pro ukotvení brány o šířce 60 cm a délce1/3 brány; tyto se oceňují cenami katalogu 801-1 Budovy a haly - zděné a monolitické. </t>
  </si>
  <si>
    <t>"montaž stav. brany, ktera byla demontováná kvůli provedeni povrchu " 1</t>
  </si>
  <si>
    <t>"montáž včetně provedení nového zakladu pro bránu a provedení kotvy"</t>
  </si>
  <si>
    <t>44</t>
  </si>
  <si>
    <t>275313611</t>
  </si>
  <si>
    <t>Základové patky z betonu tř. C 16/20</t>
  </si>
  <si>
    <t>-938578174</t>
  </si>
  <si>
    <t>Základy z betonu prostého patky a bloky z betonu kamenem neprokládaného tř. C 16/20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</si>
  <si>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</si>
  <si>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"beton pro nové základy sloupu (2) od brány , základ 0.6*0.6*0.6" 0.216*2</t>
  </si>
  <si>
    <t>42</t>
  </si>
  <si>
    <t>R348172114</t>
  </si>
  <si>
    <t>Demontáž vjezdových bran samonosných jednokřídlových plochy přes 4,0 m2 do 6,0 m2</t>
  </si>
  <si>
    <t>-618956457</t>
  </si>
  <si>
    <t>"Demontáž bráni a materiálu branici v provedení projektu , včetně odstr. stav.základu brány " 1</t>
  </si>
  <si>
    <t>43</t>
  </si>
  <si>
    <t>953945242</t>
  </si>
  <si>
    <t>Kotvy mechanické pro těžká kotvení do betonu, ŽB nebo kamene s vyvrtáním otvoru</t>
  </si>
  <si>
    <t>812355134</t>
  </si>
  <si>
    <t>Kotvy mechanické s vyvrtáním otvoru  do betonu, železobetonu nebo tvrdého kamene pro těžká kotvení</t>
  </si>
  <si>
    <t xml:space="preserve">Poznámka k souboru cen:
1. V cenách jsou započteny i náklady na: a) rozměření, vrtání do betonu a spotřeba vrtáků, b) vyfoukání otvoru, osazení kotvy do vyznačené kotevní hloubky, dotažení matice pomocí klíče, c) dodávku mechanických kotev. </t>
  </si>
  <si>
    <t xml:space="preserve">"velikost a délka dle stavající velikosti, zjistené při demontáži " </t>
  </si>
  <si>
    <t>"2x sloup, 1x sloup 4 otvory " 4*2</t>
  </si>
  <si>
    <t>Komunikace pozemní</t>
  </si>
  <si>
    <t>11</t>
  </si>
  <si>
    <t>5648511111</t>
  </si>
  <si>
    <t>Podklad ze štěrkodrtě ŠD 0/63 tl 150 mm</t>
  </si>
  <si>
    <t>-551895518</t>
  </si>
  <si>
    <t>Podklad ze štěrkodrti ŠD  s rozprostřením a zhutněním, po zhutnění tl. 150 mm</t>
  </si>
  <si>
    <t>"podklad v místě komunikace " 445</t>
  </si>
  <si>
    <t>"ztratné 5% " 445*1.05</t>
  </si>
  <si>
    <t>40</t>
  </si>
  <si>
    <t>291211111</t>
  </si>
  <si>
    <t>Zřízení plochy ze silničních panelů do lože tl 50 mm z kameniva</t>
  </si>
  <si>
    <t>-228707781</t>
  </si>
  <si>
    <t>Zřízení zpevněné plochy ze silničních panelů  osazených do lože tl. 50 mm z kameniva</t>
  </si>
  <si>
    <t xml:space="preserve">Poznámka k souboru cen:
1. Ceny jsou určeny pro zpevnění plochy při zakládání objektů mechanizmy o hmotnosti přes 20 t. 2. V ceně jsou započteny i náklady na: a) kamenivo frakce 0 - 32 mm, b) rozprostření podkladu, c) osazení silničních panelů. 3. V ceně nejsou započteny náklady na dodávku silničních panelů; tato dodávka se oceňuje ve specifikaci s dvojnásobnou obratovostí. Předepíše-li projekt ponechat tento materiál jako trvale zabudovaný i po založení objektu, oceňuje se toto dodání bez obratovosti. </t>
  </si>
  <si>
    <t>"vymena 1xpanel" 3</t>
  </si>
  <si>
    <t>10</t>
  </si>
  <si>
    <t>5648511112</t>
  </si>
  <si>
    <t xml:space="preserve">Podklad ze štěrkodrti ŠD  0/32 tl 150 mm </t>
  </si>
  <si>
    <t>2031654471</t>
  </si>
  <si>
    <t>"podklad v místě komunikace" 445</t>
  </si>
  <si>
    <t>12</t>
  </si>
  <si>
    <t>565155121</t>
  </si>
  <si>
    <t>Asfaltový beton vrstva podkladní ACP 16 (obalované kamenivo OKS) tl 70 mm š přes 3 m</t>
  </si>
  <si>
    <t>-1489827001</t>
  </si>
  <si>
    <t>Asfaltový beton vrstva podkladní ACP 16 (obalované kamenivo střednězrnné - OKS)  s rozprostřením a zhutněním v pruhu šířky přes 3 m, po zhutnění tl. 70 mm</t>
  </si>
  <si>
    <t xml:space="preserve">Poznámka k souboru cen:
1. Cenami 565 1.-510 lze oceňovat např. chodníky, úzké cesty a vjezdy v pruhu šířky do 1,5 m jakékoliv délky a jednotlivé plochy velikosti do 10 m2. 2. ČSN EN 13108-1 připouští pro ACP 16 pouze tl. 50 až 80 mm. </t>
  </si>
  <si>
    <t>"plocha komunikace  " 445</t>
  </si>
  <si>
    <t>39</t>
  </si>
  <si>
    <t>59381006</t>
  </si>
  <si>
    <t>panel silniční 3,00x1,00x0,215m</t>
  </si>
  <si>
    <t>2089370944</t>
  </si>
  <si>
    <t>13</t>
  </si>
  <si>
    <t>573191111</t>
  </si>
  <si>
    <t>Postřik infiltrační kationaktivní emulzí v množství 1 kg/m2</t>
  </si>
  <si>
    <t>-654151692</t>
  </si>
  <si>
    <t>Postřik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</si>
  <si>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</si>
  <si>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14</t>
  </si>
  <si>
    <t>573231108</t>
  </si>
  <si>
    <t>Postřik živičný spojovací ze silniční emulze v množství 0,50 kg/m2</t>
  </si>
  <si>
    <t>767056391</t>
  </si>
  <si>
    <t>Postřik spojovací PS bez posypu kamenivem ze silniční emulze, v množství 0,50 kg/m2</t>
  </si>
  <si>
    <t>577144141</t>
  </si>
  <si>
    <t xml:space="preserve">Asfaltový beton vrstva obrusná ACO 11 (ABS) tř. I tl 50 mm š přes 3 m </t>
  </si>
  <si>
    <t>-1495161496</t>
  </si>
  <si>
    <t>Asfaltový beton vrstva obrusná ACO 11 (ABS)  s rozprostřením a se zhutněním z modifikovaného asfaltu v pruhu šířky přes 3 m tl. 50 mm</t>
  </si>
  <si>
    <t xml:space="preserve">Poznámka k souboru cen:
1. ČSN EN 13108-1 připouští pro ACO 11 pouze tl. 35 až 50 mm. </t>
  </si>
  <si>
    <t>16</t>
  </si>
  <si>
    <t>596811122</t>
  </si>
  <si>
    <t>Kladení betonové dlažby komunikací pro pěší do lože z kameniva vel do 0,09 m2 plochy do 300 m2</t>
  </si>
  <si>
    <t>-1541436883</t>
  </si>
  <si>
    <t>Kladení dlažby z betonových nebo kameninových dlaždic komunikací pro pěší s vyplněním spár a se smetením přebytečného materiálu na vzdálenost do 3 m s ložem z kameniva těženého tl. do 40 mm velikosti dlaždic do 0,09 m2 (bez zámku), pro plochy přes 100 do 300 m2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</si>
  <si>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</si>
  <si>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 předlaždeni stavajici dlažby " 3</t>
  </si>
  <si>
    <t>Trubní vedení</t>
  </si>
  <si>
    <t>18</t>
  </si>
  <si>
    <t>899331111</t>
  </si>
  <si>
    <t>Výšková úprava uličního vstupu nebo vpusti do 200 mm zvýšením poklopu</t>
  </si>
  <si>
    <t>-838667142</t>
  </si>
  <si>
    <t>Výšková úprava uličního vstupu nebo vpusti do 200 mm  zvýšením poklopu</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</si>
  <si>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</si>
  <si>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 úprava stavajících poklopu " 2</t>
  </si>
  <si>
    <t>Ostatní konstrukce a práce, bourání</t>
  </si>
  <si>
    <t>19</t>
  </si>
  <si>
    <t>912211111</t>
  </si>
  <si>
    <t>Montáž směrového sloupku silničního plastového prosté uložení bez betonového základu</t>
  </si>
  <si>
    <t>1732466875</t>
  </si>
  <si>
    <t>Montáž směrového sloupku  plastového s odrazkou prostým uložením bez betonového základu silničního</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</si>
  <si>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</si>
  <si>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"sloupky pri vyjezdu " 2</t>
  </si>
  <si>
    <t>20</t>
  </si>
  <si>
    <t>40445162</t>
  </si>
  <si>
    <t>sloupek směrový silniční plastový 1,0m</t>
  </si>
  <si>
    <t>-1051398458</t>
  </si>
  <si>
    <t>" červene sloupky " 2</t>
  </si>
  <si>
    <t>916131213</t>
  </si>
  <si>
    <t>Osazení silničního obrubníku betonového stojatého s boční opěrou do lože z betonu prostého</t>
  </si>
  <si>
    <t>m</t>
  </si>
  <si>
    <t>-792713692</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</si>
  <si>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</si>
  <si>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</si>
  <si>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"nová obruba " 80</t>
  </si>
  <si>
    <t>22</t>
  </si>
  <si>
    <t>59217031</t>
  </si>
  <si>
    <t>obrubník betonový silniční 1000x150x250mm</t>
  </si>
  <si>
    <t>-805154698</t>
  </si>
  <si>
    <t>80</t>
  </si>
  <si>
    <t>24</t>
  </si>
  <si>
    <t>919732211</t>
  </si>
  <si>
    <t>Styčná spára napojení nového živičného povrchu na stávající za tepla š 15 mm hl 25 mm s prořezáním</t>
  </si>
  <si>
    <t>-1922054172</t>
  </si>
  <si>
    <t>Styčná pracovní spára při napojení nového živičného povrchu na stávající se zalitím za tepla modifikovanou asfaltovou hmotou s posypem vápenným hydrátem šířky do 15 mm, hloubky do 25 mm včetně prořezání spáry</t>
  </si>
  <si>
    <t xml:space="preserve">Poznámka k souboru cen:
1. V cenách jsou započteny i náklady na vyčištění spár, na impregnaci a zalití spár včetně dodání hmot. </t>
  </si>
  <si>
    <t>" v místě napojení starého a nového (budoucího) povrchu " 15</t>
  </si>
  <si>
    <t>" spára v místě pokládky asfaltu. Při pokladce komunikace na dvě poloviny " 80</t>
  </si>
  <si>
    <t>25</t>
  </si>
  <si>
    <t>919735112</t>
  </si>
  <si>
    <t>Řezání stávajícího živičného krytu hl do 100 mm</t>
  </si>
  <si>
    <t>1591846933</t>
  </si>
  <si>
    <t>Řezání stávajícího živičného krytu nebo podkladu  hloubky přes 50 do 100 mm</t>
  </si>
  <si>
    <t xml:space="preserve">Poznámka k souboru cen:
1. V cenách jsou započteny i náklady na spotřebu vody. </t>
  </si>
  <si>
    <t>"řezání v místě napojení starého a nového (budoucího) povrchu " 15</t>
  </si>
  <si>
    <t>46</t>
  </si>
  <si>
    <t>952903112</t>
  </si>
  <si>
    <t>Vyčištění objektů ČOV, nádrží, žlabů a kanálů při v do 3,5 m</t>
  </si>
  <si>
    <t>1116187168</t>
  </si>
  <si>
    <t>Vyčištění objektů čistíren odpadních vod, nádrží, žlabů nebo kanálů  světlé výšky prostoru do 3,5 m</t>
  </si>
  <si>
    <t xml:space="preserve">Poznámka k souboru cen:
1. Ceny jsou určeny za zametení prostorů, umytí keramických podlah, vyčištění oken, dveří, zábradlí, potrubí, armatur a jiných konstrukcí a předmětů před předáním stavby do užívání. 2. Množství měrných jednotek se určuje v m2 půdorysné plochy vnějšího obrysu objektu. </t>
  </si>
  <si>
    <t>"vyčisteni žlabu a poklopu od nečistot, zajistit plynuli odtok ve stavaj.žlabu " 20</t>
  </si>
  <si>
    <t>27</t>
  </si>
  <si>
    <t>R546824</t>
  </si>
  <si>
    <t xml:space="preserve">Kompletní čištění stávající vpustě , včetně vyškové úpravy  </t>
  </si>
  <si>
    <t>-800877271</t>
  </si>
  <si>
    <t xml:space="preserve">"pročištění stav. vpustě, zajištění odtoku dané vpustě" </t>
  </si>
  <si>
    <t>" stavající vpust  " 1</t>
  </si>
  <si>
    <t>997</t>
  </si>
  <si>
    <t>Přesun sutě</t>
  </si>
  <si>
    <t>28</t>
  </si>
  <si>
    <t>997221615</t>
  </si>
  <si>
    <t>Poplatek za uložení na skládce (skládkovné) stavebního odpadu betonového kód odpadu 17 01 01</t>
  </si>
  <si>
    <t>t</t>
  </si>
  <si>
    <t>-282724151</t>
  </si>
  <si>
    <t>Poplatek za uložení stavebního odpadu na skládce (skládkovné) z prostého betonu zatříděného do Katalogu odpadů pod kódem 17 01 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</si>
  <si>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</si>
  <si>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"beton" 35*0.24</t>
  </si>
  <si>
    <t>"bet.panel " 370*0.335</t>
  </si>
  <si>
    <t>47</t>
  </si>
  <si>
    <t>997221645</t>
  </si>
  <si>
    <t>Poplatek za uložení na skládce (skládkovné) odpadu asfaltového bez dehtu kód odpadu 17 03 02</t>
  </si>
  <si>
    <t>791421880</t>
  </si>
  <si>
    <t>Poplatek za uložení stavebního odpadu na skládce (skládkovné) asfaltového bez obsahu dehtu zatříděného do Katalogu odpadů pod kódem 17 03 02</t>
  </si>
  <si>
    <t>"odstr.asfaltu " 32*0.22</t>
  </si>
  <si>
    <t>29</t>
  </si>
  <si>
    <t>997221655</t>
  </si>
  <si>
    <t>Poplatek za uložení na skládce (skládkovné) zeminy a kamení kód odpadu 17 05 04</t>
  </si>
  <si>
    <t>192921777</t>
  </si>
  <si>
    <t>Poplatek za uložení stavebního odpadu na skládce (skládkovné) zeminy a kamení zatříděného do Katalogu odpadů pod kódem 17 05 04</t>
  </si>
  <si>
    <t>"kameni " 370*0.29</t>
  </si>
  <si>
    <t>"kameni 2 " 67*0.44</t>
  </si>
  <si>
    <t>30</t>
  </si>
  <si>
    <t>R99885756</t>
  </si>
  <si>
    <t xml:space="preserve">Vodorovná doprava suti, materiálu na skládku nebo recykl. dvůr </t>
  </si>
  <si>
    <t>-1327077815</t>
  </si>
  <si>
    <t xml:space="preserve">Vodorovná doprava suti,hmot, materiálu na skládku nebo recykl. dvůr s odvozní vzdálenosti dle skládky, se složením. </t>
  </si>
  <si>
    <t xml:space="preserve">"Vodorovná doprava suti, materiálu na skládku nebo recykl. dvůr  s oprávněním. Odvozní vzdálenost dle skládky " </t>
  </si>
  <si>
    <t>bet+asf+kam</t>
  </si>
  <si>
    <t>VRN</t>
  </si>
  <si>
    <t>Vedlejší rozpočtové náklady</t>
  </si>
  <si>
    <t>VRN1</t>
  </si>
  <si>
    <t>Průzkumné, geodetické a projektové práce</t>
  </si>
  <si>
    <t>31</t>
  </si>
  <si>
    <t>012002000</t>
  </si>
  <si>
    <t>Geodetické práce</t>
  </si>
  <si>
    <t>1024</t>
  </si>
  <si>
    <t>915502812</t>
  </si>
  <si>
    <t xml:space="preserve"> "zaměření skutečného provedení stavby ( tistěna forma + cd ), vytyčení inž. sítí " 1</t>
  </si>
  <si>
    <t>32</t>
  </si>
  <si>
    <t>013002000</t>
  </si>
  <si>
    <t>Projektové práce</t>
  </si>
  <si>
    <t>-143111227</t>
  </si>
  <si>
    <t>"zpracovaní  skutečného provedení stavby 6x tisk, 6x cd  " 1</t>
  </si>
  <si>
    <t>VRN3</t>
  </si>
  <si>
    <t>Staveniště</t>
  </si>
  <si>
    <t>33</t>
  </si>
  <si>
    <t>030001000</t>
  </si>
  <si>
    <t>Příprava,zařízení staveniště</t>
  </si>
  <si>
    <t>-902042750</t>
  </si>
  <si>
    <t>Příprava, zařízení staveniště</t>
  </si>
  <si>
    <t xml:space="preserve">"Veškeré náklady spojené s zřízení, provozem a odstranění stavěníště, včetně uklidu daných ploch - čistota staveniště a okolí  " </t>
  </si>
  <si>
    <t xml:space="preserve">"údržba staveniště, oplocení staveniště ( , pro uskladnění materiálu) " </t>
  </si>
  <si>
    <t xml:space="preserve">"zabezpečení staveniště a okolí, výstražné cedule, ostraha stavenistě, atd " </t>
  </si>
  <si>
    <t xml:space="preserve">"zřízením přípojek energií k objektům zařízení staveniště, vybudování případných měřících odběrných míst " </t>
  </si>
  <si>
    <t xml:space="preserve">"včetně všech prací spojene se staveništěm" </t>
  </si>
  <si>
    <t>VRN4</t>
  </si>
  <si>
    <t>Inženýrská činnost</t>
  </si>
  <si>
    <t>34</t>
  </si>
  <si>
    <t>0400010004</t>
  </si>
  <si>
    <t>zkoušky konstrukcí a prací nezávislou zkušebnou</t>
  </si>
  <si>
    <t>-</t>
  </si>
  <si>
    <t>1739949864</t>
  </si>
  <si>
    <t xml:space="preserve">"zkoušky konstrukcí a prací nezávislou zkušebnou - betony, hutnění,atd " </t>
  </si>
  <si>
    <t xml:space="preserve">"Množství a druh zkoušek bude provedeno dle norem ČSN 72 1006, ČSN EN IS 17892-1 až 4, a TP 146" </t>
  </si>
  <si>
    <t>"včetně všech ostatních příslušných norem uvedene v TP 146 dle daných použitých materiálu."</t>
  </si>
  <si>
    <t>"cena uvedena za celý objekt , tj. všech zkoušek provedených na plání,povrchu atd.. množství zkoušek dle plochy a četnosti v normách " 1</t>
  </si>
  <si>
    <t>VRN7</t>
  </si>
  <si>
    <t>Provozní vlivy</t>
  </si>
  <si>
    <t>35</t>
  </si>
  <si>
    <t>070001000</t>
  </si>
  <si>
    <t xml:space="preserve">Provozní vlivy - přechodné dopravní značení </t>
  </si>
  <si>
    <t>1831561816</t>
  </si>
  <si>
    <t xml:space="preserve">"Zřízení, udržba a odstranění PDZ , včetně veškerých nákladu spojených s PDZ! " </t>
  </si>
  <si>
    <t xml:space="preserve">" zabezpečení odcizení PDZ, náklady na zrizení objíždky, atd " </t>
  </si>
  <si>
    <t xml:space="preserve">"Vyřízení uzávěry s přislušnými orgány dané komunikace - Policie ČR , odbor Dopravy " </t>
  </si>
  <si>
    <t>"cena za provoz po celou dobu stavby " 1</t>
  </si>
  <si>
    <t>VRN9</t>
  </si>
  <si>
    <t>Ostatní náklady</t>
  </si>
  <si>
    <t>36</t>
  </si>
  <si>
    <t>090001000</t>
  </si>
  <si>
    <t>Průběžná fotodokumentace stavby</t>
  </si>
  <si>
    <t>1172638669</t>
  </si>
  <si>
    <t>"Průběžna fotodokumentace stavby po jednotlivých úsecích. tj - bourání, zakládání, spodní stavba, vozovka, atd.. " 1</t>
  </si>
  <si>
    <t xml:space="preserve">"včetně sousedních pozemků před realizaci stavby " </t>
  </si>
  <si>
    <t xml:space="preserve">"tištěná i digitalní (cd) forma "  </t>
  </si>
  <si>
    <t>37</t>
  </si>
  <si>
    <t>0900010007</t>
  </si>
  <si>
    <t>Pomocné práce zřizující nebo zajišťující ochranu inženýrských sítí</t>
  </si>
  <si>
    <t>-593718481</t>
  </si>
  <si>
    <t>"Pomocné práce při kolizi s inž. sitěmi - řuční sondy, podpěry,atd " 1</t>
  </si>
  <si>
    <t xml:space="preserve">SO - 102 - REZERVA -  POUZE SE SOUHLASEM INVESTORA! </t>
  </si>
  <si>
    <t>113107223</t>
  </si>
  <si>
    <t>Odstranění podkladu  tl 250 mm strojně pl přes 200 m2</t>
  </si>
  <si>
    <t>1404612912</t>
  </si>
  <si>
    <t xml:space="preserve">Odstranění podkladů nebo krytů strojně plochy jednotlivě přes 200 m2 s přemístěním hmot na skládku na vzdálenost do 20 m nebo s naložením na dopravní prostředek </t>
  </si>
  <si>
    <t xml:space="preserve">"POUZE SE SOUHLASEM INVESTORA! - sanace pláně " </t>
  </si>
  <si>
    <t xml:space="preserve">" ods.podkladu v případě nevychazejících zkoušek , dle výsledku meření " </t>
  </si>
  <si>
    <t>"v místě nové konstrukce " 445</t>
  </si>
  <si>
    <t>564871111</t>
  </si>
  <si>
    <t>Podklad ze štěrkodrtě ŠD tl 250 mm</t>
  </si>
  <si>
    <t>851160894</t>
  </si>
  <si>
    <t>Podklad ze štěrkodrti ŠD  s rozprostřením a zhutněním, po zhutnění tl. 250 mm</t>
  </si>
  <si>
    <t xml:space="preserve">" v případě nevyhovujících zkoušek " </t>
  </si>
  <si>
    <t>" v místě odst. bet. panelu a bet. překopu ,atd " 445</t>
  </si>
  <si>
    <t>210156142</t>
  </si>
  <si>
    <t>"poplatek " 195.8</t>
  </si>
  <si>
    <t>1928255972</t>
  </si>
  <si>
    <t xml:space="preserve">Vodorovná doprava suti na skládku nebo recykl. dvůr </t>
  </si>
  <si>
    <t>"nevhodny podklad pro sanaci plane " 445*0.44</t>
  </si>
  <si>
    <t>09000100089</t>
  </si>
  <si>
    <t xml:space="preserve">ochrana inž. sití </t>
  </si>
  <si>
    <t>1587625692</t>
  </si>
  <si>
    <t xml:space="preserve">"Rezerva v případě zjistění kolize inž. sití se stavbou  - zabezpečení pred poškozením - chraničky, krycí desky, výstražná folie,atd   "  </t>
  </si>
  <si>
    <t xml:space="preserve">"soubor za celou stavbu , tj. množství chraničky, krycí desky, výstražná folie dle výskytu kolize s inž. sítěmi. " </t>
  </si>
  <si>
    <t xml:space="preserve">"POUZE SE SOUHLASEM INVESTORA!"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</si>
</sst>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5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0" xfId="0" applyFont="1" applyFill="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7"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0" fillId="0" borderId="0" xfId="0" applyProtection="1">
      <protection locked="0"/>
    </xf>
    <xf numFmtId="0" fontId="31" fillId="0" borderId="0" xfId="0" applyFont="1" applyAlignment="1">
      <alignment horizontal="left" vertical="center"/>
    </xf>
    <xf numFmtId="0" fontId="0" fillId="0" borderId="2" xfId="0" applyBorder="1" applyProtection="1">
      <protection locked="0"/>
    </xf>
    <xf numFmtId="0" fontId="3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3" fillId="4" borderId="0" xfId="0" applyFont="1" applyFill="1" applyAlignment="1">
      <alignment horizontal="left" vertical="center"/>
    </xf>
    <xf numFmtId="0" fontId="0" fillId="4" borderId="0" xfId="0" applyFont="1" applyFill="1" applyAlignment="1" applyProtection="1">
      <alignment vertical="center"/>
      <protection locked="0"/>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0" fontId="7" fillId="0" borderId="19" xfId="0" applyFont="1" applyBorder="1" applyAlignment="1" applyProtection="1">
      <alignment vertical="center"/>
      <protection locked="0"/>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0" fontId="8" fillId="0" borderId="19" xfId="0" applyFont="1" applyBorder="1" applyAlignment="1" applyProtection="1">
      <alignment vertical="center"/>
      <protection locked="0"/>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4" xfId="0" applyFont="1" applyFill="1" applyBorder="1" applyAlignment="1" applyProtection="1">
      <alignment horizontal="center" vertical="center" wrapText="1"/>
      <protection locked="0"/>
    </xf>
    <xf numFmtId="0" fontId="23"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4" fillId="0" borderId="10" xfId="0" applyNumberFormat="1" applyFont="1" applyBorder="1" applyAlignment="1">
      <alignment/>
    </xf>
    <xf numFmtId="166" fontId="34" fillId="0" borderId="11"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7"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wrapText="1"/>
    </xf>
    <xf numFmtId="0" fontId="0" fillId="0" borderId="17" xfId="0" applyFont="1" applyBorder="1" applyAlignment="1">
      <alignment vertical="center"/>
    </xf>
    <xf numFmtId="0" fontId="0" fillId="0" borderId="0" xfId="0" applyBorder="1" applyAlignment="1">
      <alignment vertical="center"/>
    </xf>
    <xf numFmtId="0" fontId="38"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center" vertical="center"/>
    </xf>
    <xf numFmtId="0" fontId="23" fillId="4" borderId="7" xfId="0" applyFont="1" applyFill="1" applyBorder="1" applyAlignment="1">
      <alignment horizontal="right" vertical="center"/>
    </xf>
    <xf numFmtId="0" fontId="23" fillId="4" borderId="21" xfId="0" applyFont="1" applyFill="1" applyBorder="1" applyAlignment="1">
      <alignment horizontal="left" vertical="center"/>
    </xf>
    <xf numFmtId="4" fontId="29" fillId="0" borderId="0" xfId="0" applyNumberFormat="1" applyFont="1" applyAlignment="1">
      <alignment vertical="center"/>
    </xf>
    <xf numFmtId="0" fontId="29" fillId="0" borderId="0" xfId="0" applyFont="1" applyAlignment="1">
      <alignment vertical="center"/>
    </xf>
    <xf numFmtId="0" fontId="28" fillId="0" borderId="0" xfId="0" applyFont="1" applyAlignment="1">
      <alignment horizontal="left" vertical="center" wrapText="1"/>
    </xf>
    <xf numFmtId="4" fontId="25" fillId="0" borderId="0" xfId="0" applyNumberFormat="1" applyFont="1" applyAlignment="1">
      <alignment horizontal="right" vertical="center"/>
    </xf>
    <xf numFmtId="4" fontId="25" fillId="0" borderId="0" xfId="0" applyNumberFormat="1" applyFont="1" applyAlignment="1">
      <alignment vertical="center"/>
    </xf>
    <xf numFmtId="0" fontId="14"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1</v>
      </c>
      <c r="BT1" s="16" t="s">
        <v>3</v>
      </c>
      <c r="BU1" s="16" t="s">
        <v>3</v>
      </c>
      <c r="BV1" s="16" t="s">
        <v>4</v>
      </c>
    </row>
    <row r="2" spans="44:72" s="1" customFormat="1" ht="36.95" customHeight="1">
      <c r="AR2" s="254" t="s">
        <v>5</v>
      </c>
      <c r="AS2" s="220"/>
      <c r="AT2" s="220"/>
      <c r="AU2" s="220"/>
      <c r="AV2" s="220"/>
      <c r="AW2" s="220"/>
      <c r="AX2" s="220"/>
      <c r="AY2" s="220"/>
      <c r="AZ2" s="220"/>
      <c r="BA2" s="220"/>
      <c r="BB2" s="220"/>
      <c r="BC2" s="220"/>
      <c r="BD2" s="220"/>
      <c r="BE2" s="220"/>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0"/>
      <c r="D4" s="21" t="s">
        <v>9</v>
      </c>
      <c r="AR4" s="20"/>
      <c r="AS4" s="22" t="s">
        <v>10</v>
      </c>
      <c r="BE4" s="23" t="s">
        <v>11</v>
      </c>
      <c r="BS4" s="17" t="s">
        <v>12</v>
      </c>
    </row>
    <row r="5" spans="2:71" s="1" customFormat="1" ht="12" customHeight="1">
      <c r="B5" s="20"/>
      <c r="D5" s="24" t="s">
        <v>13</v>
      </c>
      <c r="K5" s="219" t="s">
        <v>14</v>
      </c>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R5" s="20"/>
      <c r="BE5" s="216" t="s">
        <v>15</v>
      </c>
      <c r="BS5" s="17" t="s">
        <v>6</v>
      </c>
    </row>
    <row r="6" spans="2:71" s="1" customFormat="1" ht="36.95" customHeight="1">
      <c r="B6" s="20"/>
      <c r="D6" s="26" t="s">
        <v>16</v>
      </c>
      <c r="K6" s="221" t="s">
        <v>17</v>
      </c>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R6" s="20"/>
      <c r="BE6" s="217"/>
      <c r="BS6" s="17" t="s">
        <v>6</v>
      </c>
    </row>
    <row r="7" spans="2:71" s="1" customFormat="1" ht="12" customHeight="1">
      <c r="B7" s="20"/>
      <c r="D7" s="27" t="s">
        <v>18</v>
      </c>
      <c r="K7" s="25" t="s">
        <v>1</v>
      </c>
      <c r="AK7" s="27" t="s">
        <v>19</v>
      </c>
      <c r="AN7" s="25" t="s">
        <v>1</v>
      </c>
      <c r="AR7" s="20"/>
      <c r="BE7" s="217"/>
      <c r="BS7" s="17" t="s">
        <v>6</v>
      </c>
    </row>
    <row r="8" spans="2:71" s="1" customFormat="1" ht="12" customHeight="1">
      <c r="B8" s="20"/>
      <c r="D8" s="27" t="s">
        <v>20</v>
      </c>
      <c r="K8" s="25" t="s">
        <v>21</v>
      </c>
      <c r="AK8" s="27" t="s">
        <v>22</v>
      </c>
      <c r="AN8" s="28" t="s">
        <v>23</v>
      </c>
      <c r="AR8" s="20"/>
      <c r="BE8" s="217"/>
      <c r="BS8" s="17" t="s">
        <v>6</v>
      </c>
    </row>
    <row r="9" spans="2:71" s="1" customFormat="1" ht="14.45" customHeight="1">
      <c r="B9" s="20"/>
      <c r="AR9" s="20"/>
      <c r="BE9" s="217"/>
      <c r="BS9" s="17" t="s">
        <v>6</v>
      </c>
    </row>
    <row r="10" spans="2:71" s="1" customFormat="1" ht="12" customHeight="1">
      <c r="B10" s="20"/>
      <c r="D10" s="27" t="s">
        <v>24</v>
      </c>
      <c r="AK10" s="27" t="s">
        <v>25</v>
      </c>
      <c r="AN10" s="25" t="s">
        <v>1</v>
      </c>
      <c r="AR10" s="20"/>
      <c r="BE10" s="217"/>
      <c r="BS10" s="17" t="s">
        <v>6</v>
      </c>
    </row>
    <row r="11" spans="2:71" s="1" customFormat="1" ht="18.4" customHeight="1">
      <c r="B11" s="20"/>
      <c r="E11" s="25" t="s">
        <v>21</v>
      </c>
      <c r="AK11" s="27" t="s">
        <v>26</v>
      </c>
      <c r="AN11" s="25" t="s">
        <v>1</v>
      </c>
      <c r="AR11" s="20"/>
      <c r="BE11" s="217"/>
      <c r="BS11" s="17" t="s">
        <v>6</v>
      </c>
    </row>
    <row r="12" spans="2:71" s="1" customFormat="1" ht="6.95" customHeight="1">
      <c r="B12" s="20"/>
      <c r="AR12" s="20"/>
      <c r="BE12" s="217"/>
      <c r="BS12" s="17" t="s">
        <v>6</v>
      </c>
    </row>
    <row r="13" spans="2:71" s="1" customFormat="1" ht="12" customHeight="1">
      <c r="B13" s="20"/>
      <c r="D13" s="27" t="s">
        <v>27</v>
      </c>
      <c r="AK13" s="27" t="s">
        <v>25</v>
      </c>
      <c r="AN13" s="29" t="s">
        <v>28</v>
      </c>
      <c r="AR13" s="20"/>
      <c r="BE13" s="217"/>
      <c r="BS13" s="17" t="s">
        <v>6</v>
      </c>
    </row>
    <row r="14" spans="2:71" ht="12.75">
      <c r="B14" s="20"/>
      <c r="E14" s="222" t="s">
        <v>28</v>
      </c>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7" t="s">
        <v>26</v>
      </c>
      <c r="AN14" s="29" t="s">
        <v>28</v>
      </c>
      <c r="AR14" s="20"/>
      <c r="BE14" s="217"/>
      <c r="BS14" s="17" t="s">
        <v>6</v>
      </c>
    </row>
    <row r="15" spans="2:71" s="1" customFormat="1" ht="6.95" customHeight="1">
      <c r="B15" s="20"/>
      <c r="AR15" s="20"/>
      <c r="BE15" s="217"/>
      <c r="BS15" s="17" t="s">
        <v>3</v>
      </c>
    </row>
    <row r="16" spans="2:71" s="1" customFormat="1" ht="12" customHeight="1">
      <c r="B16" s="20"/>
      <c r="D16" s="27" t="s">
        <v>29</v>
      </c>
      <c r="AK16" s="27" t="s">
        <v>25</v>
      </c>
      <c r="AN16" s="25" t="s">
        <v>1</v>
      </c>
      <c r="AR16" s="20"/>
      <c r="BE16" s="217"/>
      <c r="BS16" s="17" t="s">
        <v>3</v>
      </c>
    </row>
    <row r="17" spans="2:71" s="1" customFormat="1" ht="18.4" customHeight="1">
      <c r="B17" s="20"/>
      <c r="E17" s="25" t="s">
        <v>21</v>
      </c>
      <c r="AK17" s="27" t="s">
        <v>26</v>
      </c>
      <c r="AN17" s="25" t="s">
        <v>1</v>
      </c>
      <c r="AR17" s="20"/>
      <c r="BE17" s="217"/>
      <c r="BS17" s="17" t="s">
        <v>30</v>
      </c>
    </row>
    <row r="18" spans="2:71" s="1" customFormat="1" ht="6.95" customHeight="1">
      <c r="B18" s="20"/>
      <c r="AR18" s="20"/>
      <c r="BE18" s="217"/>
      <c r="BS18" s="17" t="s">
        <v>6</v>
      </c>
    </row>
    <row r="19" spans="2:71" s="1" customFormat="1" ht="12" customHeight="1">
      <c r="B19" s="20"/>
      <c r="D19" s="27" t="s">
        <v>31</v>
      </c>
      <c r="AK19" s="27" t="s">
        <v>25</v>
      </c>
      <c r="AN19" s="25" t="s">
        <v>1</v>
      </c>
      <c r="AR19" s="20"/>
      <c r="BE19" s="217"/>
      <c r="BS19" s="17" t="s">
        <v>6</v>
      </c>
    </row>
    <row r="20" spans="2:71" s="1" customFormat="1" ht="18.4" customHeight="1">
      <c r="B20" s="20"/>
      <c r="E20" s="25" t="s">
        <v>21</v>
      </c>
      <c r="AK20" s="27" t="s">
        <v>26</v>
      </c>
      <c r="AN20" s="25" t="s">
        <v>1</v>
      </c>
      <c r="AR20" s="20"/>
      <c r="BE20" s="217"/>
      <c r="BS20" s="17" t="s">
        <v>30</v>
      </c>
    </row>
    <row r="21" spans="2:57" s="1" customFormat="1" ht="6.95" customHeight="1">
      <c r="B21" s="20"/>
      <c r="AR21" s="20"/>
      <c r="BE21" s="217"/>
    </row>
    <row r="22" spans="2:57" s="1" customFormat="1" ht="12" customHeight="1">
      <c r="B22" s="20"/>
      <c r="D22" s="27" t="s">
        <v>32</v>
      </c>
      <c r="AR22" s="20"/>
      <c r="BE22" s="217"/>
    </row>
    <row r="23" spans="2:57" s="1" customFormat="1" ht="16.5" customHeight="1">
      <c r="B23" s="20"/>
      <c r="E23" s="224" t="s">
        <v>1</v>
      </c>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R23" s="20"/>
      <c r="BE23" s="217"/>
    </row>
    <row r="24" spans="2:57" s="1" customFormat="1" ht="6.95" customHeight="1">
      <c r="B24" s="20"/>
      <c r="AR24" s="20"/>
      <c r="BE24" s="217"/>
    </row>
    <row r="25" spans="2:57" s="1" customFormat="1"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17"/>
    </row>
    <row r="26" spans="1:57" s="2" customFormat="1" ht="25.9" customHeight="1">
      <c r="A26" s="32"/>
      <c r="B26" s="33"/>
      <c r="C26" s="32"/>
      <c r="D26" s="34" t="s">
        <v>33</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25">
        <f>ROUND(AG94,2)</f>
        <v>0</v>
      </c>
      <c r="AL26" s="226"/>
      <c r="AM26" s="226"/>
      <c r="AN26" s="226"/>
      <c r="AO26" s="226"/>
      <c r="AP26" s="32"/>
      <c r="AQ26" s="32"/>
      <c r="AR26" s="33"/>
      <c r="BE26" s="217"/>
    </row>
    <row r="27" spans="1:57" s="2" customFormat="1" ht="6.95"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217"/>
    </row>
    <row r="28" spans="1:57" s="2" customFormat="1" ht="12.75">
      <c r="A28" s="32"/>
      <c r="B28" s="33"/>
      <c r="C28" s="32"/>
      <c r="D28" s="32"/>
      <c r="E28" s="32"/>
      <c r="F28" s="32"/>
      <c r="G28" s="32"/>
      <c r="H28" s="32"/>
      <c r="I28" s="32"/>
      <c r="J28" s="32"/>
      <c r="K28" s="32"/>
      <c r="L28" s="227" t="s">
        <v>34</v>
      </c>
      <c r="M28" s="227"/>
      <c r="N28" s="227"/>
      <c r="O28" s="227"/>
      <c r="P28" s="227"/>
      <c r="Q28" s="32"/>
      <c r="R28" s="32"/>
      <c r="S28" s="32"/>
      <c r="T28" s="32"/>
      <c r="U28" s="32"/>
      <c r="V28" s="32"/>
      <c r="W28" s="227" t="s">
        <v>35</v>
      </c>
      <c r="X28" s="227"/>
      <c r="Y28" s="227"/>
      <c r="Z28" s="227"/>
      <c r="AA28" s="227"/>
      <c r="AB28" s="227"/>
      <c r="AC28" s="227"/>
      <c r="AD28" s="227"/>
      <c r="AE28" s="227"/>
      <c r="AF28" s="32"/>
      <c r="AG28" s="32"/>
      <c r="AH28" s="32"/>
      <c r="AI28" s="32"/>
      <c r="AJ28" s="32"/>
      <c r="AK28" s="227" t="s">
        <v>36</v>
      </c>
      <c r="AL28" s="227"/>
      <c r="AM28" s="227"/>
      <c r="AN28" s="227"/>
      <c r="AO28" s="227"/>
      <c r="AP28" s="32"/>
      <c r="AQ28" s="32"/>
      <c r="AR28" s="33"/>
      <c r="BE28" s="217"/>
    </row>
    <row r="29" spans="2:57" s="3" customFormat="1" ht="14.45" customHeight="1">
      <c r="B29" s="37"/>
      <c r="D29" s="27" t="s">
        <v>37</v>
      </c>
      <c r="F29" s="27" t="s">
        <v>38</v>
      </c>
      <c r="L29" s="230">
        <v>0.21</v>
      </c>
      <c r="M29" s="229"/>
      <c r="N29" s="229"/>
      <c r="O29" s="229"/>
      <c r="P29" s="229"/>
      <c r="W29" s="228">
        <f>ROUND(AZ94,2)</f>
        <v>0</v>
      </c>
      <c r="X29" s="229"/>
      <c r="Y29" s="229"/>
      <c r="Z29" s="229"/>
      <c r="AA29" s="229"/>
      <c r="AB29" s="229"/>
      <c r="AC29" s="229"/>
      <c r="AD29" s="229"/>
      <c r="AE29" s="229"/>
      <c r="AK29" s="228">
        <f>ROUND(AV94,2)</f>
        <v>0</v>
      </c>
      <c r="AL29" s="229"/>
      <c r="AM29" s="229"/>
      <c r="AN29" s="229"/>
      <c r="AO29" s="229"/>
      <c r="AR29" s="37"/>
      <c r="BE29" s="218"/>
    </row>
    <row r="30" spans="2:57" s="3" customFormat="1" ht="14.45" customHeight="1">
      <c r="B30" s="37"/>
      <c r="F30" s="27" t="s">
        <v>39</v>
      </c>
      <c r="L30" s="230">
        <v>0.15</v>
      </c>
      <c r="M30" s="229"/>
      <c r="N30" s="229"/>
      <c r="O30" s="229"/>
      <c r="P30" s="229"/>
      <c r="W30" s="228">
        <f>ROUND(BA94,2)</f>
        <v>0</v>
      </c>
      <c r="X30" s="229"/>
      <c r="Y30" s="229"/>
      <c r="Z30" s="229"/>
      <c r="AA30" s="229"/>
      <c r="AB30" s="229"/>
      <c r="AC30" s="229"/>
      <c r="AD30" s="229"/>
      <c r="AE30" s="229"/>
      <c r="AK30" s="228">
        <f>ROUND(AW94,2)</f>
        <v>0</v>
      </c>
      <c r="AL30" s="229"/>
      <c r="AM30" s="229"/>
      <c r="AN30" s="229"/>
      <c r="AO30" s="229"/>
      <c r="AR30" s="37"/>
      <c r="BE30" s="218"/>
    </row>
    <row r="31" spans="2:57" s="3" customFormat="1" ht="14.45" customHeight="1" hidden="1">
      <c r="B31" s="37"/>
      <c r="F31" s="27" t="s">
        <v>40</v>
      </c>
      <c r="L31" s="230">
        <v>0.21</v>
      </c>
      <c r="M31" s="229"/>
      <c r="N31" s="229"/>
      <c r="O31" s="229"/>
      <c r="P31" s="229"/>
      <c r="W31" s="228">
        <f>ROUND(BB94,2)</f>
        <v>0</v>
      </c>
      <c r="X31" s="229"/>
      <c r="Y31" s="229"/>
      <c r="Z31" s="229"/>
      <c r="AA31" s="229"/>
      <c r="AB31" s="229"/>
      <c r="AC31" s="229"/>
      <c r="AD31" s="229"/>
      <c r="AE31" s="229"/>
      <c r="AK31" s="228">
        <v>0</v>
      </c>
      <c r="AL31" s="229"/>
      <c r="AM31" s="229"/>
      <c r="AN31" s="229"/>
      <c r="AO31" s="229"/>
      <c r="AR31" s="37"/>
      <c r="BE31" s="218"/>
    </row>
    <row r="32" spans="2:57" s="3" customFormat="1" ht="14.45" customHeight="1" hidden="1">
      <c r="B32" s="37"/>
      <c r="F32" s="27" t="s">
        <v>41</v>
      </c>
      <c r="L32" s="230">
        <v>0.15</v>
      </c>
      <c r="M32" s="229"/>
      <c r="N32" s="229"/>
      <c r="O32" s="229"/>
      <c r="P32" s="229"/>
      <c r="W32" s="228">
        <f>ROUND(BC94,2)</f>
        <v>0</v>
      </c>
      <c r="X32" s="229"/>
      <c r="Y32" s="229"/>
      <c r="Z32" s="229"/>
      <c r="AA32" s="229"/>
      <c r="AB32" s="229"/>
      <c r="AC32" s="229"/>
      <c r="AD32" s="229"/>
      <c r="AE32" s="229"/>
      <c r="AK32" s="228">
        <v>0</v>
      </c>
      <c r="AL32" s="229"/>
      <c r="AM32" s="229"/>
      <c r="AN32" s="229"/>
      <c r="AO32" s="229"/>
      <c r="AR32" s="37"/>
      <c r="BE32" s="218"/>
    </row>
    <row r="33" spans="2:57" s="3" customFormat="1" ht="14.45" customHeight="1" hidden="1">
      <c r="B33" s="37"/>
      <c r="F33" s="27" t="s">
        <v>42</v>
      </c>
      <c r="L33" s="230">
        <v>0</v>
      </c>
      <c r="M33" s="229"/>
      <c r="N33" s="229"/>
      <c r="O33" s="229"/>
      <c r="P33" s="229"/>
      <c r="W33" s="228">
        <f>ROUND(BD94,2)</f>
        <v>0</v>
      </c>
      <c r="X33" s="229"/>
      <c r="Y33" s="229"/>
      <c r="Z33" s="229"/>
      <c r="AA33" s="229"/>
      <c r="AB33" s="229"/>
      <c r="AC33" s="229"/>
      <c r="AD33" s="229"/>
      <c r="AE33" s="229"/>
      <c r="AK33" s="228">
        <v>0</v>
      </c>
      <c r="AL33" s="229"/>
      <c r="AM33" s="229"/>
      <c r="AN33" s="229"/>
      <c r="AO33" s="229"/>
      <c r="AR33" s="37"/>
      <c r="BE33" s="218"/>
    </row>
    <row r="34" spans="1:57" s="2" customFormat="1" ht="6.95"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217"/>
    </row>
    <row r="35" spans="1:57" s="2" customFormat="1" ht="25.9" customHeight="1">
      <c r="A35" s="32"/>
      <c r="B35" s="33"/>
      <c r="C35" s="38"/>
      <c r="D35" s="39" t="s">
        <v>43</v>
      </c>
      <c r="E35" s="40"/>
      <c r="F35" s="40"/>
      <c r="G35" s="40"/>
      <c r="H35" s="40"/>
      <c r="I35" s="40"/>
      <c r="J35" s="40"/>
      <c r="K35" s="40"/>
      <c r="L35" s="40"/>
      <c r="M35" s="40"/>
      <c r="N35" s="40"/>
      <c r="O35" s="40"/>
      <c r="P35" s="40"/>
      <c r="Q35" s="40"/>
      <c r="R35" s="40"/>
      <c r="S35" s="40"/>
      <c r="T35" s="41" t="s">
        <v>44</v>
      </c>
      <c r="U35" s="40"/>
      <c r="V35" s="40"/>
      <c r="W35" s="40"/>
      <c r="X35" s="231" t="s">
        <v>45</v>
      </c>
      <c r="Y35" s="232"/>
      <c r="Z35" s="232"/>
      <c r="AA35" s="232"/>
      <c r="AB35" s="232"/>
      <c r="AC35" s="40"/>
      <c r="AD35" s="40"/>
      <c r="AE35" s="40"/>
      <c r="AF35" s="40"/>
      <c r="AG35" s="40"/>
      <c r="AH35" s="40"/>
      <c r="AI35" s="40"/>
      <c r="AJ35" s="40"/>
      <c r="AK35" s="233">
        <f>SUM(AK26:AK33)</f>
        <v>0</v>
      </c>
      <c r="AL35" s="232"/>
      <c r="AM35" s="232"/>
      <c r="AN35" s="232"/>
      <c r="AO35" s="234"/>
      <c r="AP35" s="38"/>
      <c r="AQ35" s="38"/>
      <c r="AR35" s="33"/>
      <c r="BE35" s="32"/>
    </row>
    <row r="36" spans="1:57" s="2" customFormat="1" ht="6.95"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14.45" customHeight="1">
      <c r="A37" s="32"/>
      <c r="B37" s="3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3"/>
      <c r="BE37" s="32"/>
    </row>
    <row r="38" spans="2:44" s="1" customFormat="1" ht="14.45" customHeight="1">
      <c r="B38" s="20"/>
      <c r="AR38" s="20"/>
    </row>
    <row r="39" spans="2:44" s="1" customFormat="1" ht="14.45" customHeight="1">
      <c r="B39" s="20"/>
      <c r="AR39" s="20"/>
    </row>
    <row r="40" spans="2:44" s="1" customFormat="1" ht="14.45" customHeight="1">
      <c r="B40" s="20"/>
      <c r="AR40" s="20"/>
    </row>
    <row r="41" spans="2:44" s="1" customFormat="1" ht="14.45" customHeight="1">
      <c r="B41" s="20"/>
      <c r="AR41" s="20"/>
    </row>
    <row r="42" spans="2:44" s="1" customFormat="1" ht="14.45" customHeight="1">
      <c r="B42" s="20"/>
      <c r="AR42" s="20"/>
    </row>
    <row r="43" spans="2:44" s="1" customFormat="1" ht="14.45" customHeight="1">
      <c r="B43" s="20"/>
      <c r="AR43" s="20"/>
    </row>
    <row r="44" spans="2:44" s="1" customFormat="1" ht="14.45" customHeight="1">
      <c r="B44" s="20"/>
      <c r="AR44" s="20"/>
    </row>
    <row r="45" spans="2:44" s="1" customFormat="1" ht="14.45" customHeight="1">
      <c r="B45" s="20"/>
      <c r="AR45" s="20"/>
    </row>
    <row r="46" spans="2:44" s="1" customFormat="1" ht="14.45" customHeight="1">
      <c r="B46" s="20"/>
      <c r="AR46" s="20"/>
    </row>
    <row r="47" spans="2:44" s="1" customFormat="1" ht="14.45" customHeight="1">
      <c r="B47" s="20"/>
      <c r="AR47" s="20"/>
    </row>
    <row r="48" spans="2:44" s="1" customFormat="1" ht="14.45" customHeight="1">
      <c r="B48" s="20"/>
      <c r="AR48" s="20"/>
    </row>
    <row r="49" spans="2:44" s="2" customFormat="1" ht="14.45" customHeight="1">
      <c r="B49" s="42"/>
      <c r="D49" s="43" t="s">
        <v>46</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3" t="s">
        <v>47</v>
      </c>
      <c r="AI49" s="44"/>
      <c r="AJ49" s="44"/>
      <c r="AK49" s="44"/>
      <c r="AL49" s="44"/>
      <c r="AM49" s="44"/>
      <c r="AN49" s="44"/>
      <c r="AO49" s="44"/>
      <c r="AR49" s="42"/>
    </row>
    <row r="50" spans="2:44" ht="11.25">
      <c r="B50" s="20"/>
      <c r="AR50" s="20"/>
    </row>
    <row r="51" spans="2:44" ht="11.25">
      <c r="B51" s="20"/>
      <c r="AR51" s="20"/>
    </row>
    <row r="52" spans="2:44" ht="11.25">
      <c r="B52" s="20"/>
      <c r="AR52" s="20"/>
    </row>
    <row r="53" spans="2:44" ht="11.25">
      <c r="B53" s="20"/>
      <c r="AR53" s="20"/>
    </row>
    <row r="54" spans="2:44" ht="11.25">
      <c r="B54" s="20"/>
      <c r="AR54" s="20"/>
    </row>
    <row r="55" spans="2:44" ht="11.25">
      <c r="B55" s="20"/>
      <c r="AR55" s="20"/>
    </row>
    <row r="56" spans="2:44" ht="11.25">
      <c r="B56" s="20"/>
      <c r="AR56" s="20"/>
    </row>
    <row r="57" spans="2:44" ht="11.25">
      <c r="B57" s="20"/>
      <c r="AR57" s="20"/>
    </row>
    <row r="58" spans="2:44" ht="11.25">
      <c r="B58" s="20"/>
      <c r="AR58" s="20"/>
    </row>
    <row r="59" spans="2:44" ht="11.25">
      <c r="B59" s="20"/>
      <c r="AR59" s="20"/>
    </row>
    <row r="60" spans="1:57" s="2" customFormat="1" ht="12.75">
      <c r="A60" s="32"/>
      <c r="B60" s="33"/>
      <c r="C60" s="32"/>
      <c r="D60" s="45" t="s">
        <v>48</v>
      </c>
      <c r="E60" s="35"/>
      <c r="F60" s="35"/>
      <c r="G60" s="35"/>
      <c r="H60" s="35"/>
      <c r="I60" s="35"/>
      <c r="J60" s="35"/>
      <c r="K60" s="35"/>
      <c r="L60" s="35"/>
      <c r="M60" s="35"/>
      <c r="N60" s="35"/>
      <c r="O60" s="35"/>
      <c r="P60" s="35"/>
      <c r="Q60" s="35"/>
      <c r="R60" s="35"/>
      <c r="S60" s="35"/>
      <c r="T60" s="35"/>
      <c r="U60" s="35"/>
      <c r="V60" s="45" t="s">
        <v>49</v>
      </c>
      <c r="W60" s="35"/>
      <c r="X60" s="35"/>
      <c r="Y60" s="35"/>
      <c r="Z60" s="35"/>
      <c r="AA60" s="35"/>
      <c r="AB60" s="35"/>
      <c r="AC60" s="35"/>
      <c r="AD60" s="35"/>
      <c r="AE60" s="35"/>
      <c r="AF60" s="35"/>
      <c r="AG60" s="35"/>
      <c r="AH60" s="45" t="s">
        <v>48</v>
      </c>
      <c r="AI60" s="35"/>
      <c r="AJ60" s="35"/>
      <c r="AK60" s="35"/>
      <c r="AL60" s="35"/>
      <c r="AM60" s="45" t="s">
        <v>49</v>
      </c>
      <c r="AN60" s="35"/>
      <c r="AO60" s="35"/>
      <c r="AP60" s="32"/>
      <c r="AQ60" s="32"/>
      <c r="AR60" s="33"/>
      <c r="BE60" s="32"/>
    </row>
    <row r="61" spans="2:44" ht="11.25">
      <c r="B61" s="20"/>
      <c r="AR61" s="20"/>
    </row>
    <row r="62" spans="2:44" ht="11.25">
      <c r="B62" s="20"/>
      <c r="AR62" s="20"/>
    </row>
    <row r="63" spans="2:44" ht="11.25">
      <c r="B63" s="20"/>
      <c r="AR63" s="20"/>
    </row>
    <row r="64" spans="1:57" s="2" customFormat="1" ht="12.75">
      <c r="A64" s="32"/>
      <c r="B64" s="33"/>
      <c r="C64" s="32"/>
      <c r="D64" s="43" t="s">
        <v>50</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3" t="s">
        <v>51</v>
      </c>
      <c r="AI64" s="46"/>
      <c r="AJ64" s="46"/>
      <c r="AK64" s="46"/>
      <c r="AL64" s="46"/>
      <c r="AM64" s="46"/>
      <c r="AN64" s="46"/>
      <c r="AO64" s="46"/>
      <c r="AP64" s="32"/>
      <c r="AQ64" s="32"/>
      <c r="AR64" s="33"/>
      <c r="BE64" s="32"/>
    </row>
    <row r="65" spans="2:44" ht="11.25">
      <c r="B65" s="20"/>
      <c r="AR65" s="20"/>
    </row>
    <row r="66" spans="2:44" ht="11.25">
      <c r="B66" s="20"/>
      <c r="AR66" s="20"/>
    </row>
    <row r="67" spans="2:44" ht="11.25">
      <c r="B67" s="20"/>
      <c r="AR67" s="20"/>
    </row>
    <row r="68" spans="2:44" ht="11.25">
      <c r="B68" s="20"/>
      <c r="AR68" s="20"/>
    </row>
    <row r="69" spans="2:44" ht="11.25">
      <c r="B69" s="20"/>
      <c r="AR69" s="20"/>
    </row>
    <row r="70" spans="2:44" ht="11.25">
      <c r="B70" s="20"/>
      <c r="AR70" s="20"/>
    </row>
    <row r="71" spans="2:44" ht="11.25">
      <c r="B71" s="20"/>
      <c r="AR71" s="20"/>
    </row>
    <row r="72" spans="2:44" ht="11.25">
      <c r="B72" s="20"/>
      <c r="AR72" s="20"/>
    </row>
    <row r="73" spans="2:44" ht="11.25">
      <c r="B73" s="20"/>
      <c r="AR73" s="20"/>
    </row>
    <row r="74" spans="2:44" ht="11.25">
      <c r="B74" s="20"/>
      <c r="AR74" s="20"/>
    </row>
    <row r="75" spans="1:57" s="2" customFormat="1" ht="12.75">
      <c r="A75" s="32"/>
      <c r="B75" s="33"/>
      <c r="C75" s="32"/>
      <c r="D75" s="45" t="s">
        <v>48</v>
      </c>
      <c r="E75" s="35"/>
      <c r="F75" s="35"/>
      <c r="G75" s="35"/>
      <c r="H75" s="35"/>
      <c r="I75" s="35"/>
      <c r="J75" s="35"/>
      <c r="K75" s="35"/>
      <c r="L75" s="35"/>
      <c r="M75" s="35"/>
      <c r="N75" s="35"/>
      <c r="O75" s="35"/>
      <c r="P75" s="35"/>
      <c r="Q75" s="35"/>
      <c r="R75" s="35"/>
      <c r="S75" s="35"/>
      <c r="T75" s="35"/>
      <c r="U75" s="35"/>
      <c r="V75" s="45" t="s">
        <v>49</v>
      </c>
      <c r="W75" s="35"/>
      <c r="X75" s="35"/>
      <c r="Y75" s="35"/>
      <c r="Z75" s="35"/>
      <c r="AA75" s="35"/>
      <c r="AB75" s="35"/>
      <c r="AC75" s="35"/>
      <c r="AD75" s="35"/>
      <c r="AE75" s="35"/>
      <c r="AF75" s="35"/>
      <c r="AG75" s="35"/>
      <c r="AH75" s="45" t="s">
        <v>48</v>
      </c>
      <c r="AI75" s="35"/>
      <c r="AJ75" s="35"/>
      <c r="AK75" s="35"/>
      <c r="AL75" s="35"/>
      <c r="AM75" s="45" t="s">
        <v>49</v>
      </c>
      <c r="AN75" s="35"/>
      <c r="AO75" s="35"/>
      <c r="AP75" s="32"/>
      <c r="AQ75" s="32"/>
      <c r="AR75" s="33"/>
      <c r="BE75" s="32"/>
    </row>
    <row r="76" spans="1:57" s="2" customFormat="1" ht="11.25">
      <c r="A76" s="32"/>
      <c r="B76" s="3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3"/>
      <c r="BE76" s="32"/>
    </row>
    <row r="77" spans="1:57" s="2" customFormat="1" ht="6.95" customHeight="1">
      <c r="A77" s="32"/>
      <c r="B77" s="47"/>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3"/>
      <c r="BE77" s="32"/>
    </row>
    <row r="81" spans="1:57" s="2" customFormat="1" ht="6.95" customHeight="1">
      <c r="A81" s="32"/>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33"/>
      <c r="BE81" s="32"/>
    </row>
    <row r="82" spans="1:57" s="2" customFormat="1" ht="24.95" customHeight="1">
      <c r="A82" s="32"/>
      <c r="B82" s="33"/>
      <c r="C82" s="21" t="s">
        <v>52</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3"/>
      <c r="BE82" s="32"/>
    </row>
    <row r="83" spans="1:57" s="2" customFormat="1" ht="6.95" customHeight="1">
      <c r="A83" s="32"/>
      <c r="B83" s="33"/>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3"/>
      <c r="BE83" s="32"/>
    </row>
    <row r="84" spans="2:44" s="4" customFormat="1" ht="12" customHeight="1">
      <c r="B84" s="51"/>
      <c r="C84" s="27" t="s">
        <v>13</v>
      </c>
      <c r="L84" s="4" t="str">
        <f>K5</f>
        <v>13552</v>
      </c>
      <c r="AR84" s="51"/>
    </row>
    <row r="85" spans="2:44" s="5" customFormat="1" ht="36.95" customHeight="1">
      <c r="B85" s="52"/>
      <c r="C85" s="53" t="s">
        <v>16</v>
      </c>
      <c r="L85" s="235" t="str">
        <f>K6</f>
        <v>SO102 PD PRO OPRAVU PŘÍJEZDOVÝCH CEST KE ŠKOLNÍM JÍDELNÁM ZŠ FKT A ZŠ SJEDNOCENÍ,  A  MEZI ZŠ FKT A PARKEM</v>
      </c>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R85" s="52"/>
    </row>
    <row r="86" spans="1:57" s="2" customFormat="1" ht="6.95" customHeight="1">
      <c r="A86" s="32"/>
      <c r="B86" s="33"/>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3"/>
      <c r="BE86" s="32"/>
    </row>
    <row r="87" spans="1:57" s="2" customFormat="1" ht="12" customHeight="1">
      <c r="A87" s="32"/>
      <c r="B87" s="33"/>
      <c r="C87" s="27" t="s">
        <v>20</v>
      </c>
      <c r="D87" s="32"/>
      <c r="E87" s="32"/>
      <c r="F87" s="32"/>
      <c r="G87" s="32"/>
      <c r="H87" s="32"/>
      <c r="I87" s="32"/>
      <c r="J87" s="32"/>
      <c r="K87" s="32"/>
      <c r="L87" s="54" t="str">
        <f>IF(K8="","",K8)</f>
        <v xml:space="preserve"> </v>
      </c>
      <c r="M87" s="32"/>
      <c r="N87" s="32"/>
      <c r="O87" s="32"/>
      <c r="P87" s="32"/>
      <c r="Q87" s="32"/>
      <c r="R87" s="32"/>
      <c r="S87" s="32"/>
      <c r="T87" s="32"/>
      <c r="U87" s="32"/>
      <c r="V87" s="32"/>
      <c r="W87" s="32"/>
      <c r="X87" s="32"/>
      <c r="Y87" s="32"/>
      <c r="Z87" s="32"/>
      <c r="AA87" s="32"/>
      <c r="AB87" s="32"/>
      <c r="AC87" s="32"/>
      <c r="AD87" s="32"/>
      <c r="AE87" s="32"/>
      <c r="AF87" s="32"/>
      <c r="AG87" s="32"/>
      <c r="AH87" s="32"/>
      <c r="AI87" s="27" t="s">
        <v>22</v>
      </c>
      <c r="AJ87" s="32"/>
      <c r="AK87" s="32"/>
      <c r="AL87" s="32"/>
      <c r="AM87" s="237" t="str">
        <f>IF(AN8="","",AN8)</f>
        <v>8. 12. 2020</v>
      </c>
      <c r="AN87" s="237"/>
      <c r="AO87" s="32"/>
      <c r="AP87" s="32"/>
      <c r="AQ87" s="32"/>
      <c r="AR87" s="33"/>
      <c r="BE87" s="32"/>
    </row>
    <row r="88" spans="1:57" s="2" customFormat="1" ht="6.95" customHeight="1">
      <c r="A88" s="32"/>
      <c r="B88" s="33"/>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3"/>
      <c r="BE88" s="32"/>
    </row>
    <row r="89" spans="1:57" s="2" customFormat="1" ht="15.2" customHeight="1">
      <c r="A89" s="32"/>
      <c r="B89" s="33"/>
      <c r="C89" s="27" t="s">
        <v>24</v>
      </c>
      <c r="D89" s="32"/>
      <c r="E89" s="32"/>
      <c r="F89" s="32"/>
      <c r="G89" s="32"/>
      <c r="H89" s="32"/>
      <c r="I89" s="32"/>
      <c r="J89" s="32"/>
      <c r="K89" s="32"/>
      <c r="L89" s="4" t="str">
        <f>IF(E11="","",E11)</f>
        <v xml:space="preserve"> </v>
      </c>
      <c r="M89" s="32"/>
      <c r="N89" s="32"/>
      <c r="O89" s="32"/>
      <c r="P89" s="32"/>
      <c r="Q89" s="32"/>
      <c r="R89" s="32"/>
      <c r="S89" s="32"/>
      <c r="T89" s="32"/>
      <c r="U89" s="32"/>
      <c r="V89" s="32"/>
      <c r="W89" s="32"/>
      <c r="X89" s="32"/>
      <c r="Y89" s="32"/>
      <c r="Z89" s="32"/>
      <c r="AA89" s="32"/>
      <c r="AB89" s="32"/>
      <c r="AC89" s="32"/>
      <c r="AD89" s="32"/>
      <c r="AE89" s="32"/>
      <c r="AF89" s="32"/>
      <c r="AG89" s="32"/>
      <c r="AH89" s="32"/>
      <c r="AI89" s="27" t="s">
        <v>29</v>
      </c>
      <c r="AJ89" s="32"/>
      <c r="AK89" s="32"/>
      <c r="AL89" s="32"/>
      <c r="AM89" s="238" t="str">
        <f>IF(E17="","",E17)</f>
        <v xml:space="preserve"> </v>
      </c>
      <c r="AN89" s="239"/>
      <c r="AO89" s="239"/>
      <c r="AP89" s="239"/>
      <c r="AQ89" s="32"/>
      <c r="AR89" s="33"/>
      <c r="AS89" s="240" t="s">
        <v>53</v>
      </c>
      <c r="AT89" s="241"/>
      <c r="AU89" s="56"/>
      <c r="AV89" s="56"/>
      <c r="AW89" s="56"/>
      <c r="AX89" s="56"/>
      <c r="AY89" s="56"/>
      <c r="AZ89" s="56"/>
      <c r="BA89" s="56"/>
      <c r="BB89" s="56"/>
      <c r="BC89" s="56"/>
      <c r="BD89" s="57"/>
      <c r="BE89" s="32"/>
    </row>
    <row r="90" spans="1:57" s="2" customFormat="1" ht="15.2" customHeight="1">
      <c r="A90" s="32"/>
      <c r="B90" s="33"/>
      <c r="C90" s="27" t="s">
        <v>27</v>
      </c>
      <c r="D90" s="32"/>
      <c r="E90" s="32"/>
      <c r="F90" s="32"/>
      <c r="G90" s="32"/>
      <c r="H90" s="32"/>
      <c r="I90" s="32"/>
      <c r="J90" s="32"/>
      <c r="K90" s="32"/>
      <c r="L90" s="4" t="str">
        <f>IF(E14="Vyplň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7" t="s">
        <v>31</v>
      </c>
      <c r="AJ90" s="32"/>
      <c r="AK90" s="32"/>
      <c r="AL90" s="32"/>
      <c r="AM90" s="238" t="str">
        <f>IF(E20="","",E20)</f>
        <v xml:space="preserve"> </v>
      </c>
      <c r="AN90" s="239"/>
      <c r="AO90" s="239"/>
      <c r="AP90" s="239"/>
      <c r="AQ90" s="32"/>
      <c r="AR90" s="33"/>
      <c r="AS90" s="242"/>
      <c r="AT90" s="243"/>
      <c r="AU90" s="58"/>
      <c r="AV90" s="58"/>
      <c r="AW90" s="58"/>
      <c r="AX90" s="58"/>
      <c r="AY90" s="58"/>
      <c r="AZ90" s="58"/>
      <c r="BA90" s="58"/>
      <c r="BB90" s="58"/>
      <c r="BC90" s="58"/>
      <c r="BD90" s="59"/>
      <c r="BE90" s="32"/>
    </row>
    <row r="91" spans="1:57" s="2" customFormat="1" ht="10.9" customHeight="1">
      <c r="A91" s="32"/>
      <c r="B91" s="33"/>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3"/>
      <c r="AS91" s="242"/>
      <c r="AT91" s="243"/>
      <c r="AU91" s="58"/>
      <c r="AV91" s="58"/>
      <c r="AW91" s="58"/>
      <c r="AX91" s="58"/>
      <c r="AY91" s="58"/>
      <c r="AZ91" s="58"/>
      <c r="BA91" s="58"/>
      <c r="BB91" s="58"/>
      <c r="BC91" s="58"/>
      <c r="BD91" s="59"/>
      <c r="BE91" s="32"/>
    </row>
    <row r="92" spans="1:57" s="2" customFormat="1" ht="29.25" customHeight="1">
      <c r="A92" s="32"/>
      <c r="B92" s="33"/>
      <c r="C92" s="244" t="s">
        <v>54</v>
      </c>
      <c r="D92" s="245"/>
      <c r="E92" s="245"/>
      <c r="F92" s="245"/>
      <c r="G92" s="245"/>
      <c r="H92" s="60"/>
      <c r="I92" s="246" t="s">
        <v>55</v>
      </c>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c r="AG92" s="247" t="s">
        <v>56</v>
      </c>
      <c r="AH92" s="245"/>
      <c r="AI92" s="245"/>
      <c r="AJ92" s="245"/>
      <c r="AK92" s="245"/>
      <c r="AL92" s="245"/>
      <c r="AM92" s="245"/>
      <c r="AN92" s="246" t="s">
        <v>57</v>
      </c>
      <c r="AO92" s="245"/>
      <c r="AP92" s="248"/>
      <c r="AQ92" s="61" t="s">
        <v>58</v>
      </c>
      <c r="AR92" s="33"/>
      <c r="AS92" s="62" t="s">
        <v>59</v>
      </c>
      <c r="AT92" s="63" t="s">
        <v>60</v>
      </c>
      <c r="AU92" s="63" t="s">
        <v>61</v>
      </c>
      <c r="AV92" s="63" t="s">
        <v>62</v>
      </c>
      <c r="AW92" s="63" t="s">
        <v>63</v>
      </c>
      <c r="AX92" s="63" t="s">
        <v>64</v>
      </c>
      <c r="AY92" s="63" t="s">
        <v>65</v>
      </c>
      <c r="AZ92" s="63" t="s">
        <v>66</v>
      </c>
      <c r="BA92" s="63" t="s">
        <v>67</v>
      </c>
      <c r="BB92" s="63" t="s">
        <v>68</v>
      </c>
      <c r="BC92" s="63" t="s">
        <v>69</v>
      </c>
      <c r="BD92" s="64" t="s">
        <v>70</v>
      </c>
      <c r="BE92" s="32"/>
    </row>
    <row r="93" spans="1:57" s="2" customFormat="1" ht="10.9" customHeight="1">
      <c r="A93" s="32"/>
      <c r="B93" s="33"/>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3"/>
      <c r="AS93" s="65"/>
      <c r="AT93" s="66"/>
      <c r="AU93" s="66"/>
      <c r="AV93" s="66"/>
      <c r="AW93" s="66"/>
      <c r="AX93" s="66"/>
      <c r="AY93" s="66"/>
      <c r="AZ93" s="66"/>
      <c r="BA93" s="66"/>
      <c r="BB93" s="66"/>
      <c r="BC93" s="66"/>
      <c r="BD93" s="67"/>
      <c r="BE93" s="32"/>
    </row>
    <row r="94" spans="2:90" s="6" customFormat="1" ht="32.45" customHeight="1">
      <c r="B94" s="68"/>
      <c r="C94" s="69" t="s">
        <v>71</v>
      </c>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252">
        <f>ROUND(SUM(AG95:AG96),2)</f>
        <v>0</v>
      </c>
      <c r="AH94" s="252"/>
      <c r="AI94" s="252"/>
      <c r="AJ94" s="252"/>
      <c r="AK94" s="252"/>
      <c r="AL94" s="252"/>
      <c r="AM94" s="252"/>
      <c r="AN94" s="253">
        <f>SUM(AG94,AT94)</f>
        <v>0</v>
      </c>
      <c r="AO94" s="253"/>
      <c r="AP94" s="253"/>
      <c r="AQ94" s="72" t="s">
        <v>1</v>
      </c>
      <c r="AR94" s="68"/>
      <c r="AS94" s="73">
        <f>ROUND(SUM(AS95:AS96),2)</f>
        <v>0</v>
      </c>
      <c r="AT94" s="74">
        <f>ROUND(SUM(AV94:AW94),2)</f>
        <v>0</v>
      </c>
      <c r="AU94" s="75">
        <f>ROUND(SUM(AU95:AU96),5)</f>
        <v>0</v>
      </c>
      <c r="AV94" s="74">
        <f>ROUND(AZ94*L29,2)</f>
        <v>0</v>
      </c>
      <c r="AW94" s="74">
        <f>ROUND(BA94*L30,2)</f>
        <v>0</v>
      </c>
      <c r="AX94" s="74">
        <f>ROUND(BB94*L29,2)</f>
        <v>0</v>
      </c>
      <c r="AY94" s="74">
        <f>ROUND(BC94*L30,2)</f>
        <v>0</v>
      </c>
      <c r="AZ94" s="74">
        <f>ROUND(SUM(AZ95:AZ96),2)</f>
        <v>0</v>
      </c>
      <c r="BA94" s="74">
        <f>ROUND(SUM(BA95:BA96),2)</f>
        <v>0</v>
      </c>
      <c r="BB94" s="74">
        <f>ROUND(SUM(BB95:BB96),2)</f>
        <v>0</v>
      </c>
      <c r="BC94" s="74">
        <f>ROUND(SUM(BC95:BC96),2)</f>
        <v>0</v>
      </c>
      <c r="BD94" s="76">
        <f>ROUND(SUM(BD95:BD96),2)</f>
        <v>0</v>
      </c>
      <c r="BS94" s="77" t="s">
        <v>72</v>
      </c>
      <c r="BT94" s="77" t="s">
        <v>73</v>
      </c>
      <c r="BU94" s="78" t="s">
        <v>74</v>
      </c>
      <c r="BV94" s="77" t="s">
        <v>75</v>
      </c>
      <c r="BW94" s="77" t="s">
        <v>4</v>
      </c>
      <c r="BX94" s="77" t="s">
        <v>76</v>
      </c>
      <c r="CL94" s="77" t="s">
        <v>1</v>
      </c>
    </row>
    <row r="95" spans="1:91" s="7" customFormat="1" ht="24.75" customHeight="1">
      <c r="A95" s="79" t="s">
        <v>77</v>
      </c>
      <c r="B95" s="80"/>
      <c r="C95" s="81"/>
      <c r="D95" s="251" t="s">
        <v>78</v>
      </c>
      <c r="E95" s="251"/>
      <c r="F95" s="251"/>
      <c r="G95" s="251"/>
      <c r="H95" s="251"/>
      <c r="I95" s="82"/>
      <c r="J95" s="251" t="s">
        <v>79</v>
      </c>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49">
        <f>'SO - 102 - Příjezdová ces...'!J30</f>
        <v>0</v>
      </c>
      <c r="AH95" s="250"/>
      <c r="AI95" s="250"/>
      <c r="AJ95" s="250"/>
      <c r="AK95" s="250"/>
      <c r="AL95" s="250"/>
      <c r="AM95" s="250"/>
      <c r="AN95" s="249">
        <f>SUM(AG95,AT95)</f>
        <v>0</v>
      </c>
      <c r="AO95" s="250"/>
      <c r="AP95" s="250"/>
      <c r="AQ95" s="83" t="s">
        <v>80</v>
      </c>
      <c r="AR95" s="80"/>
      <c r="AS95" s="84">
        <v>0</v>
      </c>
      <c r="AT95" s="85">
        <f>ROUND(SUM(AV95:AW95),2)</f>
        <v>0</v>
      </c>
      <c r="AU95" s="86">
        <f>'SO - 102 - Příjezdová ces...'!P129</f>
        <v>0</v>
      </c>
      <c r="AV95" s="85">
        <f>'SO - 102 - Příjezdová ces...'!J33</f>
        <v>0</v>
      </c>
      <c r="AW95" s="85">
        <f>'SO - 102 - Příjezdová ces...'!J34</f>
        <v>0</v>
      </c>
      <c r="AX95" s="85">
        <f>'SO - 102 - Příjezdová ces...'!J35</f>
        <v>0</v>
      </c>
      <c r="AY95" s="85">
        <f>'SO - 102 - Příjezdová ces...'!J36</f>
        <v>0</v>
      </c>
      <c r="AZ95" s="85">
        <f>'SO - 102 - Příjezdová ces...'!F33</f>
        <v>0</v>
      </c>
      <c r="BA95" s="85">
        <f>'SO - 102 - Příjezdová ces...'!F34</f>
        <v>0</v>
      </c>
      <c r="BB95" s="85">
        <f>'SO - 102 - Příjezdová ces...'!F35</f>
        <v>0</v>
      </c>
      <c r="BC95" s="85">
        <f>'SO - 102 - Příjezdová ces...'!F36</f>
        <v>0</v>
      </c>
      <c r="BD95" s="87">
        <f>'SO - 102 - Příjezdová ces...'!F37</f>
        <v>0</v>
      </c>
      <c r="BT95" s="88" t="s">
        <v>81</v>
      </c>
      <c r="BV95" s="88" t="s">
        <v>75</v>
      </c>
      <c r="BW95" s="88" t="s">
        <v>82</v>
      </c>
      <c r="BX95" s="88" t="s">
        <v>4</v>
      </c>
      <c r="CL95" s="88" t="s">
        <v>1</v>
      </c>
      <c r="CM95" s="88" t="s">
        <v>83</v>
      </c>
    </row>
    <row r="96" spans="1:91" s="7" customFormat="1" ht="50.25" customHeight="1">
      <c r="A96" s="79" t="s">
        <v>77</v>
      </c>
      <c r="B96" s="80"/>
      <c r="C96" s="81"/>
      <c r="D96" s="251" t="s">
        <v>84</v>
      </c>
      <c r="E96" s="251"/>
      <c r="F96" s="251"/>
      <c r="G96" s="251"/>
      <c r="H96" s="251"/>
      <c r="I96" s="82"/>
      <c r="J96" s="251" t="s">
        <v>85</v>
      </c>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49">
        <f>'SO - 102 - REZERVA -  POU...'!J30</f>
        <v>0</v>
      </c>
      <c r="AH96" s="250"/>
      <c r="AI96" s="250"/>
      <c r="AJ96" s="250"/>
      <c r="AK96" s="250"/>
      <c r="AL96" s="250"/>
      <c r="AM96" s="250"/>
      <c r="AN96" s="249">
        <f>SUM(AG96,AT96)</f>
        <v>0</v>
      </c>
      <c r="AO96" s="250"/>
      <c r="AP96" s="250"/>
      <c r="AQ96" s="83" t="s">
        <v>80</v>
      </c>
      <c r="AR96" s="80"/>
      <c r="AS96" s="89">
        <v>0</v>
      </c>
      <c r="AT96" s="90">
        <f>ROUND(SUM(AV96:AW96),2)</f>
        <v>0</v>
      </c>
      <c r="AU96" s="91">
        <f>'SO - 102 - REZERVA -  POU...'!P122</f>
        <v>0</v>
      </c>
      <c r="AV96" s="90">
        <f>'SO - 102 - REZERVA -  POU...'!J33</f>
        <v>0</v>
      </c>
      <c r="AW96" s="90">
        <f>'SO - 102 - REZERVA -  POU...'!J34</f>
        <v>0</v>
      </c>
      <c r="AX96" s="90">
        <f>'SO - 102 - REZERVA -  POU...'!J35</f>
        <v>0</v>
      </c>
      <c r="AY96" s="90">
        <f>'SO - 102 - REZERVA -  POU...'!J36</f>
        <v>0</v>
      </c>
      <c r="AZ96" s="90">
        <f>'SO - 102 - REZERVA -  POU...'!F33</f>
        <v>0</v>
      </c>
      <c r="BA96" s="90">
        <f>'SO - 102 - REZERVA -  POU...'!F34</f>
        <v>0</v>
      </c>
      <c r="BB96" s="90">
        <f>'SO - 102 - REZERVA -  POU...'!F35</f>
        <v>0</v>
      </c>
      <c r="BC96" s="90">
        <f>'SO - 102 - REZERVA -  POU...'!F36</f>
        <v>0</v>
      </c>
      <c r="BD96" s="92">
        <f>'SO - 102 - REZERVA -  POU...'!F37</f>
        <v>0</v>
      </c>
      <c r="BT96" s="88" t="s">
        <v>81</v>
      </c>
      <c r="BV96" s="88" t="s">
        <v>75</v>
      </c>
      <c r="BW96" s="88" t="s">
        <v>86</v>
      </c>
      <c r="BX96" s="88" t="s">
        <v>4</v>
      </c>
      <c r="CL96" s="88" t="s">
        <v>1</v>
      </c>
      <c r="CM96" s="88" t="s">
        <v>83</v>
      </c>
    </row>
    <row r="97" spans="1:57" s="2" customFormat="1" ht="30" customHeight="1">
      <c r="A97" s="32"/>
      <c r="B97" s="33"/>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3"/>
      <c r="AS97" s="32"/>
      <c r="AT97" s="32"/>
      <c r="AU97" s="32"/>
      <c r="AV97" s="32"/>
      <c r="AW97" s="32"/>
      <c r="AX97" s="32"/>
      <c r="AY97" s="32"/>
      <c r="AZ97" s="32"/>
      <c r="BA97" s="32"/>
      <c r="BB97" s="32"/>
      <c r="BC97" s="32"/>
      <c r="BD97" s="32"/>
      <c r="BE97" s="32"/>
    </row>
    <row r="98" spans="1:57" s="2" customFormat="1" ht="6.95" customHeight="1">
      <c r="A98" s="32"/>
      <c r="B98" s="47"/>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33"/>
      <c r="AS98" s="32"/>
      <c r="AT98" s="32"/>
      <c r="AU98" s="32"/>
      <c r="AV98" s="32"/>
      <c r="AW98" s="32"/>
      <c r="AX98" s="32"/>
      <c r="AY98" s="32"/>
      <c r="AZ98" s="32"/>
      <c r="BA98" s="32"/>
      <c r="BB98" s="32"/>
      <c r="BC98" s="32"/>
      <c r="BD98" s="32"/>
      <c r="BE98" s="32"/>
    </row>
  </sheetData>
  <mergeCells count="46">
    <mergeCell ref="AR2:BE2"/>
    <mergeCell ref="AN96:AP96"/>
    <mergeCell ref="AG96:AM96"/>
    <mergeCell ref="D96:H96"/>
    <mergeCell ref="J96:AF96"/>
    <mergeCell ref="AG94:AM94"/>
    <mergeCell ref="AN94:AP94"/>
    <mergeCell ref="C92:G92"/>
    <mergeCell ref="I92:AF92"/>
    <mergeCell ref="AG92:AM92"/>
    <mergeCell ref="AN92:AP92"/>
    <mergeCell ref="AN95:AP95"/>
    <mergeCell ref="AG95:AM95"/>
    <mergeCell ref="D95:H95"/>
    <mergeCell ref="J95:AF95"/>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SO - 102 - Příjezdová ces...'!C2" display="/"/>
    <hyperlink ref="A96" location="'SO - 102 - REZERVA -  POU...'!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34"/>
  <sheetViews>
    <sheetView showGridLines="0" zoomScale="80" zoomScaleNormal="80" workbookViewId="0" topLeftCell="A124">
      <selection activeCell="K173" sqref="K173"/>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93"/>
      <c r="L2" s="254" t="s">
        <v>5</v>
      </c>
      <c r="M2" s="220"/>
      <c r="N2" s="220"/>
      <c r="O2" s="220"/>
      <c r="P2" s="220"/>
      <c r="Q2" s="220"/>
      <c r="R2" s="220"/>
      <c r="S2" s="220"/>
      <c r="T2" s="220"/>
      <c r="U2" s="220"/>
      <c r="V2" s="220"/>
      <c r="AT2" s="17" t="s">
        <v>82</v>
      </c>
      <c r="AZ2" s="94" t="s">
        <v>87</v>
      </c>
      <c r="BA2" s="94" t="s">
        <v>1</v>
      </c>
      <c r="BB2" s="94" t="s">
        <v>1</v>
      </c>
      <c r="BC2" s="94" t="s">
        <v>88</v>
      </c>
      <c r="BD2" s="94" t="s">
        <v>83</v>
      </c>
    </row>
    <row r="3" spans="2:56" s="1" customFormat="1" ht="6.95" customHeight="1">
      <c r="B3" s="18"/>
      <c r="C3" s="19"/>
      <c r="D3" s="19"/>
      <c r="E3" s="19"/>
      <c r="F3" s="19"/>
      <c r="G3" s="19"/>
      <c r="H3" s="19"/>
      <c r="I3" s="95"/>
      <c r="J3" s="19"/>
      <c r="K3" s="19"/>
      <c r="L3" s="20"/>
      <c r="AT3" s="17" t="s">
        <v>83</v>
      </c>
      <c r="AZ3" s="94" t="s">
        <v>89</v>
      </c>
      <c r="BA3" s="94" t="s">
        <v>1</v>
      </c>
      <c r="BB3" s="94" t="s">
        <v>1</v>
      </c>
      <c r="BC3" s="94" t="s">
        <v>90</v>
      </c>
      <c r="BD3" s="94" t="s">
        <v>83</v>
      </c>
    </row>
    <row r="4" spans="2:56" s="1" customFormat="1" ht="24.95" customHeight="1">
      <c r="B4" s="20"/>
      <c r="D4" s="21" t="s">
        <v>91</v>
      </c>
      <c r="I4" s="93"/>
      <c r="L4" s="20"/>
      <c r="M4" s="96" t="s">
        <v>10</v>
      </c>
      <c r="AT4" s="17" t="s">
        <v>3</v>
      </c>
      <c r="AZ4" s="94" t="s">
        <v>92</v>
      </c>
      <c r="BA4" s="94" t="s">
        <v>1</v>
      </c>
      <c r="BB4" s="94" t="s">
        <v>1</v>
      </c>
      <c r="BC4" s="94" t="s">
        <v>93</v>
      </c>
      <c r="BD4" s="94" t="s">
        <v>83</v>
      </c>
    </row>
    <row r="5" spans="2:12" s="1" customFormat="1" ht="6.95" customHeight="1">
      <c r="B5" s="20"/>
      <c r="I5" s="93"/>
      <c r="L5" s="20"/>
    </row>
    <row r="6" spans="2:12" s="1" customFormat="1" ht="12" customHeight="1">
      <c r="B6" s="20"/>
      <c r="D6" s="27" t="s">
        <v>16</v>
      </c>
      <c r="I6" s="93"/>
      <c r="L6" s="20"/>
    </row>
    <row r="7" spans="2:12" s="1" customFormat="1" ht="23.25" customHeight="1">
      <c r="B7" s="20"/>
      <c r="E7" s="255" t="str">
        <f>'Rekapitulace stavby'!K6</f>
        <v>SO102 PD PRO OPRAVU PŘÍJEZDOVÝCH CEST KE ŠKOLNÍM JÍDELNÁM ZŠ FKT A ZŠ SJEDNOCENÍ,  A  MEZI ZŠ FKT A PARKEM</v>
      </c>
      <c r="F7" s="256"/>
      <c r="G7" s="256"/>
      <c r="H7" s="256"/>
      <c r="I7" s="93"/>
      <c r="L7" s="20"/>
    </row>
    <row r="8" spans="1:31" s="2" customFormat="1" ht="12" customHeight="1">
      <c r="A8" s="32"/>
      <c r="B8" s="33"/>
      <c r="C8" s="32"/>
      <c r="D8" s="27" t="s">
        <v>94</v>
      </c>
      <c r="E8" s="32"/>
      <c r="F8" s="32"/>
      <c r="G8" s="32"/>
      <c r="H8" s="32"/>
      <c r="I8" s="97"/>
      <c r="J8" s="32"/>
      <c r="K8" s="32"/>
      <c r="L8" s="42"/>
      <c r="S8" s="32"/>
      <c r="T8" s="32"/>
      <c r="U8" s="32"/>
      <c r="V8" s="32"/>
      <c r="W8" s="32"/>
      <c r="X8" s="32"/>
      <c r="Y8" s="32"/>
      <c r="Z8" s="32"/>
      <c r="AA8" s="32"/>
      <c r="AB8" s="32"/>
      <c r="AC8" s="32"/>
      <c r="AD8" s="32"/>
      <c r="AE8" s="32"/>
    </row>
    <row r="9" spans="1:31" s="2" customFormat="1" ht="16.5" customHeight="1">
      <c r="A9" s="32"/>
      <c r="B9" s="33"/>
      <c r="C9" s="32"/>
      <c r="D9" s="32"/>
      <c r="E9" s="235" t="s">
        <v>95</v>
      </c>
      <c r="F9" s="257"/>
      <c r="G9" s="257"/>
      <c r="H9" s="257"/>
      <c r="I9" s="97"/>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97"/>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98"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98" t="s">
        <v>22</v>
      </c>
      <c r="J12" s="55" t="str">
        <f>'Rekapitulace stavby'!AN8</f>
        <v>8. 12. 2020</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7"/>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98" t="s">
        <v>25</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8" t="s">
        <v>26</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7"/>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98"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58" t="str">
        <f>'Rekapitulace stavby'!E14</f>
        <v>Vyplň údaj</v>
      </c>
      <c r="F18" s="219"/>
      <c r="G18" s="219"/>
      <c r="H18" s="219"/>
      <c r="I18" s="98"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7"/>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98" t="s">
        <v>25</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8"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7"/>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8"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98" t="s">
        <v>26</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7"/>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32</v>
      </c>
      <c r="E26" s="32"/>
      <c r="F26" s="32"/>
      <c r="G26" s="32"/>
      <c r="H26" s="32"/>
      <c r="I26" s="97"/>
      <c r="J26" s="32"/>
      <c r="K26" s="32"/>
      <c r="L26" s="42"/>
      <c r="S26" s="32"/>
      <c r="T26" s="32"/>
      <c r="U26" s="32"/>
      <c r="V26" s="32"/>
      <c r="W26" s="32"/>
      <c r="X26" s="32"/>
      <c r="Y26" s="32"/>
      <c r="Z26" s="32"/>
      <c r="AA26" s="32"/>
      <c r="AB26" s="32"/>
      <c r="AC26" s="32"/>
      <c r="AD26" s="32"/>
      <c r="AE26" s="32"/>
    </row>
    <row r="27" spans="1:31" s="8" customFormat="1" ht="16.5" customHeight="1">
      <c r="A27" s="99"/>
      <c r="B27" s="100"/>
      <c r="C27" s="99"/>
      <c r="D27" s="99"/>
      <c r="E27" s="224" t="s">
        <v>1</v>
      </c>
      <c r="F27" s="224"/>
      <c r="G27" s="224"/>
      <c r="H27" s="224"/>
      <c r="I27" s="101"/>
      <c r="J27" s="99"/>
      <c r="K27" s="99"/>
      <c r="L27" s="102"/>
      <c r="S27" s="99"/>
      <c r="T27" s="99"/>
      <c r="U27" s="99"/>
      <c r="V27" s="99"/>
      <c r="W27" s="99"/>
      <c r="X27" s="99"/>
      <c r="Y27" s="99"/>
      <c r="Z27" s="99"/>
      <c r="AA27" s="99"/>
      <c r="AB27" s="99"/>
      <c r="AC27" s="99"/>
      <c r="AD27" s="99"/>
      <c r="AE27" s="99"/>
    </row>
    <row r="28" spans="1:31" s="2" customFormat="1" ht="6.95" customHeight="1">
      <c r="A28" s="32"/>
      <c r="B28" s="33"/>
      <c r="C28" s="32"/>
      <c r="D28" s="32"/>
      <c r="E28" s="32"/>
      <c r="F28" s="32"/>
      <c r="G28" s="32"/>
      <c r="H28" s="32"/>
      <c r="I28" s="97"/>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103"/>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104" t="s">
        <v>33</v>
      </c>
      <c r="E30" s="32"/>
      <c r="F30" s="32"/>
      <c r="G30" s="32"/>
      <c r="H30" s="32"/>
      <c r="I30" s="97"/>
      <c r="J30" s="71">
        <f>ROUND(J129,2)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103"/>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35</v>
      </c>
      <c r="G32" s="32"/>
      <c r="H32" s="32"/>
      <c r="I32" s="105" t="s">
        <v>34</v>
      </c>
      <c r="J32" s="36" t="s">
        <v>36</v>
      </c>
      <c r="K32" s="32"/>
      <c r="L32" s="42"/>
      <c r="S32" s="32"/>
      <c r="T32" s="32"/>
      <c r="U32" s="32"/>
      <c r="V32" s="32"/>
      <c r="W32" s="32"/>
      <c r="X32" s="32"/>
      <c r="Y32" s="32"/>
      <c r="Z32" s="32"/>
      <c r="AA32" s="32"/>
      <c r="AB32" s="32"/>
      <c r="AC32" s="32"/>
      <c r="AD32" s="32"/>
      <c r="AE32" s="32"/>
    </row>
    <row r="33" spans="1:31" s="2" customFormat="1" ht="14.45" customHeight="1">
      <c r="A33" s="32"/>
      <c r="B33" s="33"/>
      <c r="C33" s="32"/>
      <c r="D33" s="106" t="s">
        <v>37</v>
      </c>
      <c r="E33" s="27" t="s">
        <v>38</v>
      </c>
      <c r="F33" s="107">
        <f>ROUND((SUM(BE129:BE333)),2)</f>
        <v>0</v>
      </c>
      <c r="G33" s="32"/>
      <c r="H33" s="32"/>
      <c r="I33" s="108">
        <v>0.21</v>
      </c>
      <c r="J33" s="107">
        <f>ROUND(((SUM(BE129:BE333))*I33),2)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39</v>
      </c>
      <c r="F34" s="107">
        <f>ROUND((SUM(BF129:BF333)),2)</f>
        <v>0</v>
      </c>
      <c r="G34" s="32"/>
      <c r="H34" s="32"/>
      <c r="I34" s="108">
        <v>0.15</v>
      </c>
      <c r="J34" s="107">
        <f>ROUND(((SUM(BF129:BF333))*I34),2)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40</v>
      </c>
      <c r="F35" s="107">
        <f>ROUND((SUM(BG129:BG333)),2)</f>
        <v>0</v>
      </c>
      <c r="G35" s="32"/>
      <c r="H35" s="32"/>
      <c r="I35" s="108">
        <v>0.21</v>
      </c>
      <c r="J35" s="107">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41</v>
      </c>
      <c r="F36" s="107">
        <f>ROUND((SUM(BH129:BH333)),2)</f>
        <v>0</v>
      </c>
      <c r="G36" s="32"/>
      <c r="H36" s="32"/>
      <c r="I36" s="108">
        <v>0.15</v>
      </c>
      <c r="J36" s="107">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7">
        <f>ROUND((SUM(BI129:BI333)),2)</f>
        <v>0</v>
      </c>
      <c r="G37" s="32"/>
      <c r="H37" s="32"/>
      <c r="I37" s="108">
        <v>0</v>
      </c>
      <c r="J37" s="107">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7"/>
      <c r="J38" s="32"/>
      <c r="K38" s="32"/>
      <c r="L38" s="42"/>
      <c r="S38" s="32"/>
      <c r="T38" s="32"/>
      <c r="U38" s="32"/>
      <c r="V38" s="32"/>
      <c r="W38" s="32"/>
      <c r="X38" s="32"/>
      <c r="Y38" s="32"/>
      <c r="Z38" s="32"/>
      <c r="AA38" s="32"/>
      <c r="AB38" s="32"/>
      <c r="AC38" s="32"/>
      <c r="AD38" s="32"/>
      <c r="AE38" s="32"/>
    </row>
    <row r="39" spans="1:31" s="2" customFormat="1" ht="25.35" customHeight="1">
      <c r="A39" s="32"/>
      <c r="B39" s="33"/>
      <c r="C39" s="109"/>
      <c r="D39" s="110" t="s">
        <v>43</v>
      </c>
      <c r="E39" s="60"/>
      <c r="F39" s="60"/>
      <c r="G39" s="111" t="s">
        <v>44</v>
      </c>
      <c r="H39" s="112" t="s">
        <v>45</v>
      </c>
      <c r="I39" s="113"/>
      <c r="J39" s="114">
        <f>SUM(J30:J37)</f>
        <v>0</v>
      </c>
      <c r="K39" s="115"/>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97"/>
      <c r="J40" s="32"/>
      <c r="K40" s="32"/>
      <c r="L40" s="42"/>
      <c r="S40" s="32"/>
      <c r="T40" s="32"/>
      <c r="U40" s="32"/>
      <c r="V40" s="32"/>
      <c r="W40" s="32"/>
      <c r="X40" s="32"/>
      <c r="Y40" s="32"/>
      <c r="Z40" s="32"/>
      <c r="AA40" s="32"/>
      <c r="AB40" s="32"/>
      <c r="AC40" s="32"/>
      <c r="AD40" s="32"/>
      <c r="AE40" s="32"/>
    </row>
    <row r="41" spans="2:12" s="1" customFormat="1" ht="14.45" customHeight="1">
      <c r="B41" s="20"/>
      <c r="I41" s="93"/>
      <c r="L41" s="20"/>
    </row>
    <row r="42" spans="2:12" s="1" customFormat="1" ht="14.45" customHeight="1">
      <c r="B42" s="20"/>
      <c r="I42" s="93"/>
      <c r="L42" s="20"/>
    </row>
    <row r="43" spans="2:12" s="1" customFormat="1" ht="14.45" customHeight="1">
      <c r="B43" s="20"/>
      <c r="I43" s="93"/>
      <c r="L43" s="20"/>
    </row>
    <row r="44" spans="2:12" s="1" customFormat="1" ht="14.45" customHeight="1">
      <c r="B44" s="20"/>
      <c r="I44" s="93"/>
      <c r="L44" s="20"/>
    </row>
    <row r="45" spans="2:12" s="1" customFormat="1" ht="14.45" customHeight="1">
      <c r="B45" s="20"/>
      <c r="I45" s="93"/>
      <c r="L45" s="20"/>
    </row>
    <row r="46" spans="2:12" s="1" customFormat="1" ht="14.45" customHeight="1">
      <c r="B46" s="20"/>
      <c r="I46" s="93"/>
      <c r="L46" s="20"/>
    </row>
    <row r="47" spans="2:12" s="1" customFormat="1" ht="14.45" customHeight="1">
      <c r="B47" s="20"/>
      <c r="I47" s="93"/>
      <c r="L47" s="20"/>
    </row>
    <row r="48" spans="2:12" s="1" customFormat="1" ht="14.45" customHeight="1">
      <c r="B48" s="20"/>
      <c r="I48" s="93"/>
      <c r="L48" s="20"/>
    </row>
    <row r="49" spans="2:12" s="1" customFormat="1" ht="14.45" customHeight="1">
      <c r="B49" s="20"/>
      <c r="I49" s="93"/>
      <c r="L49" s="20"/>
    </row>
    <row r="50" spans="2:12" s="2" customFormat="1" ht="14.45" customHeight="1">
      <c r="B50" s="42"/>
      <c r="D50" s="43" t="s">
        <v>46</v>
      </c>
      <c r="E50" s="44"/>
      <c r="F50" s="44"/>
      <c r="G50" s="43" t="s">
        <v>47</v>
      </c>
      <c r="H50" s="44"/>
      <c r="I50" s="116"/>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48</v>
      </c>
      <c r="E61" s="35"/>
      <c r="F61" s="117" t="s">
        <v>49</v>
      </c>
      <c r="G61" s="45" t="s">
        <v>48</v>
      </c>
      <c r="H61" s="35"/>
      <c r="I61" s="118"/>
      <c r="J61" s="119" t="s">
        <v>49</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50</v>
      </c>
      <c r="E65" s="46"/>
      <c r="F65" s="46"/>
      <c r="G65" s="43" t="s">
        <v>51</v>
      </c>
      <c r="H65" s="46"/>
      <c r="I65" s="120"/>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48</v>
      </c>
      <c r="E76" s="35"/>
      <c r="F76" s="117" t="s">
        <v>49</v>
      </c>
      <c r="G76" s="45" t="s">
        <v>48</v>
      </c>
      <c r="H76" s="35"/>
      <c r="I76" s="118"/>
      <c r="J76" s="119" t="s">
        <v>49</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121"/>
      <c r="J77" s="48"/>
      <c r="K77" s="48"/>
      <c r="L77" s="42"/>
      <c r="S77" s="32"/>
      <c r="T77" s="32"/>
      <c r="U77" s="32"/>
      <c r="V77" s="32"/>
      <c r="W77" s="32"/>
      <c r="X77" s="32"/>
      <c r="Y77" s="32"/>
      <c r="Z77" s="32"/>
      <c r="AA77" s="32"/>
      <c r="AB77" s="32"/>
      <c r="AC77" s="32"/>
      <c r="AD77" s="32"/>
      <c r="AE77" s="32"/>
    </row>
    <row r="81" spans="1:31" s="2" customFormat="1" ht="6.95" customHeight="1" hidden="1">
      <c r="A81" s="32"/>
      <c r="B81" s="49"/>
      <c r="C81" s="50"/>
      <c r="D81" s="50"/>
      <c r="E81" s="50"/>
      <c r="F81" s="50"/>
      <c r="G81" s="50"/>
      <c r="H81" s="50"/>
      <c r="I81" s="122"/>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96</v>
      </c>
      <c r="D82" s="32"/>
      <c r="E82" s="32"/>
      <c r="F82" s="32"/>
      <c r="G82" s="32"/>
      <c r="H82" s="32"/>
      <c r="I82" s="97"/>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97"/>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97"/>
      <c r="J84" s="32"/>
      <c r="K84" s="32"/>
      <c r="L84" s="42"/>
      <c r="S84" s="32"/>
      <c r="T84" s="32"/>
      <c r="U84" s="32"/>
      <c r="V84" s="32"/>
      <c r="W84" s="32"/>
      <c r="X84" s="32"/>
      <c r="Y84" s="32"/>
      <c r="Z84" s="32"/>
      <c r="AA84" s="32"/>
      <c r="AB84" s="32"/>
      <c r="AC84" s="32"/>
      <c r="AD84" s="32"/>
      <c r="AE84" s="32"/>
    </row>
    <row r="85" spans="1:31" s="2" customFormat="1" ht="23.25" customHeight="1" hidden="1">
      <c r="A85" s="32"/>
      <c r="B85" s="33"/>
      <c r="C85" s="32"/>
      <c r="D85" s="32"/>
      <c r="E85" s="255" t="str">
        <f>E7</f>
        <v>SO102 PD PRO OPRAVU PŘÍJEZDOVÝCH CEST KE ŠKOLNÍM JÍDELNÁM ZŠ FKT A ZŠ SJEDNOCENÍ,  A  MEZI ZŠ FKT A PARKEM</v>
      </c>
      <c r="F85" s="256"/>
      <c r="G85" s="256"/>
      <c r="H85" s="256"/>
      <c r="I85" s="97"/>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94</v>
      </c>
      <c r="D86" s="32"/>
      <c r="E86" s="32"/>
      <c r="F86" s="32"/>
      <c r="G86" s="32"/>
      <c r="H86" s="32"/>
      <c r="I86" s="97"/>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5" t="str">
        <f>E9</f>
        <v>SO - 102 - Příjezdová cesta ke školní jídelně ZŠ FKT</v>
      </c>
      <c r="F87" s="257"/>
      <c r="G87" s="257"/>
      <c r="H87" s="257"/>
      <c r="I87" s="97"/>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97"/>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 xml:space="preserve"> </v>
      </c>
      <c r="G89" s="32"/>
      <c r="H89" s="32"/>
      <c r="I89" s="98" t="s">
        <v>22</v>
      </c>
      <c r="J89" s="55" t="str">
        <f>IF(J12="","",J12)</f>
        <v>8. 12. 2020</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97"/>
      <c r="J90" s="32"/>
      <c r="K90" s="32"/>
      <c r="L90" s="42"/>
      <c r="S90" s="32"/>
      <c r="T90" s="32"/>
      <c r="U90" s="32"/>
      <c r="V90" s="32"/>
      <c r="W90" s="32"/>
      <c r="X90" s="32"/>
      <c r="Y90" s="32"/>
      <c r="Z90" s="32"/>
      <c r="AA90" s="32"/>
      <c r="AB90" s="32"/>
      <c r="AC90" s="32"/>
      <c r="AD90" s="32"/>
      <c r="AE90" s="32"/>
    </row>
    <row r="91" spans="1:31" s="2" customFormat="1" ht="15.2" customHeight="1" hidden="1">
      <c r="A91" s="32"/>
      <c r="B91" s="33"/>
      <c r="C91" s="27" t="s">
        <v>24</v>
      </c>
      <c r="D91" s="32"/>
      <c r="E91" s="32"/>
      <c r="F91" s="25" t="str">
        <f>E15</f>
        <v xml:space="preserve"> </v>
      </c>
      <c r="G91" s="32"/>
      <c r="H91" s="32"/>
      <c r="I91" s="98"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hidden="1">
      <c r="A92" s="32"/>
      <c r="B92" s="33"/>
      <c r="C92" s="27" t="s">
        <v>27</v>
      </c>
      <c r="D92" s="32"/>
      <c r="E92" s="32"/>
      <c r="F92" s="25" t="str">
        <f>IF(E18="","",E18)</f>
        <v>Vyplň údaj</v>
      </c>
      <c r="G92" s="32"/>
      <c r="H92" s="32"/>
      <c r="I92" s="98" t="s">
        <v>31</v>
      </c>
      <c r="J92" s="30" t="str">
        <f>E24</f>
        <v xml:space="preserve"> </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97"/>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23" t="s">
        <v>97</v>
      </c>
      <c r="D94" s="109"/>
      <c r="E94" s="109"/>
      <c r="F94" s="109"/>
      <c r="G94" s="109"/>
      <c r="H94" s="109"/>
      <c r="I94" s="124"/>
      <c r="J94" s="125" t="s">
        <v>98</v>
      </c>
      <c r="K94" s="109"/>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97"/>
      <c r="J95" s="32"/>
      <c r="K95" s="32"/>
      <c r="L95" s="42"/>
      <c r="S95" s="32"/>
      <c r="T95" s="32"/>
      <c r="U95" s="32"/>
      <c r="V95" s="32"/>
      <c r="W95" s="32"/>
      <c r="X95" s="32"/>
      <c r="Y95" s="32"/>
      <c r="Z95" s="32"/>
      <c r="AA95" s="32"/>
      <c r="AB95" s="32"/>
      <c r="AC95" s="32"/>
      <c r="AD95" s="32"/>
      <c r="AE95" s="32"/>
    </row>
    <row r="96" spans="1:47" s="2" customFormat="1" ht="22.9" customHeight="1" hidden="1">
      <c r="A96" s="32"/>
      <c r="B96" s="33"/>
      <c r="C96" s="126" t="s">
        <v>99</v>
      </c>
      <c r="D96" s="32"/>
      <c r="E96" s="32"/>
      <c r="F96" s="32"/>
      <c r="G96" s="32"/>
      <c r="H96" s="32"/>
      <c r="I96" s="97"/>
      <c r="J96" s="71">
        <f>J129</f>
        <v>0</v>
      </c>
      <c r="K96" s="32"/>
      <c r="L96" s="42"/>
      <c r="S96" s="32"/>
      <c r="T96" s="32"/>
      <c r="U96" s="32"/>
      <c r="V96" s="32"/>
      <c r="W96" s="32"/>
      <c r="X96" s="32"/>
      <c r="Y96" s="32"/>
      <c r="Z96" s="32"/>
      <c r="AA96" s="32"/>
      <c r="AB96" s="32"/>
      <c r="AC96" s="32"/>
      <c r="AD96" s="32"/>
      <c r="AE96" s="32"/>
      <c r="AU96" s="17" t="s">
        <v>100</v>
      </c>
    </row>
    <row r="97" spans="2:12" s="9" customFormat="1" ht="24.95" customHeight="1" hidden="1">
      <c r="B97" s="127"/>
      <c r="D97" s="128" t="s">
        <v>101</v>
      </c>
      <c r="E97" s="129"/>
      <c r="F97" s="129"/>
      <c r="G97" s="129"/>
      <c r="H97" s="129"/>
      <c r="I97" s="130"/>
      <c r="J97" s="131">
        <f>J130</f>
        <v>0</v>
      </c>
      <c r="L97" s="127"/>
    </row>
    <row r="98" spans="2:12" s="10" customFormat="1" ht="19.9" customHeight="1" hidden="1">
      <c r="B98" s="132"/>
      <c r="D98" s="133" t="s">
        <v>102</v>
      </c>
      <c r="E98" s="134"/>
      <c r="F98" s="134"/>
      <c r="G98" s="134"/>
      <c r="H98" s="134"/>
      <c r="I98" s="135"/>
      <c r="J98" s="136">
        <f>J131</f>
        <v>0</v>
      </c>
      <c r="L98" s="132"/>
    </row>
    <row r="99" spans="2:12" s="10" customFormat="1" ht="19.9" customHeight="1" hidden="1">
      <c r="B99" s="132"/>
      <c r="D99" s="133" t="s">
        <v>103</v>
      </c>
      <c r="E99" s="134"/>
      <c r="F99" s="134"/>
      <c r="G99" s="134"/>
      <c r="H99" s="134"/>
      <c r="I99" s="135"/>
      <c r="J99" s="136">
        <f>J181</f>
        <v>0</v>
      </c>
      <c r="L99" s="132"/>
    </row>
    <row r="100" spans="2:12" s="10" customFormat="1" ht="19.9" customHeight="1" hidden="1">
      <c r="B100" s="132"/>
      <c r="D100" s="133" t="s">
        <v>104</v>
      </c>
      <c r="E100" s="134"/>
      <c r="F100" s="134"/>
      <c r="G100" s="134"/>
      <c r="H100" s="134"/>
      <c r="I100" s="135"/>
      <c r="J100" s="136">
        <f>J200</f>
        <v>0</v>
      </c>
      <c r="L100" s="132"/>
    </row>
    <row r="101" spans="2:12" s="10" customFormat="1" ht="19.9" customHeight="1" hidden="1">
      <c r="B101" s="132"/>
      <c r="D101" s="133" t="s">
        <v>105</v>
      </c>
      <c r="E101" s="134"/>
      <c r="F101" s="134"/>
      <c r="G101" s="134"/>
      <c r="H101" s="134"/>
      <c r="I101" s="135"/>
      <c r="J101" s="136">
        <f>J235</f>
        <v>0</v>
      </c>
      <c r="L101" s="132"/>
    </row>
    <row r="102" spans="2:12" s="10" customFormat="1" ht="19.9" customHeight="1" hidden="1">
      <c r="B102" s="132"/>
      <c r="D102" s="133" t="s">
        <v>106</v>
      </c>
      <c r="E102" s="134"/>
      <c r="F102" s="134"/>
      <c r="G102" s="134"/>
      <c r="H102" s="134"/>
      <c r="I102" s="135"/>
      <c r="J102" s="136">
        <f>J240</f>
        <v>0</v>
      </c>
      <c r="L102" s="132"/>
    </row>
    <row r="103" spans="2:12" s="10" customFormat="1" ht="19.9" customHeight="1" hidden="1">
      <c r="B103" s="132"/>
      <c r="D103" s="133" t="s">
        <v>107</v>
      </c>
      <c r="E103" s="134"/>
      <c r="F103" s="134"/>
      <c r="G103" s="134"/>
      <c r="H103" s="134"/>
      <c r="I103" s="135"/>
      <c r="J103" s="136">
        <f>J273</f>
        <v>0</v>
      </c>
      <c r="L103" s="132"/>
    </row>
    <row r="104" spans="2:12" s="9" customFormat="1" ht="24.95" customHeight="1" hidden="1">
      <c r="B104" s="127"/>
      <c r="D104" s="128" t="s">
        <v>108</v>
      </c>
      <c r="E104" s="129"/>
      <c r="F104" s="129"/>
      <c r="G104" s="129"/>
      <c r="H104" s="129"/>
      <c r="I104" s="130"/>
      <c r="J104" s="131">
        <f>J294</f>
        <v>0</v>
      </c>
      <c r="L104" s="127"/>
    </row>
    <row r="105" spans="2:12" s="10" customFormat="1" ht="19.9" customHeight="1" hidden="1">
      <c r="B105" s="132"/>
      <c r="D105" s="133" t="s">
        <v>109</v>
      </c>
      <c r="E105" s="134"/>
      <c r="F105" s="134"/>
      <c r="G105" s="134"/>
      <c r="H105" s="134"/>
      <c r="I105" s="135"/>
      <c r="J105" s="136">
        <f>J295</f>
        <v>0</v>
      </c>
      <c r="L105" s="132"/>
    </row>
    <row r="106" spans="2:12" s="10" customFormat="1" ht="19.9" customHeight="1" hidden="1">
      <c r="B106" s="132"/>
      <c r="D106" s="133" t="s">
        <v>110</v>
      </c>
      <c r="E106" s="134"/>
      <c r="F106" s="134"/>
      <c r="G106" s="134"/>
      <c r="H106" s="134"/>
      <c r="I106" s="135"/>
      <c r="J106" s="136">
        <f>J302</f>
        <v>0</v>
      </c>
      <c r="L106" s="132"/>
    </row>
    <row r="107" spans="2:12" s="10" customFormat="1" ht="19.9" customHeight="1" hidden="1">
      <c r="B107" s="132"/>
      <c r="D107" s="133" t="s">
        <v>111</v>
      </c>
      <c r="E107" s="134"/>
      <c r="F107" s="134"/>
      <c r="G107" s="134"/>
      <c r="H107" s="134"/>
      <c r="I107" s="135"/>
      <c r="J107" s="136">
        <f>J311</f>
        <v>0</v>
      </c>
      <c r="L107" s="132"/>
    </row>
    <row r="108" spans="2:12" s="10" customFormat="1" ht="19.9" customHeight="1" hidden="1">
      <c r="B108" s="132"/>
      <c r="D108" s="133" t="s">
        <v>112</v>
      </c>
      <c r="E108" s="134"/>
      <c r="F108" s="134"/>
      <c r="G108" s="134"/>
      <c r="H108" s="134"/>
      <c r="I108" s="135"/>
      <c r="J108" s="136">
        <f>J318</f>
        <v>0</v>
      </c>
      <c r="L108" s="132"/>
    </row>
    <row r="109" spans="2:12" s="10" customFormat="1" ht="19.9" customHeight="1" hidden="1">
      <c r="B109" s="132"/>
      <c r="D109" s="133" t="s">
        <v>113</v>
      </c>
      <c r="E109" s="134"/>
      <c r="F109" s="134"/>
      <c r="G109" s="134"/>
      <c r="H109" s="134"/>
      <c r="I109" s="135"/>
      <c r="J109" s="136">
        <f>J325</f>
        <v>0</v>
      </c>
      <c r="L109" s="132"/>
    </row>
    <row r="110" spans="1:31" s="2" customFormat="1" ht="21.75" customHeight="1" hidden="1">
      <c r="A110" s="32"/>
      <c r="B110" s="33"/>
      <c r="C110" s="32"/>
      <c r="D110" s="32"/>
      <c r="E110" s="32"/>
      <c r="F110" s="32"/>
      <c r="G110" s="32"/>
      <c r="H110" s="32"/>
      <c r="I110" s="97"/>
      <c r="J110" s="32"/>
      <c r="K110" s="32"/>
      <c r="L110" s="42"/>
      <c r="S110" s="32"/>
      <c r="T110" s="32"/>
      <c r="U110" s="32"/>
      <c r="V110" s="32"/>
      <c r="W110" s="32"/>
      <c r="X110" s="32"/>
      <c r="Y110" s="32"/>
      <c r="Z110" s="32"/>
      <c r="AA110" s="32"/>
      <c r="AB110" s="32"/>
      <c r="AC110" s="32"/>
      <c r="AD110" s="32"/>
      <c r="AE110" s="32"/>
    </row>
    <row r="111" spans="1:31" s="2" customFormat="1" ht="6.95" customHeight="1" hidden="1">
      <c r="A111" s="32"/>
      <c r="B111" s="47"/>
      <c r="C111" s="48"/>
      <c r="D111" s="48"/>
      <c r="E111" s="48"/>
      <c r="F111" s="48"/>
      <c r="G111" s="48"/>
      <c r="H111" s="48"/>
      <c r="I111" s="121"/>
      <c r="J111" s="48"/>
      <c r="K111" s="48"/>
      <c r="L111" s="42"/>
      <c r="S111" s="32"/>
      <c r="T111" s="32"/>
      <c r="U111" s="32"/>
      <c r="V111" s="32"/>
      <c r="W111" s="32"/>
      <c r="X111" s="32"/>
      <c r="Y111" s="32"/>
      <c r="Z111" s="32"/>
      <c r="AA111" s="32"/>
      <c r="AB111" s="32"/>
      <c r="AC111" s="32"/>
      <c r="AD111" s="32"/>
      <c r="AE111" s="32"/>
    </row>
    <row r="112" ht="11.25" hidden="1"/>
    <row r="113" ht="11.25" hidden="1"/>
    <row r="114" ht="11.25" hidden="1"/>
    <row r="115" spans="1:31" s="2" customFormat="1" ht="6.95" customHeight="1">
      <c r="A115" s="32"/>
      <c r="B115" s="49"/>
      <c r="C115" s="50"/>
      <c r="D115" s="50"/>
      <c r="E115" s="50"/>
      <c r="F115" s="50"/>
      <c r="G115" s="50"/>
      <c r="H115" s="50"/>
      <c r="I115" s="122"/>
      <c r="J115" s="50"/>
      <c r="K115" s="50"/>
      <c r="L115" s="42"/>
      <c r="S115" s="32"/>
      <c r="T115" s="32"/>
      <c r="U115" s="32"/>
      <c r="V115" s="32"/>
      <c r="W115" s="32"/>
      <c r="X115" s="32"/>
      <c r="Y115" s="32"/>
      <c r="Z115" s="32"/>
      <c r="AA115" s="32"/>
      <c r="AB115" s="32"/>
      <c r="AC115" s="32"/>
      <c r="AD115" s="32"/>
      <c r="AE115" s="32"/>
    </row>
    <row r="116" spans="1:31" s="2" customFormat="1" ht="24.95" customHeight="1">
      <c r="A116" s="32"/>
      <c r="B116" s="33"/>
      <c r="C116" s="21" t="s">
        <v>114</v>
      </c>
      <c r="D116" s="32"/>
      <c r="E116" s="32"/>
      <c r="F116" s="32"/>
      <c r="G116" s="32"/>
      <c r="H116" s="32"/>
      <c r="I116" s="97"/>
      <c r="J116" s="32"/>
      <c r="K116" s="32"/>
      <c r="L116" s="42"/>
      <c r="S116" s="32"/>
      <c r="T116" s="32"/>
      <c r="U116" s="32"/>
      <c r="V116" s="32"/>
      <c r="W116" s="32"/>
      <c r="X116" s="32"/>
      <c r="Y116" s="32"/>
      <c r="Z116" s="32"/>
      <c r="AA116" s="32"/>
      <c r="AB116" s="32"/>
      <c r="AC116" s="32"/>
      <c r="AD116" s="32"/>
      <c r="AE116" s="32"/>
    </row>
    <row r="117" spans="1:31" s="2" customFormat="1" ht="6.95" customHeight="1">
      <c r="A117" s="32"/>
      <c r="B117" s="33"/>
      <c r="C117" s="32"/>
      <c r="D117" s="32"/>
      <c r="E117" s="32"/>
      <c r="F117" s="32"/>
      <c r="G117" s="32"/>
      <c r="H117" s="32"/>
      <c r="I117" s="97"/>
      <c r="J117" s="32"/>
      <c r="K117" s="32"/>
      <c r="L117" s="42"/>
      <c r="S117" s="32"/>
      <c r="T117" s="32"/>
      <c r="U117" s="32"/>
      <c r="V117" s="32"/>
      <c r="W117" s="32"/>
      <c r="X117" s="32"/>
      <c r="Y117" s="32"/>
      <c r="Z117" s="32"/>
      <c r="AA117" s="32"/>
      <c r="AB117" s="32"/>
      <c r="AC117" s="32"/>
      <c r="AD117" s="32"/>
      <c r="AE117" s="32"/>
    </row>
    <row r="118" spans="1:31" s="2" customFormat="1" ht="12" customHeight="1">
      <c r="A118" s="32"/>
      <c r="B118" s="33"/>
      <c r="C118" s="27" t="s">
        <v>16</v>
      </c>
      <c r="D118" s="32"/>
      <c r="E118" s="32"/>
      <c r="F118" s="32"/>
      <c r="G118" s="32"/>
      <c r="H118" s="32"/>
      <c r="I118" s="97"/>
      <c r="J118" s="32"/>
      <c r="K118" s="32"/>
      <c r="L118" s="42"/>
      <c r="S118" s="32"/>
      <c r="T118" s="32"/>
      <c r="U118" s="32"/>
      <c r="V118" s="32"/>
      <c r="W118" s="32"/>
      <c r="X118" s="32"/>
      <c r="Y118" s="32"/>
      <c r="Z118" s="32"/>
      <c r="AA118" s="32"/>
      <c r="AB118" s="32"/>
      <c r="AC118" s="32"/>
      <c r="AD118" s="32"/>
      <c r="AE118" s="32"/>
    </row>
    <row r="119" spans="1:31" s="2" customFormat="1" ht="23.25" customHeight="1">
      <c r="A119" s="32"/>
      <c r="B119" s="33"/>
      <c r="C119" s="32"/>
      <c r="D119" s="32"/>
      <c r="E119" s="255" t="str">
        <f>E7</f>
        <v>SO102 PD PRO OPRAVU PŘÍJEZDOVÝCH CEST KE ŠKOLNÍM JÍDELNÁM ZŠ FKT A ZŠ SJEDNOCENÍ,  A  MEZI ZŠ FKT A PARKEM</v>
      </c>
      <c r="F119" s="256"/>
      <c r="G119" s="256"/>
      <c r="H119" s="256"/>
      <c r="I119" s="97"/>
      <c r="J119" s="32"/>
      <c r="K119" s="32"/>
      <c r="L119" s="42"/>
      <c r="S119" s="32"/>
      <c r="T119" s="32"/>
      <c r="U119" s="32"/>
      <c r="V119" s="32"/>
      <c r="W119" s="32"/>
      <c r="X119" s="32"/>
      <c r="Y119" s="32"/>
      <c r="Z119" s="32"/>
      <c r="AA119" s="32"/>
      <c r="AB119" s="32"/>
      <c r="AC119" s="32"/>
      <c r="AD119" s="32"/>
      <c r="AE119" s="32"/>
    </row>
    <row r="120" spans="1:31" s="2" customFormat="1" ht="12" customHeight="1">
      <c r="A120" s="32"/>
      <c r="B120" s="33"/>
      <c r="C120" s="27" t="s">
        <v>94</v>
      </c>
      <c r="D120" s="32"/>
      <c r="E120" s="32"/>
      <c r="F120" s="32"/>
      <c r="G120" s="32"/>
      <c r="H120" s="32"/>
      <c r="I120" s="97"/>
      <c r="J120" s="32"/>
      <c r="K120" s="32"/>
      <c r="L120" s="42"/>
      <c r="S120" s="32"/>
      <c r="T120" s="32"/>
      <c r="U120" s="32"/>
      <c r="V120" s="32"/>
      <c r="W120" s="32"/>
      <c r="X120" s="32"/>
      <c r="Y120" s="32"/>
      <c r="Z120" s="32"/>
      <c r="AA120" s="32"/>
      <c r="AB120" s="32"/>
      <c r="AC120" s="32"/>
      <c r="AD120" s="32"/>
      <c r="AE120" s="32"/>
    </row>
    <row r="121" spans="1:31" s="2" customFormat="1" ht="16.5" customHeight="1">
      <c r="A121" s="32"/>
      <c r="B121" s="33"/>
      <c r="C121" s="32"/>
      <c r="D121" s="32"/>
      <c r="E121" s="235" t="str">
        <f>E9</f>
        <v>SO - 102 - Příjezdová cesta ke školní jídelně ZŠ FKT</v>
      </c>
      <c r="F121" s="257"/>
      <c r="G121" s="257"/>
      <c r="H121" s="257"/>
      <c r="I121" s="97"/>
      <c r="J121" s="32"/>
      <c r="K121" s="32"/>
      <c r="L121" s="42"/>
      <c r="S121" s="32"/>
      <c r="T121" s="32"/>
      <c r="U121" s="32"/>
      <c r="V121" s="32"/>
      <c r="W121" s="32"/>
      <c r="X121" s="32"/>
      <c r="Y121" s="32"/>
      <c r="Z121" s="32"/>
      <c r="AA121" s="32"/>
      <c r="AB121" s="32"/>
      <c r="AC121" s="32"/>
      <c r="AD121" s="32"/>
      <c r="AE121" s="32"/>
    </row>
    <row r="122" spans="1:31" s="2" customFormat="1" ht="6.95" customHeight="1">
      <c r="A122" s="32"/>
      <c r="B122" s="33"/>
      <c r="C122" s="32"/>
      <c r="D122" s="32"/>
      <c r="E122" s="32"/>
      <c r="F122" s="32"/>
      <c r="G122" s="32"/>
      <c r="H122" s="32"/>
      <c r="I122" s="97"/>
      <c r="J122" s="32"/>
      <c r="K122" s="32"/>
      <c r="L122" s="42"/>
      <c r="S122" s="32"/>
      <c r="T122" s="32"/>
      <c r="U122" s="32"/>
      <c r="V122" s="32"/>
      <c r="W122" s="32"/>
      <c r="X122" s="32"/>
      <c r="Y122" s="32"/>
      <c r="Z122" s="32"/>
      <c r="AA122" s="32"/>
      <c r="AB122" s="32"/>
      <c r="AC122" s="32"/>
      <c r="AD122" s="32"/>
      <c r="AE122" s="32"/>
    </row>
    <row r="123" spans="1:31" s="2" customFormat="1" ht="12" customHeight="1">
      <c r="A123" s="32"/>
      <c r="B123" s="33"/>
      <c r="C123" s="27" t="s">
        <v>20</v>
      </c>
      <c r="D123" s="32"/>
      <c r="E123" s="32"/>
      <c r="F123" s="25" t="str">
        <f>F12</f>
        <v xml:space="preserve"> </v>
      </c>
      <c r="G123" s="32"/>
      <c r="H123" s="32"/>
      <c r="I123" s="98" t="s">
        <v>22</v>
      </c>
      <c r="J123" s="55" t="str">
        <f>IF(J12="","",J12)</f>
        <v>8. 12. 2020</v>
      </c>
      <c r="K123" s="32"/>
      <c r="L123" s="42"/>
      <c r="S123" s="32"/>
      <c r="T123" s="32"/>
      <c r="U123" s="32"/>
      <c r="V123" s="32"/>
      <c r="W123" s="32"/>
      <c r="X123" s="32"/>
      <c r="Y123" s="32"/>
      <c r="Z123" s="32"/>
      <c r="AA123" s="32"/>
      <c r="AB123" s="32"/>
      <c r="AC123" s="32"/>
      <c r="AD123" s="32"/>
      <c r="AE123" s="32"/>
    </row>
    <row r="124" spans="1:31" s="2" customFormat="1" ht="6.95" customHeight="1">
      <c r="A124" s="32"/>
      <c r="B124" s="33"/>
      <c r="C124" s="32"/>
      <c r="D124" s="32"/>
      <c r="E124" s="32"/>
      <c r="F124" s="32"/>
      <c r="G124" s="32"/>
      <c r="H124" s="32"/>
      <c r="I124" s="97"/>
      <c r="J124" s="32"/>
      <c r="K124" s="32"/>
      <c r="L124" s="42"/>
      <c r="S124" s="32"/>
      <c r="T124" s="32"/>
      <c r="U124" s="32"/>
      <c r="V124" s="32"/>
      <c r="W124" s="32"/>
      <c r="X124" s="32"/>
      <c r="Y124" s="32"/>
      <c r="Z124" s="32"/>
      <c r="AA124" s="32"/>
      <c r="AB124" s="32"/>
      <c r="AC124" s="32"/>
      <c r="AD124" s="32"/>
      <c r="AE124" s="32"/>
    </row>
    <row r="125" spans="1:31" s="2" customFormat="1" ht="15.2" customHeight="1">
      <c r="A125" s="32"/>
      <c r="B125" s="33"/>
      <c r="C125" s="27" t="s">
        <v>24</v>
      </c>
      <c r="D125" s="32"/>
      <c r="E125" s="32"/>
      <c r="F125" s="25" t="str">
        <f>E15</f>
        <v xml:space="preserve"> </v>
      </c>
      <c r="G125" s="32"/>
      <c r="H125" s="32"/>
      <c r="I125" s="98" t="s">
        <v>29</v>
      </c>
      <c r="J125" s="30" t="str">
        <f>E21</f>
        <v xml:space="preserve"> </v>
      </c>
      <c r="K125" s="32"/>
      <c r="L125" s="42"/>
      <c r="S125" s="32"/>
      <c r="T125" s="32"/>
      <c r="U125" s="32"/>
      <c r="V125" s="32"/>
      <c r="W125" s="32"/>
      <c r="X125" s="32"/>
      <c r="Y125" s="32"/>
      <c r="Z125" s="32"/>
      <c r="AA125" s="32"/>
      <c r="AB125" s="32"/>
      <c r="AC125" s="32"/>
      <c r="AD125" s="32"/>
      <c r="AE125" s="32"/>
    </row>
    <row r="126" spans="1:31" s="2" customFormat="1" ht="15.2" customHeight="1">
      <c r="A126" s="32"/>
      <c r="B126" s="33"/>
      <c r="C126" s="27" t="s">
        <v>27</v>
      </c>
      <c r="D126" s="32"/>
      <c r="E126" s="32"/>
      <c r="F126" s="25" t="str">
        <f>IF(E18="","",E18)</f>
        <v>Vyplň údaj</v>
      </c>
      <c r="G126" s="32"/>
      <c r="H126" s="32"/>
      <c r="I126" s="98" t="s">
        <v>31</v>
      </c>
      <c r="J126" s="30" t="str">
        <f>E24</f>
        <v xml:space="preserve"> </v>
      </c>
      <c r="K126" s="32"/>
      <c r="L126" s="42"/>
      <c r="S126" s="32"/>
      <c r="T126" s="32"/>
      <c r="U126" s="32"/>
      <c r="V126" s="32"/>
      <c r="W126" s="32"/>
      <c r="X126" s="32"/>
      <c r="Y126" s="32"/>
      <c r="Z126" s="32"/>
      <c r="AA126" s="32"/>
      <c r="AB126" s="32"/>
      <c r="AC126" s="32"/>
      <c r="AD126" s="32"/>
      <c r="AE126" s="32"/>
    </row>
    <row r="127" spans="1:31" s="2" customFormat="1" ht="10.35" customHeight="1">
      <c r="A127" s="32"/>
      <c r="B127" s="33"/>
      <c r="C127" s="32"/>
      <c r="D127" s="32"/>
      <c r="E127" s="32"/>
      <c r="F127" s="32"/>
      <c r="G127" s="32"/>
      <c r="H127" s="32"/>
      <c r="I127" s="97"/>
      <c r="J127" s="32"/>
      <c r="K127" s="32"/>
      <c r="L127" s="42"/>
      <c r="S127" s="32"/>
      <c r="T127" s="32"/>
      <c r="U127" s="32"/>
      <c r="V127" s="32"/>
      <c r="W127" s="32"/>
      <c r="X127" s="32"/>
      <c r="Y127" s="32"/>
      <c r="Z127" s="32"/>
      <c r="AA127" s="32"/>
      <c r="AB127" s="32"/>
      <c r="AC127" s="32"/>
      <c r="AD127" s="32"/>
      <c r="AE127" s="32"/>
    </row>
    <row r="128" spans="1:31" s="11" customFormat="1" ht="29.25" customHeight="1">
      <c r="A128" s="137"/>
      <c r="B128" s="138"/>
      <c r="C128" s="139" t="s">
        <v>115</v>
      </c>
      <c r="D128" s="140" t="s">
        <v>58</v>
      </c>
      <c r="E128" s="140" t="s">
        <v>54</v>
      </c>
      <c r="F128" s="140" t="s">
        <v>55</v>
      </c>
      <c r="G128" s="140" t="s">
        <v>116</v>
      </c>
      <c r="H128" s="140" t="s">
        <v>117</v>
      </c>
      <c r="I128" s="141" t="s">
        <v>118</v>
      </c>
      <c r="J128" s="140" t="s">
        <v>98</v>
      </c>
      <c r="K128" s="142" t="s">
        <v>119</v>
      </c>
      <c r="L128" s="143"/>
      <c r="M128" s="62" t="s">
        <v>1</v>
      </c>
      <c r="N128" s="63" t="s">
        <v>37</v>
      </c>
      <c r="O128" s="63" t="s">
        <v>120</v>
      </c>
      <c r="P128" s="63" t="s">
        <v>121</v>
      </c>
      <c r="Q128" s="63" t="s">
        <v>122</v>
      </c>
      <c r="R128" s="63" t="s">
        <v>123</v>
      </c>
      <c r="S128" s="63" t="s">
        <v>124</v>
      </c>
      <c r="T128" s="64" t="s">
        <v>125</v>
      </c>
      <c r="U128" s="137"/>
      <c r="V128" s="137"/>
      <c r="W128" s="137"/>
      <c r="X128" s="137"/>
      <c r="Y128" s="137"/>
      <c r="Z128" s="137"/>
      <c r="AA128" s="137"/>
      <c r="AB128" s="137"/>
      <c r="AC128" s="137"/>
      <c r="AD128" s="137"/>
      <c r="AE128" s="137"/>
    </row>
    <row r="129" spans="1:63" s="2" customFormat="1" ht="22.9" customHeight="1">
      <c r="A129" s="32"/>
      <c r="B129" s="33"/>
      <c r="C129" s="69" t="s">
        <v>126</v>
      </c>
      <c r="D129" s="32"/>
      <c r="E129" s="32"/>
      <c r="F129" s="32"/>
      <c r="G129" s="32"/>
      <c r="H129" s="32"/>
      <c r="I129" s="97"/>
      <c r="J129" s="144">
        <f>BK129</f>
        <v>0</v>
      </c>
      <c r="K129" s="32"/>
      <c r="L129" s="33"/>
      <c r="M129" s="65"/>
      <c r="N129" s="56"/>
      <c r="O129" s="66"/>
      <c r="P129" s="145">
        <f>P130+P294</f>
        <v>0</v>
      </c>
      <c r="Q129" s="66"/>
      <c r="R129" s="145">
        <f>R130+R294</f>
        <v>22.860068880000004</v>
      </c>
      <c r="S129" s="66"/>
      <c r="T129" s="146">
        <f>T130+T294</f>
        <v>284.335</v>
      </c>
      <c r="U129" s="32"/>
      <c r="V129" s="32"/>
      <c r="W129" s="32"/>
      <c r="X129" s="32"/>
      <c r="Y129" s="32"/>
      <c r="Z129" s="32"/>
      <c r="AA129" s="32"/>
      <c r="AB129" s="32"/>
      <c r="AC129" s="32"/>
      <c r="AD129" s="32"/>
      <c r="AE129" s="32"/>
      <c r="AT129" s="17" t="s">
        <v>72</v>
      </c>
      <c r="AU129" s="17" t="s">
        <v>100</v>
      </c>
      <c r="BK129" s="147">
        <f>BK130+BK294</f>
        <v>0</v>
      </c>
    </row>
    <row r="130" spans="2:63" s="12" customFormat="1" ht="25.9" customHeight="1">
      <c r="B130" s="148"/>
      <c r="D130" s="149" t="s">
        <v>72</v>
      </c>
      <c r="E130" s="150" t="s">
        <v>127</v>
      </c>
      <c r="F130" s="150" t="s">
        <v>128</v>
      </c>
      <c r="I130" s="151"/>
      <c r="J130" s="152">
        <f>BK130</f>
        <v>0</v>
      </c>
      <c r="L130" s="148"/>
      <c r="M130" s="153"/>
      <c r="N130" s="154"/>
      <c r="O130" s="154"/>
      <c r="P130" s="155">
        <f>P131+P181+P200+P235+P240+P273</f>
        <v>0</v>
      </c>
      <c r="Q130" s="154"/>
      <c r="R130" s="155">
        <f>R131+R181+R200+R235+R240+R273</f>
        <v>22.860068880000004</v>
      </c>
      <c r="S130" s="154"/>
      <c r="T130" s="156">
        <f>T131+T181+T200+T235+T240+T273</f>
        <v>284.335</v>
      </c>
      <c r="AR130" s="149" t="s">
        <v>81</v>
      </c>
      <c r="AT130" s="157" t="s">
        <v>72</v>
      </c>
      <c r="AU130" s="157" t="s">
        <v>73</v>
      </c>
      <c r="AY130" s="149" t="s">
        <v>129</v>
      </c>
      <c r="BK130" s="158">
        <f>BK131+BK181+BK200+BK235+BK240+BK273</f>
        <v>0</v>
      </c>
    </row>
    <row r="131" spans="2:63" s="12" customFormat="1" ht="22.9" customHeight="1">
      <c r="B131" s="148"/>
      <c r="D131" s="149" t="s">
        <v>72</v>
      </c>
      <c r="E131" s="159" t="s">
        <v>81</v>
      </c>
      <c r="F131" s="159" t="s">
        <v>130</v>
      </c>
      <c r="I131" s="151"/>
      <c r="J131" s="160">
        <f>BK131</f>
        <v>0</v>
      </c>
      <c r="L131" s="148"/>
      <c r="M131" s="153"/>
      <c r="N131" s="154"/>
      <c r="O131" s="154"/>
      <c r="P131" s="155">
        <f>SUM(P132:P180)</f>
        <v>0</v>
      </c>
      <c r="Q131" s="154"/>
      <c r="R131" s="155">
        <f>SUM(R132:R180)</f>
        <v>0.0011</v>
      </c>
      <c r="S131" s="154"/>
      <c r="T131" s="156">
        <f>SUM(T132:T180)</f>
        <v>284.335</v>
      </c>
      <c r="AR131" s="149" t="s">
        <v>81</v>
      </c>
      <c r="AT131" s="157" t="s">
        <v>72</v>
      </c>
      <c r="AU131" s="157" t="s">
        <v>81</v>
      </c>
      <c r="AY131" s="149" t="s">
        <v>129</v>
      </c>
      <c r="BK131" s="158">
        <f>SUM(BK132:BK180)</f>
        <v>0</v>
      </c>
    </row>
    <row r="132" spans="1:65" s="2" customFormat="1" ht="21.75" customHeight="1">
      <c r="A132" s="32"/>
      <c r="B132" s="161"/>
      <c r="C132" s="162" t="s">
        <v>81</v>
      </c>
      <c r="D132" s="162" t="s">
        <v>131</v>
      </c>
      <c r="E132" s="163" t="s">
        <v>132</v>
      </c>
      <c r="F132" s="164" t="s">
        <v>133</v>
      </c>
      <c r="G132" s="165" t="s">
        <v>134</v>
      </c>
      <c r="H132" s="166">
        <v>3</v>
      </c>
      <c r="I132" s="167"/>
      <c r="J132" s="168">
        <f>ROUND(I132*H132,2)</f>
        <v>0</v>
      </c>
      <c r="K132" s="164" t="s">
        <v>147</v>
      </c>
      <c r="L132" s="33"/>
      <c r="M132" s="169" t="s">
        <v>1</v>
      </c>
      <c r="N132" s="170" t="s">
        <v>38</v>
      </c>
      <c r="O132" s="58"/>
      <c r="P132" s="171">
        <f>O132*H132</f>
        <v>0</v>
      </c>
      <c r="Q132" s="171">
        <v>0</v>
      </c>
      <c r="R132" s="171">
        <f>Q132*H132</f>
        <v>0</v>
      </c>
      <c r="S132" s="171">
        <v>0.255</v>
      </c>
      <c r="T132" s="172">
        <f>S132*H132</f>
        <v>0.765</v>
      </c>
      <c r="U132" s="32"/>
      <c r="V132" s="32"/>
      <c r="W132" s="32"/>
      <c r="X132" s="32"/>
      <c r="Y132" s="32"/>
      <c r="Z132" s="32"/>
      <c r="AA132" s="32"/>
      <c r="AB132" s="32"/>
      <c r="AC132" s="32"/>
      <c r="AD132" s="32"/>
      <c r="AE132" s="32"/>
      <c r="AR132" s="173" t="s">
        <v>135</v>
      </c>
      <c r="AT132" s="173" t="s">
        <v>131</v>
      </c>
      <c r="AU132" s="173" t="s">
        <v>83</v>
      </c>
      <c r="AY132" s="17" t="s">
        <v>129</v>
      </c>
      <c r="BE132" s="174">
        <f>IF(N132="základní",J132,0)</f>
        <v>0</v>
      </c>
      <c r="BF132" s="174">
        <f>IF(N132="snížená",J132,0)</f>
        <v>0</v>
      </c>
      <c r="BG132" s="174">
        <f>IF(N132="zákl. přenesená",J132,0)</f>
        <v>0</v>
      </c>
      <c r="BH132" s="174">
        <f>IF(N132="sníž. přenesená",J132,0)</f>
        <v>0</v>
      </c>
      <c r="BI132" s="174">
        <f>IF(N132="nulová",J132,0)</f>
        <v>0</v>
      </c>
      <c r="BJ132" s="17" t="s">
        <v>81</v>
      </c>
      <c r="BK132" s="174">
        <f>ROUND(I132*H132,2)</f>
        <v>0</v>
      </c>
      <c r="BL132" s="17" t="s">
        <v>135</v>
      </c>
      <c r="BM132" s="173" t="s">
        <v>136</v>
      </c>
    </row>
    <row r="133" spans="1:47" s="2" customFormat="1" ht="48.75">
      <c r="A133" s="32"/>
      <c r="B133" s="33"/>
      <c r="C133" s="32"/>
      <c r="D133" s="175" t="s">
        <v>137</v>
      </c>
      <c r="E133" s="32"/>
      <c r="F133" s="176" t="s">
        <v>138</v>
      </c>
      <c r="G133" s="32"/>
      <c r="H133" s="32"/>
      <c r="I133" s="97"/>
      <c r="J133" s="32"/>
      <c r="K133" s="32"/>
      <c r="L133" s="33"/>
      <c r="M133" s="177"/>
      <c r="N133" s="178"/>
      <c r="O133" s="58"/>
      <c r="P133" s="58"/>
      <c r="Q133" s="58"/>
      <c r="R133" s="58"/>
      <c r="S133" s="58"/>
      <c r="T133" s="59"/>
      <c r="U133" s="32"/>
      <c r="V133" s="32"/>
      <c r="W133" s="32"/>
      <c r="X133" s="32"/>
      <c r="Y133" s="32"/>
      <c r="Z133" s="32"/>
      <c r="AA133" s="32"/>
      <c r="AB133" s="32"/>
      <c r="AC133" s="32"/>
      <c r="AD133" s="32"/>
      <c r="AE133" s="32"/>
      <c r="AT133" s="17" t="s">
        <v>137</v>
      </c>
      <c r="AU133" s="17" t="s">
        <v>83</v>
      </c>
    </row>
    <row r="134" spans="1:47" s="2" customFormat="1" ht="146.25">
      <c r="A134" s="32"/>
      <c r="B134" s="33"/>
      <c r="C134" s="32"/>
      <c r="D134" s="175" t="s">
        <v>139</v>
      </c>
      <c r="E134" s="32"/>
      <c r="F134" s="179" t="s">
        <v>140</v>
      </c>
      <c r="G134" s="32"/>
      <c r="H134" s="32"/>
      <c r="I134" s="97"/>
      <c r="J134" s="32"/>
      <c r="K134" s="32"/>
      <c r="L134" s="33"/>
      <c r="M134" s="177"/>
      <c r="N134" s="178"/>
      <c r="O134" s="58"/>
      <c r="P134" s="58"/>
      <c r="Q134" s="58"/>
      <c r="R134" s="58"/>
      <c r="S134" s="58"/>
      <c r="T134" s="59"/>
      <c r="U134" s="32"/>
      <c r="V134" s="32"/>
      <c r="W134" s="32"/>
      <c r="X134" s="32"/>
      <c r="Y134" s="32"/>
      <c r="Z134" s="32"/>
      <c r="AA134" s="32"/>
      <c r="AB134" s="32"/>
      <c r="AC134" s="32"/>
      <c r="AD134" s="32"/>
      <c r="AE134" s="32"/>
      <c r="AT134" s="17" t="s">
        <v>139</v>
      </c>
      <c r="AU134" s="17" t="s">
        <v>83</v>
      </c>
    </row>
    <row r="135" spans="2:51" s="13" customFormat="1" ht="11.25">
      <c r="B135" s="180"/>
      <c r="D135" s="175" t="s">
        <v>141</v>
      </c>
      <c r="E135" s="181" t="s">
        <v>1</v>
      </c>
      <c r="F135" s="182" t="s">
        <v>142</v>
      </c>
      <c r="H135" s="183">
        <v>3</v>
      </c>
      <c r="I135" s="184"/>
      <c r="L135" s="180"/>
      <c r="M135" s="185"/>
      <c r="N135" s="186"/>
      <c r="O135" s="186"/>
      <c r="P135" s="186"/>
      <c r="Q135" s="186"/>
      <c r="R135" s="186"/>
      <c r="S135" s="186"/>
      <c r="T135" s="187"/>
      <c r="AT135" s="181" t="s">
        <v>141</v>
      </c>
      <c r="AU135" s="181" t="s">
        <v>83</v>
      </c>
      <c r="AV135" s="13" t="s">
        <v>83</v>
      </c>
      <c r="AW135" s="13" t="s">
        <v>30</v>
      </c>
      <c r="AX135" s="13" t="s">
        <v>73</v>
      </c>
      <c r="AY135" s="181" t="s">
        <v>129</v>
      </c>
    </row>
    <row r="136" spans="2:51" s="14" customFormat="1" ht="11.25">
      <c r="B136" s="188"/>
      <c r="D136" s="175" t="s">
        <v>141</v>
      </c>
      <c r="E136" s="189" t="s">
        <v>1</v>
      </c>
      <c r="F136" s="190" t="s">
        <v>143</v>
      </c>
      <c r="H136" s="191">
        <v>3</v>
      </c>
      <c r="I136" s="192"/>
      <c r="L136" s="188"/>
      <c r="M136" s="193"/>
      <c r="N136" s="194"/>
      <c r="O136" s="194"/>
      <c r="P136" s="194"/>
      <c r="Q136" s="194"/>
      <c r="R136" s="194"/>
      <c r="S136" s="194"/>
      <c r="T136" s="195"/>
      <c r="AT136" s="189" t="s">
        <v>141</v>
      </c>
      <c r="AU136" s="189" t="s">
        <v>83</v>
      </c>
      <c r="AV136" s="14" t="s">
        <v>135</v>
      </c>
      <c r="AW136" s="14" t="s">
        <v>30</v>
      </c>
      <c r="AX136" s="14" t="s">
        <v>81</v>
      </c>
      <c r="AY136" s="189" t="s">
        <v>129</v>
      </c>
    </row>
    <row r="137" spans="1:65" s="2" customFormat="1" ht="21.75" customHeight="1">
      <c r="A137" s="32"/>
      <c r="B137" s="161"/>
      <c r="C137" s="162" t="s">
        <v>144</v>
      </c>
      <c r="D137" s="162" t="s">
        <v>131</v>
      </c>
      <c r="E137" s="163" t="s">
        <v>145</v>
      </c>
      <c r="F137" s="164" t="s">
        <v>146</v>
      </c>
      <c r="G137" s="165" t="s">
        <v>134</v>
      </c>
      <c r="H137" s="166">
        <v>370</v>
      </c>
      <c r="I137" s="167"/>
      <c r="J137" s="168">
        <f>ROUND(I137*H137,2)</f>
        <v>0</v>
      </c>
      <c r="K137" s="164" t="s">
        <v>147</v>
      </c>
      <c r="L137" s="33"/>
      <c r="M137" s="169" t="s">
        <v>1</v>
      </c>
      <c r="N137" s="170" t="s">
        <v>38</v>
      </c>
      <c r="O137" s="58"/>
      <c r="P137" s="171">
        <f>O137*H137</f>
        <v>0</v>
      </c>
      <c r="Q137" s="171">
        <v>0</v>
      </c>
      <c r="R137" s="171">
        <f>Q137*H137</f>
        <v>0</v>
      </c>
      <c r="S137" s="171">
        <v>0.29</v>
      </c>
      <c r="T137" s="172">
        <f>S137*H137</f>
        <v>107.3</v>
      </c>
      <c r="U137" s="32"/>
      <c r="V137" s="32"/>
      <c r="W137" s="32"/>
      <c r="X137" s="32"/>
      <c r="Y137" s="32"/>
      <c r="Z137" s="32"/>
      <c r="AA137" s="32"/>
      <c r="AB137" s="32"/>
      <c r="AC137" s="32"/>
      <c r="AD137" s="32"/>
      <c r="AE137" s="32"/>
      <c r="AR137" s="173" t="s">
        <v>135</v>
      </c>
      <c r="AT137" s="173" t="s">
        <v>131</v>
      </c>
      <c r="AU137" s="173" t="s">
        <v>83</v>
      </c>
      <c r="AY137" s="17" t="s">
        <v>129</v>
      </c>
      <c r="BE137" s="174">
        <f>IF(N137="základní",J137,0)</f>
        <v>0</v>
      </c>
      <c r="BF137" s="174">
        <f>IF(N137="snížená",J137,0)</f>
        <v>0</v>
      </c>
      <c r="BG137" s="174">
        <f>IF(N137="zákl. přenesená",J137,0)</f>
        <v>0</v>
      </c>
      <c r="BH137" s="174">
        <f>IF(N137="sníž. přenesená",J137,0)</f>
        <v>0</v>
      </c>
      <c r="BI137" s="174">
        <f>IF(N137="nulová",J137,0)</f>
        <v>0</v>
      </c>
      <c r="BJ137" s="17" t="s">
        <v>81</v>
      </c>
      <c r="BK137" s="174">
        <f>ROUND(I137*H137,2)</f>
        <v>0</v>
      </c>
      <c r="BL137" s="17" t="s">
        <v>135</v>
      </c>
      <c r="BM137" s="173" t="s">
        <v>148</v>
      </c>
    </row>
    <row r="138" spans="1:47" s="2" customFormat="1" ht="39">
      <c r="A138" s="32"/>
      <c r="B138" s="33"/>
      <c r="C138" s="32"/>
      <c r="D138" s="175" t="s">
        <v>137</v>
      </c>
      <c r="E138" s="32"/>
      <c r="F138" s="176" t="s">
        <v>149</v>
      </c>
      <c r="G138" s="32"/>
      <c r="H138" s="32"/>
      <c r="I138" s="97"/>
      <c r="J138" s="32"/>
      <c r="K138" s="32"/>
      <c r="L138" s="33"/>
      <c r="M138" s="177"/>
      <c r="N138" s="178"/>
      <c r="O138" s="58"/>
      <c r="P138" s="58"/>
      <c r="Q138" s="58"/>
      <c r="R138" s="58"/>
      <c r="S138" s="58"/>
      <c r="T138" s="59"/>
      <c r="U138" s="32"/>
      <c r="V138" s="32"/>
      <c r="W138" s="32"/>
      <c r="X138" s="32"/>
      <c r="Y138" s="32"/>
      <c r="Z138" s="32"/>
      <c r="AA138" s="32"/>
      <c r="AB138" s="32"/>
      <c r="AC138" s="32"/>
      <c r="AD138" s="32"/>
      <c r="AE138" s="32"/>
      <c r="AT138" s="17" t="s">
        <v>137</v>
      </c>
      <c r="AU138" s="17" t="s">
        <v>83</v>
      </c>
    </row>
    <row r="139" spans="1:47" s="2" customFormat="1" ht="253.5">
      <c r="A139" s="32"/>
      <c r="B139" s="33"/>
      <c r="C139" s="32"/>
      <c r="D139" s="175" t="s">
        <v>139</v>
      </c>
      <c r="E139" s="32"/>
      <c r="F139" s="179" t="s">
        <v>150</v>
      </c>
      <c r="G139" s="32"/>
      <c r="H139" s="32"/>
      <c r="I139" s="97"/>
      <c r="J139" s="32"/>
      <c r="K139" s="32"/>
      <c r="L139" s="33"/>
      <c r="M139" s="177"/>
      <c r="N139" s="178"/>
      <c r="O139" s="58"/>
      <c r="P139" s="58"/>
      <c r="Q139" s="58"/>
      <c r="R139" s="58"/>
      <c r="S139" s="58"/>
      <c r="T139" s="59"/>
      <c r="U139" s="32"/>
      <c r="V139" s="32"/>
      <c r="W139" s="32"/>
      <c r="X139" s="32"/>
      <c r="Y139" s="32"/>
      <c r="Z139" s="32"/>
      <c r="AA139" s="32"/>
      <c r="AB139" s="32"/>
      <c r="AC139" s="32"/>
      <c r="AD139" s="32"/>
      <c r="AE139" s="32"/>
      <c r="AT139" s="17" t="s">
        <v>139</v>
      </c>
      <c r="AU139" s="17" t="s">
        <v>83</v>
      </c>
    </row>
    <row r="140" spans="2:51" s="13" customFormat="1" ht="11.25">
      <c r="B140" s="180"/>
      <c r="D140" s="175" t="s">
        <v>141</v>
      </c>
      <c r="E140" s="181" t="s">
        <v>1</v>
      </c>
      <c r="F140" s="182" t="s">
        <v>151</v>
      </c>
      <c r="H140" s="183">
        <v>370</v>
      </c>
      <c r="I140" s="184"/>
      <c r="L140" s="180"/>
      <c r="M140" s="185"/>
      <c r="N140" s="186"/>
      <c r="O140" s="186"/>
      <c r="P140" s="186"/>
      <c r="Q140" s="186"/>
      <c r="R140" s="186"/>
      <c r="S140" s="186"/>
      <c r="T140" s="187"/>
      <c r="AT140" s="181" t="s">
        <v>141</v>
      </c>
      <c r="AU140" s="181" t="s">
        <v>83</v>
      </c>
      <c r="AV140" s="13" t="s">
        <v>83</v>
      </c>
      <c r="AW140" s="13" t="s">
        <v>30</v>
      </c>
      <c r="AX140" s="13" t="s">
        <v>81</v>
      </c>
      <c r="AY140" s="181" t="s">
        <v>129</v>
      </c>
    </row>
    <row r="141" spans="1:65" s="2" customFormat="1" ht="21.75" customHeight="1">
      <c r="A141" s="32"/>
      <c r="B141" s="161"/>
      <c r="C141" s="162" t="s">
        <v>135</v>
      </c>
      <c r="D141" s="162" t="s">
        <v>131</v>
      </c>
      <c r="E141" s="163" t="s">
        <v>152</v>
      </c>
      <c r="F141" s="164" t="s">
        <v>153</v>
      </c>
      <c r="G141" s="165" t="s">
        <v>134</v>
      </c>
      <c r="H141" s="166">
        <v>67</v>
      </c>
      <c r="I141" s="167"/>
      <c r="J141" s="168">
        <f>ROUND(I141*H141,2)</f>
        <v>0</v>
      </c>
      <c r="K141" s="164" t="s">
        <v>147</v>
      </c>
      <c r="L141" s="33"/>
      <c r="M141" s="169" t="s">
        <v>1</v>
      </c>
      <c r="N141" s="170" t="s">
        <v>38</v>
      </c>
      <c r="O141" s="58"/>
      <c r="P141" s="171">
        <f>O141*H141</f>
        <v>0</v>
      </c>
      <c r="Q141" s="171">
        <v>0</v>
      </c>
      <c r="R141" s="171">
        <f>Q141*H141</f>
        <v>0</v>
      </c>
      <c r="S141" s="171">
        <v>0.44</v>
      </c>
      <c r="T141" s="172">
        <f>S141*H141</f>
        <v>29.48</v>
      </c>
      <c r="U141" s="32"/>
      <c r="V141" s="32"/>
      <c r="W141" s="32"/>
      <c r="X141" s="32"/>
      <c r="Y141" s="32"/>
      <c r="Z141" s="32"/>
      <c r="AA141" s="32"/>
      <c r="AB141" s="32"/>
      <c r="AC141" s="32"/>
      <c r="AD141" s="32"/>
      <c r="AE141" s="32"/>
      <c r="AR141" s="173" t="s">
        <v>135</v>
      </c>
      <c r="AT141" s="173" t="s">
        <v>131</v>
      </c>
      <c r="AU141" s="173" t="s">
        <v>83</v>
      </c>
      <c r="AY141" s="17" t="s">
        <v>129</v>
      </c>
      <c r="BE141" s="174">
        <f>IF(N141="základní",J141,0)</f>
        <v>0</v>
      </c>
      <c r="BF141" s="174">
        <f>IF(N141="snížená",J141,0)</f>
        <v>0</v>
      </c>
      <c r="BG141" s="174">
        <f>IF(N141="zákl. přenesená",J141,0)</f>
        <v>0</v>
      </c>
      <c r="BH141" s="174">
        <f>IF(N141="sníž. přenesená",J141,0)</f>
        <v>0</v>
      </c>
      <c r="BI141" s="174">
        <f>IF(N141="nulová",J141,0)</f>
        <v>0</v>
      </c>
      <c r="BJ141" s="17" t="s">
        <v>81</v>
      </c>
      <c r="BK141" s="174">
        <f>ROUND(I141*H141,2)</f>
        <v>0</v>
      </c>
      <c r="BL141" s="17" t="s">
        <v>135</v>
      </c>
      <c r="BM141" s="173" t="s">
        <v>154</v>
      </c>
    </row>
    <row r="142" spans="1:47" s="2" customFormat="1" ht="39">
      <c r="A142" s="32"/>
      <c r="B142" s="33"/>
      <c r="C142" s="32"/>
      <c r="D142" s="175" t="s">
        <v>137</v>
      </c>
      <c r="E142" s="32"/>
      <c r="F142" s="176" t="s">
        <v>155</v>
      </c>
      <c r="G142" s="32"/>
      <c r="H142" s="32"/>
      <c r="I142" s="97"/>
      <c r="J142" s="32"/>
      <c r="K142" s="32"/>
      <c r="L142" s="33"/>
      <c r="M142" s="177"/>
      <c r="N142" s="178"/>
      <c r="O142" s="58"/>
      <c r="P142" s="58"/>
      <c r="Q142" s="58"/>
      <c r="R142" s="58"/>
      <c r="S142" s="58"/>
      <c r="T142" s="59"/>
      <c r="U142" s="32"/>
      <c r="V142" s="32"/>
      <c r="W142" s="32"/>
      <c r="X142" s="32"/>
      <c r="Y142" s="32"/>
      <c r="Z142" s="32"/>
      <c r="AA142" s="32"/>
      <c r="AB142" s="32"/>
      <c r="AC142" s="32"/>
      <c r="AD142" s="32"/>
      <c r="AE142" s="32"/>
      <c r="AT142" s="17" t="s">
        <v>137</v>
      </c>
      <c r="AU142" s="17" t="s">
        <v>83</v>
      </c>
    </row>
    <row r="143" spans="1:47" s="2" customFormat="1" ht="253.5">
      <c r="A143" s="32"/>
      <c r="B143" s="33"/>
      <c r="C143" s="32"/>
      <c r="D143" s="175" t="s">
        <v>139</v>
      </c>
      <c r="E143" s="32"/>
      <c r="F143" s="179" t="s">
        <v>150</v>
      </c>
      <c r="G143" s="32"/>
      <c r="H143" s="32"/>
      <c r="I143" s="97"/>
      <c r="J143" s="32"/>
      <c r="K143" s="32"/>
      <c r="L143" s="33"/>
      <c r="M143" s="177"/>
      <c r="N143" s="178"/>
      <c r="O143" s="58"/>
      <c r="P143" s="58"/>
      <c r="Q143" s="58"/>
      <c r="R143" s="58"/>
      <c r="S143" s="58"/>
      <c r="T143" s="59"/>
      <c r="U143" s="32"/>
      <c r="V143" s="32"/>
      <c r="W143" s="32"/>
      <c r="X143" s="32"/>
      <c r="Y143" s="32"/>
      <c r="Z143" s="32"/>
      <c r="AA143" s="32"/>
      <c r="AB143" s="32"/>
      <c r="AC143" s="32"/>
      <c r="AD143" s="32"/>
      <c r="AE143" s="32"/>
      <c r="AT143" s="17" t="s">
        <v>139</v>
      </c>
      <c r="AU143" s="17" t="s">
        <v>83</v>
      </c>
    </row>
    <row r="144" spans="2:51" s="13" customFormat="1" ht="11.25">
      <c r="B144" s="180"/>
      <c r="D144" s="175" t="s">
        <v>141</v>
      </c>
      <c r="E144" s="181" t="s">
        <v>1</v>
      </c>
      <c r="F144" s="182" t="s">
        <v>156</v>
      </c>
      <c r="H144" s="183">
        <v>67</v>
      </c>
      <c r="I144" s="184"/>
      <c r="L144" s="180"/>
      <c r="M144" s="185"/>
      <c r="N144" s="186"/>
      <c r="O144" s="186"/>
      <c r="P144" s="186"/>
      <c r="Q144" s="186"/>
      <c r="R144" s="186"/>
      <c r="S144" s="186"/>
      <c r="T144" s="187"/>
      <c r="AT144" s="181" t="s">
        <v>141</v>
      </c>
      <c r="AU144" s="181" t="s">
        <v>83</v>
      </c>
      <c r="AV144" s="13" t="s">
        <v>83</v>
      </c>
      <c r="AW144" s="13" t="s">
        <v>30</v>
      </c>
      <c r="AX144" s="13" t="s">
        <v>81</v>
      </c>
      <c r="AY144" s="181" t="s">
        <v>129</v>
      </c>
    </row>
    <row r="145" spans="1:65" s="2" customFormat="1" ht="21.75" customHeight="1">
      <c r="A145" s="32"/>
      <c r="B145" s="161"/>
      <c r="C145" s="162" t="s">
        <v>83</v>
      </c>
      <c r="D145" s="162" t="s">
        <v>131</v>
      </c>
      <c r="E145" s="163" t="s">
        <v>157</v>
      </c>
      <c r="F145" s="164" t="s">
        <v>158</v>
      </c>
      <c r="G145" s="165" t="s">
        <v>134</v>
      </c>
      <c r="H145" s="166">
        <v>35</v>
      </c>
      <c r="I145" s="167"/>
      <c r="J145" s="168">
        <f>ROUND(I145*H145,2)</f>
        <v>0</v>
      </c>
      <c r="K145" s="164" t="s">
        <v>147</v>
      </c>
      <c r="L145" s="33"/>
      <c r="M145" s="169" t="s">
        <v>1</v>
      </c>
      <c r="N145" s="170" t="s">
        <v>38</v>
      </c>
      <c r="O145" s="58"/>
      <c r="P145" s="171">
        <f>O145*H145</f>
        <v>0</v>
      </c>
      <c r="Q145" s="171">
        <v>0</v>
      </c>
      <c r="R145" s="171">
        <f>Q145*H145</f>
        <v>0</v>
      </c>
      <c r="S145" s="171">
        <v>0.24</v>
      </c>
      <c r="T145" s="172">
        <f>S145*H145</f>
        <v>8.4</v>
      </c>
      <c r="U145" s="32"/>
      <c r="V145" s="32"/>
      <c r="W145" s="32"/>
      <c r="X145" s="32"/>
      <c r="Y145" s="32"/>
      <c r="Z145" s="32"/>
      <c r="AA145" s="32"/>
      <c r="AB145" s="32"/>
      <c r="AC145" s="32"/>
      <c r="AD145" s="32"/>
      <c r="AE145" s="32"/>
      <c r="AR145" s="173" t="s">
        <v>135</v>
      </c>
      <c r="AT145" s="173" t="s">
        <v>131</v>
      </c>
      <c r="AU145" s="173" t="s">
        <v>83</v>
      </c>
      <c r="AY145" s="17" t="s">
        <v>129</v>
      </c>
      <c r="BE145" s="174">
        <f>IF(N145="základní",J145,0)</f>
        <v>0</v>
      </c>
      <c r="BF145" s="174">
        <f>IF(N145="snížená",J145,0)</f>
        <v>0</v>
      </c>
      <c r="BG145" s="174">
        <f>IF(N145="zákl. přenesená",J145,0)</f>
        <v>0</v>
      </c>
      <c r="BH145" s="174">
        <f>IF(N145="sníž. přenesená",J145,0)</f>
        <v>0</v>
      </c>
      <c r="BI145" s="174">
        <f>IF(N145="nulová",J145,0)</f>
        <v>0</v>
      </c>
      <c r="BJ145" s="17" t="s">
        <v>81</v>
      </c>
      <c r="BK145" s="174">
        <f>ROUND(I145*H145,2)</f>
        <v>0</v>
      </c>
      <c r="BL145" s="17" t="s">
        <v>135</v>
      </c>
      <c r="BM145" s="173" t="s">
        <v>159</v>
      </c>
    </row>
    <row r="146" spans="1:47" s="2" customFormat="1" ht="39">
      <c r="A146" s="32"/>
      <c r="B146" s="33"/>
      <c r="C146" s="32"/>
      <c r="D146" s="175" t="s">
        <v>137</v>
      </c>
      <c r="E146" s="32"/>
      <c r="F146" s="176" t="s">
        <v>160</v>
      </c>
      <c r="G146" s="32"/>
      <c r="H146" s="32"/>
      <c r="I146" s="97"/>
      <c r="J146" s="32"/>
      <c r="K146" s="32"/>
      <c r="L146" s="33"/>
      <c r="M146" s="177"/>
      <c r="N146" s="178"/>
      <c r="O146" s="58"/>
      <c r="P146" s="58"/>
      <c r="Q146" s="58"/>
      <c r="R146" s="58"/>
      <c r="S146" s="58"/>
      <c r="T146" s="59"/>
      <c r="U146" s="32"/>
      <c r="V146" s="32"/>
      <c r="W146" s="32"/>
      <c r="X146" s="32"/>
      <c r="Y146" s="32"/>
      <c r="Z146" s="32"/>
      <c r="AA146" s="32"/>
      <c r="AB146" s="32"/>
      <c r="AC146" s="32"/>
      <c r="AD146" s="32"/>
      <c r="AE146" s="32"/>
      <c r="AT146" s="17" t="s">
        <v>137</v>
      </c>
      <c r="AU146" s="17" t="s">
        <v>83</v>
      </c>
    </row>
    <row r="147" spans="1:47" s="2" customFormat="1" ht="253.5">
      <c r="A147" s="32"/>
      <c r="B147" s="33"/>
      <c r="C147" s="32"/>
      <c r="D147" s="175" t="s">
        <v>139</v>
      </c>
      <c r="E147" s="32"/>
      <c r="F147" s="179" t="s">
        <v>150</v>
      </c>
      <c r="G147" s="32"/>
      <c r="H147" s="32"/>
      <c r="I147" s="97"/>
      <c r="J147" s="32"/>
      <c r="K147" s="32"/>
      <c r="L147" s="33"/>
      <c r="M147" s="177"/>
      <c r="N147" s="178"/>
      <c r="O147" s="58"/>
      <c r="P147" s="58"/>
      <c r="Q147" s="58"/>
      <c r="R147" s="58"/>
      <c r="S147" s="58"/>
      <c r="T147" s="59"/>
      <c r="U147" s="32"/>
      <c r="V147" s="32"/>
      <c r="W147" s="32"/>
      <c r="X147" s="32"/>
      <c r="Y147" s="32"/>
      <c r="Z147" s="32"/>
      <c r="AA147" s="32"/>
      <c r="AB147" s="32"/>
      <c r="AC147" s="32"/>
      <c r="AD147" s="32"/>
      <c r="AE147" s="32"/>
      <c r="AT147" s="17" t="s">
        <v>139</v>
      </c>
      <c r="AU147" s="17" t="s">
        <v>83</v>
      </c>
    </row>
    <row r="148" spans="2:51" s="13" customFormat="1" ht="11.25">
      <c r="B148" s="180"/>
      <c r="D148" s="175" t="s">
        <v>141</v>
      </c>
      <c r="E148" s="181" t="s">
        <v>1</v>
      </c>
      <c r="F148" s="182" t="s">
        <v>161</v>
      </c>
      <c r="H148" s="183">
        <v>35</v>
      </c>
      <c r="I148" s="184"/>
      <c r="L148" s="180"/>
      <c r="M148" s="185"/>
      <c r="N148" s="186"/>
      <c r="O148" s="186"/>
      <c r="P148" s="186"/>
      <c r="Q148" s="186"/>
      <c r="R148" s="186"/>
      <c r="S148" s="186"/>
      <c r="T148" s="187"/>
      <c r="AT148" s="181" t="s">
        <v>141</v>
      </c>
      <c r="AU148" s="181" t="s">
        <v>83</v>
      </c>
      <c r="AV148" s="13" t="s">
        <v>83</v>
      </c>
      <c r="AW148" s="13" t="s">
        <v>30</v>
      </c>
      <c r="AX148" s="13" t="s">
        <v>81</v>
      </c>
      <c r="AY148" s="181" t="s">
        <v>129</v>
      </c>
    </row>
    <row r="149" spans="1:65" s="2" customFormat="1" ht="21.75" customHeight="1">
      <c r="A149" s="32"/>
      <c r="B149" s="161"/>
      <c r="C149" s="162" t="s">
        <v>162</v>
      </c>
      <c r="D149" s="162" t="s">
        <v>131</v>
      </c>
      <c r="E149" s="163" t="s">
        <v>163</v>
      </c>
      <c r="F149" s="164" t="s">
        <v>164</v>
      </c>
      <c r="G149" s="165" t="s">
        <v>134</v>
      </c>
      <c r="H149" s="166">
        <v>32</v>
      </c>
      <c r="I149" s="167"/>
      <c r="J149" s="168">
        <f>ROUND(I149*H149,2)</f>
        <v>0</v>
      </c>
      <c r="K149" s="164" t="s">
        <v>147</v>
      </c>
      <c r="L149" s="33"/>
      <c r="M149" s="169" t="s">
        <v>1</v>
      </c>
      <c r="N149" s="170" t="s">
        <v>38</v>
      </c>
      <c r="O149" s="58"/>
      <c r="P149" s="171">
        <f>O149*H149</f>
        <v>0</v>
      </c>
      <c r="Q149" s="171">
        <v>0</v>
      </c>
      <c r="R149" s="171">
        <f>Q149*H149</f>
        <v>0</v>
      </c>
      <c r="S149" s="171">
        <v>0.22</v>
      </c>
      <c r="T149" s="172">
        <f>S149*H149</f>
        <v>7.04</v>
      </c>
      <c r="U149" s="32"/>
      <c r="V149" s="32"/>
      <c r="W149" s="32"/>
      <c r="X149" s="32"/>
      <c r="Y149" s="32"/>
      <c r="Z149" s="32"/>
      <c r="AA149" s="32"/>
      <c r="AB149" s="32"/>
      <c r="AC149" s="32"/>
      <c r="AD149" s="32"/>
      <c r="AE149" s="32"/>
      <c r="AR149" s="173" t="s">
        <v>135</v>
      </c>
      <c r="AT149" s="173" t="s">
        <v>131</v>
      </c>
      <c r="AU149" s="173" t="s">
        <v>83</v>
      </c>
      <c r="AY149" s="17" t="s">
        <v>129</v>
      </c>
      <c r="BE149" s="174">
        <f>IF(N149="základní",J149,0)</f>
        <v>0</v>
      </c>
      <c r="BF149" s="174">
        <f>IF(N149="snížená",J149,0)</f>
        <v>0</v>
      </c>
      <c r="BG149" s="174">
        <f>IF(N149="zákl. přenesená",J149,0)</f>
        <v>0</v>
      </c>
      <c r="BH149" s="174">
        <f>IF(N149="sníž. přenesená",J149,0)</f>
        <v>0</v>
      </c>
      <c r="BI149" s="174">
        <f>IF(N149="nulová",J149,0)</f>
        <v>0</v>
      </c>
      <c r="BJ149" s="17" t="s">
        <v>81</v>
      </c>
      <c r="BK149" s="174">
        <f>ROUND(I149*H149,2)</f>
        <v>0</v>
      </c>
      <c r="BL149" s="17" t="s">
        <v>135</v>
      </c>
      <c r="BM149" s="173" t="s">
        <v>165</v>
      </c>
    </row>
    <row r="150" spans="1:47" s="2" customFormat="1" ht="39">
      <c r="A150" s="32"/>
      <c r="B150" s="33"/>
      <c r="C150" s="32"/>
      <c r="D150" s="175" t="s">
        <v>137</v>
      </c>
      <c r="E150" s="32"/>
      <c r="F150" s="176" t="s">
        <v>166</v>
      </c>
      <c r="G150" s="32"/>
      <c r="H150" s="32"/>
      <c r="I150" s="97"/>
      <c r="J150" s="32"/>
      <c r="K150" s="32"/>
      <c r="L150" s="33"/>
      <c r="M150" s="177"/>
      <c r="N150" s="178"/>
      <c r="O150" s="58"/>
      <c r="P150" s="58"/>
      <c r="Q150" s="58"/>
      <c r="R150" s="58"/>
      <c r="S150" s="58"/>
      <c r="T150" s="59"/>
      <c r="U150" s="32"/>
      <c r="V150" s="32"/>
      <c r="W150" s="32"/>
      <c r="X150" s="32"/>
      <c r="Y150" s="32"/>
      <c r="Z150" s="32"/>
      <c r="AA150" s="32"/>
      <c r="AB150" s="32"/>
      <c r="AC150" s="32"/>
      <c r="AD150" s="32"/>
      <c r="AE150" s="32"/>
      <c r="AT150" s="17" t="s">
        <v>137</v>
      </c>
      <c r="AU150" s="17" t="s">
        <v>83</v>
      </c>
    </row>
    <row r="151" spans="1:47" s="2" customFormat="1" ht="253.5">
      <c r="A151" s="32"/>
      <c r="B151" s="33"/>
      <c r="C151" s="32"/>
      <c r="D151" s="175" t="s">
        <v>139</v>
      </c>
      <c r="E151" s="32"/>
      <c r="F151" s="179" t="s">
        <v>150</v>
      </c>
      <c r="G151" s="32"/>
      <c r="H151" s="32"/>
      <c r="I151" s="97"/>
      <c r="J151" s="32"/>
      <c r="K151" s="32"/>
      <c r="L151" s="33"/>
      <c r="M151" s="177"/>
      <c r="N151" s="178"/>
      <c r="O151" s="58"/>
      <c r="P151" s="58"/>
      <c r="Q151" s="58"/>
      <c r="R151" s="58"/>
      <c r="S151" s="58"/>
      <c r="T151" s="59"/>
      <c r="U151" s="32"/>
      <c r="V151" s="32"/>
      <c r="W151" s="32"/>
      <c r="X151" s="32"/>
      <c r="Y151" s="32"/>
      <c r="Z151" s="32"/>
      <c r="AA151" s="32"/>
      <c r="AB151" s="32"/>
      <c r="AC151" s="32"/>
      <c r="AD151" s="32"/>
      <c r="AE151" s="32"/>
      <c r="AT151" s="17" t="s">
        <v>139</v>
      </c>
      <c r="AU151" s="17" t="s">
        <v>83</v>
      </c>
    </row>
    <row r="152" spans="2:51" s="13" customFormat="1" ht="11.25">
      <c r="B152" s="180"/>
      <c r="D152" s="175" t="s">
        <v>141</v>
      </c>
      <c r="E152" s="181" t="s">
        <v>1</v>
      </c>
      <c r="F152" s="182" t="s">
        <v>167</v>
      </c>
      <c r="H152" s="183">
        <v>32</v>
      </c>
      <c r="I152" s="184"/>
      <c r="L152" s="180"/>
      <c r="M152" s="185"/>
      <c r="N152" s="186"/>
      <c r="O152" s="186"/>
      <c r="P152" s="186"/>
      <c r="Q152" s="186"/>
      <c r="R152" s="186"/>
      <c r="S152" s="186"/>
      <c r="T152" s="187"/>
      <c r="AT152" s="181" t="s">
        <v>141</v>
      </c>
      <c r="AU152" s="181" t="s">
        <v>83</v>
      </c>
      <c r="AV152" s="13" t="s">
        <v>83</v>
      </c>
      <c r="AW152" s="13" t="s">
        <v>30</v>
      </c>
      <c r="AX152" s="13" t="s">
        <v>81</v>
      </c>
      <c r="AY152" s="181" t="s">
        <v>129</v>
      </c>
    </row>
    <row r="153" spans="1:65" s="2" customFormat="1" ht="16.5" customHeight="1">
      <c r="A153" s="32"/>
      <c r="B153" s="161"/>
      <c r="C153" s="162" t="s">
        <v>168</v>
      </c>
      <c r="D153" s="162" t="s">
        <v>131</v>
      </c>
      <c r="E153" s="163" t="s">
        <v>169</v>
      </c>
      <c r="F153" s="164" t="s">
        <v>170</v>
      </c>
      <c r="G153" s="165" t="s">
        <v>134</v>
      </c>
      <c r="H153" s="166">
        <v>370</v>
      </c>
      <c r="I153" s="167"/>
      <c r="J153" s="168">
        <f>ROUND(I153*H153,2)</f>
        <v>0</v>
      </c>
      <c r="K153" s="164" t="s">
        <v>147</v>
      </c>
      <c r="L153" s="33"/>
      <c r="M153" s="169" t="s">
        <v>1</v>
      </c>
      <c r="N153" s="170" t="s">
        <v>38</v>
      </c>
      <c r="O153" s="58"/>
      <c r="P153" s="171">
        <f>O153*H153</f>
        <v>0</v>
      </c>
      <c r="Q153" s="171">
        <v>0</v>
      </c>
      <c r="R153" s="171">
        <f>Q153*H153</f>
        <v>0</v>
      </c>
      <c r="S153" s="171">
        <v>0.355</v>
      </c>
      <c r="T153" s="172">
        <f>S153*H153</f>
        <v>131.35</v>
      </c>
      <c r="U153" s="32"/>
      <c r="V153" s="32"/>
      <c r="W153" s="32"/>
      <c r="X153" s="32"/>
      <c r="Y153" s="32"/>
      <c r="Z153" s="32"/>
      <c r="AA153" s="32"/>
      <c r="AB153" s="32"/>
      <c r="AC153" s="32"/>
      <c r="AD153" s="32"/>
      <c r="AE153" s="32"/>
      <c r="AR153" s="173" t="s">
        <v>135</v>
      </c>
      <c r="AT153" s="173" t="s">
        <v>131</v>
      </c>
      <c r="AU153" s="173" t="s">
        <v>83</v>
      </c>
      <c r="AY153" s="17" t="s">
        <v>129</v>
      </c>
      <c r="BE153" s="174">
        <f>IF(N153="základní",J153,0)</f>
        <v>0</v>
      </c>
      <c r="BF153" s="174">
        <f>IF(N153="snížená",J153,0)</f>
        <v>0</v>
      </c>
      <c r="BG153" s="174">
        <f>IF(N153="zákl. přenesená",J153,0)</f>
        <v>0</v>
      </c>
      <c r="BH153" s="174">
        <f>IF(N153="sníž. přenesená",J153,0)</f>
        <v>0</v>
      </c>
      <c r="BI153" s="174">
        <f>IF(N153="nulová",J153,0)</f>
        <v>0</v>
      </c>
      <c r="BJ153" s="17" t="s">
        <v>81</v>
      </c>
      <c r="BK153" s="174">
        <f>ROUND(I153*H153,2)</f>
        <v>0</v>
      </c>
      <c r="BL153" s="17" t="s">
        <v>135</v>
      </c>
      <c r="BM153" s="173" t="s">
        <v>171</v>
      </c>
    </row>
    <row r="154" spans="1:47" s="2" customFormat="1" ht="29.25">
      <c r="A154" s="32"/>
      <c r="B154" s="33"/>
      <c r="C154" s="32"/>
      <c r="D154" s="175" t="s">
        <v>137</v>
      </c>
      <c r="E154" s="32"/>
      <c r="F154" s="176" t="s">
        <v>172</v>
      </c>
      <c r="G154" s="32"/>
      <c r="H154" s="32"/>
      <c r="I154" s="97"/>
      <c r="J154" s="32"/>
      <c r="K154" s="32"/>
      <c r="L154" s="33"/>
      <c r="M154" s="177"/>
      <c r="N154" s="178"/>
      <c r="O154" s="58"/>
      <c r="P154" s="58"/>
      <c r="Q154" s="58"/>
      <c r="R154" s="58"/>
      <c r="S154" s="58"/>
      <c r="T154" s="59"/>
      <c r="U154" s="32"/>
      <c r="V154" s="32"/>
      <c r="W154" s="32"/>
      <c r="X154" s="32"/>
      <c r="Y154" s="32"/>
      <c r="Z154" s="32"/>
      <c r="AA154" s="32"/>
      <c r="AB154" s="32"/>
      <c r="AC154" s="32"/>
      <c r="AD154" s="32"/>
      <c r="AE154" s="32"/>
      <c r="AT154" s="17" t="s">
        <v>137</v>
      </c>
      <c r="AU154" s="17" t="s">
        <v>83</v>
      </c>
    </row>
    <row r="155" spans="1:47" s="2" customFormat="1" ht="29.25">
      <c r="A155" s="32"/>
      <c r="B155" s="33"/>
      <c r="C155" s="32"/>
      <c r="D155" s="175" t="s">
        <v>139</v>
      </c>
      <c r="E155" s="32"/>
      <c r="F155" s="179" t="s">
        <v>173</v>
      </c>
      <c r="G155" s="32"/>
      <c r="H155" s="32"/>
      <c r="I155" s="97"/>
      <c r="J155" s="32"/>
      <c r="K155" s="32"/>
      <c r="L155" s="33"/>
      <c r="M155" s="177"/>
      <c r="N155" s="178"/>
      <c r="O155" s="58"/>
      <c r="P155" s="58"/>
      <c r="Q155" s="58"/>
      <c r="R155" s="58"/>
      <c r="S155" s="58"/>
      <c r="T155" s="59"/>
      <c r="U155" s="32"/>
      <c r="V155" s="32"/>
      <c r="W155" s="32"/>
      <c r="X155" s="32"/>
      <c r="Y155" s="32"/>
      <c r="Z155" s="32"/>
      <c r="AA155" s="32"/>
      <c r="AB155" s="32"/>
      <c r="AC155" s="32"/>
      <c r="AD155" s="32"/>
      <c r="AE155" s="32"/>
      <c r="AT155" s="17" t="s">
        <v>139</v>
      </c>
      <c r="AU155" s="17" t="s">
        <v>83</v>
      </c>
    </row>
    <row r="156" spans="2:51" s="13" customFormat="1" ht="11.25">
      <c r="B156" s="180"/>
      <c r="D156" s="175" t="s">
        <v>141</v>
      </c>
      <c r="E156" s="181" t="s">
        <v>1</v>
      </c>
      <c r="F156" s="182" t="s">
        <v>174</v>
      </c>
      <c r="H156" s="183">
        <v>370</v>
      </c>
      <c r="I156" s="184"/>
      <c r="L156" s="180"/>
      <c r="M156" s="185"/>
      <c r="N156" s="186"/>
      <c r="O156" s="186"/>
      <c r="P156" s="186"/>
      <c r="Q156" s="186"/>
      <c r="R156" s="186"/>
      <c r="S156" s="186"/>
      <c r="T156" s="187"/>
      <c r="AT156" s="181" t="s">
        <v>141</v>
      </c>
      <c r="AU156" s="181" t="s">
        <v>83</v>
      </c>
      <c r="AV156" s="13" t="s">
        <v>83</v>
      </c>
      <c r="AW156" s="13" t="s">
        <v>30</v>
      </c>
      <c r="AX156" s="13" t="s">
        <v>81</v>
      </c>
      <c r="AY156" s="181" t="s">
        <v>129</v>
      </c>
    </row>
    <row r="157" spans="1:65" s="2" customFormat="1" ht="21.75" customHeight="1">
      <c r="A157" s="32"/>
      <c r="B157" s="161"/>
      <c r="C157" s="162" t="s">
        <v>175</v>
      </c>
      <c r="D157" s="162" t="s">
        <v>131</v>
      </c>
      <c r="E157" s="163" t="s">
        <v>176</v>
      </c>
      <c r="F157" s="164" t="s">
        <v>177</v>
      </c>
      <c r="G157" s="165" t="s">
        <v>178</v>
      </c>
      <c r="H157" s="166">
        <v>5</v>
      </c>
      <c r="I157" s="167"/>
      <c r="J157" s="168">
        <f>ROUND(I157*H157,2)</f>
        <v>0</v>
      </c>
      <c r="K157" s="164" t="s">
        <v>147</v>
      </c>
      <c r="L157" s="33"/>
      <c r="M157" s="169" t="s">
        <v>1</v>
      </c>
      <c r="N157" s="170" t="s">
        <v>38</v>
      </c>
      <c r="O157" s="58"/>
      <c r="P157" s="171">
        <f>O157*H157</f>
        <v>0</v>
      </c>
      <c r="Q157" s="171">
        <v>0</v>
      </c>
      <c r="R157" s="171">
        <f>Q157*H157</f>
        <v>0</v>
      </c>
      <c r="S157" s="171">
        <v>0</v>
      </c>
      <c r="T157" s="172">
        <f>S157*H157</f>
        <v>0</v>
      </c>
      <c r="U157" s="32"/>
      <c r="V157" s="32"/>
      <c r="W157" s="32"/>
      <c r="X157" s="32"/>
      <c r="Y157" s="32"/>
      <c r="Z157" s="32"/>
      <c r="AA157" s="32"/>
      <c r="AB157" s="32"/>
      <c r="AC157" s="32"/>
      <c r="AD157" s="32"/>
      <c r="AE157" s="32"/>
      <c r="AR157" s="173" t="s">
        <v>135</v>
      </c>
      <c r="AT157" s="173" t="s">
        <v>131</v>
      </c>
      <c r="AU157" s="173" t="s">
        <v>83</v>
      </c>
      <c r="AY157" s="17" t="s">
        <v>129</v>
      </c>
      <c r="BE157" s="174">
        <f>IF(N157="základní",J157,0)</f>
        <v>0</v>
      </c>
      <c r="BF157" s="174">
        <f>IF(N157="snížená",J157,0)</f>
        <v>0</v>
      </c>
      <c r="BG157" s="174">
        <f>IF(N157="zákl. přenesená",J157,0)</f>
        <v>0</v>
      </c>
      <c r="BH157" s="174">
        <f>IF(N157="sníž. přenesená",J157,0)</f>
        <v>0</v>
      </c>
      <c r="BI157" s="174">
        <f>IF(N157="nulová",J157,0)</f>
        <v>0</v>
      </c>
      <c r="BJ157" s="17" t="s">
        <v>81</v>
      </c>
      <c r="BK157" s="174">
        <f>ROUND(I157*H157,2)</f>
        <v>0</v>
      </c>
      <c r="BL157" s="17" t="s">
        <v>135</v>
      </c>
      <c r="BM157" s="173" t="s">
        <v>179</v>
      </c>
    </row>
    <row r="158" spans="1:47" s="2" customFormat="1" ht="19.5">
      <c r="A158" s="32"/>
      <c r="B158" s="33"/>
      <c r="C158" s="32"/>
      <c r="D158" s="175" t="s">
        <v>137</v>
      </c>
      <c r="E158" s="32"/>
      <c r="F158" s="176" t="s">
        <v>180</v>
      </c>
      <c r="G158" s="32"/>
      <c r="H158" s="32"/>
      <c r="I158" s="97"/>
      <c r="J158" s="32"/>
      <c r="K158" s="32"/>
      <c r="L158" s="33"/>
      <c r="M158" s="177"/>
      <c r="N158" s="178"/>
      <c r="O158" s="58"/>
      <c r="P158" s="58"/>
      <c r="Q158" s="58"/>
      <c r="R158" s="58"/>
      <c r="S158" s="58"/>
      <c r="T158" s="59"/>
      <c r="U158" s="32"/>
      <c r="V158" s="32"/>
      <c r="W158" s="32"/>
      <c r="X158" s="32"/>
      <c r="Y158" s="32"/>
      <c r="Z158" s="32"/>
      <c r="AA158" s="32"/>
      <c r="AB158" s="32"/>
      <c r="AC158" s="32"/>
      <c r="AD158" s="32"/>
      <c r="AE158" s="32"/>
      <c r="AT158" s="17" t="s">
        <v>137</v>
      </c>
      <c r="AU158" s="17" t="s">
        <v>83</v>
      </c>
    </row>
    <row r="159" spans="1:47" s="2" customFormat="1" ht="29.25">
      <c r="A159" s="32"/>
      <c r="B159" s="33"/>
      <c r="C159" s="32"/>
      <c r="D159" s="175" t="s">
        <v>139</v>
      </c>
      <c r="E159" s="32"/>
      <c r="F159" s="179" t="s">
        <v>181</v>
      </c>
      <c r="G159" s="32"/>
      <c r="H159" s="32"/>
      <c r="I159" s="97"/>
      <c r="J159" s="32"/>
      <c r="K159" s="32"/>
      <c r="L159" s="33"/>
      <c r="M159" s="177"/>
      <c r="N159" s="178"/>
      <c r="O159" s="58"/>
      <c r="P159" s="58"/>
      <c r="Q159" s="58"/>
      <c r="R159" s="58"/>
      <c r="S159" s="58"/>
      <c r="T159" s="59"/>
      <c r="U159" s="32"/>
      <c r="V159" s="32"/>
      <c r="W159" s="32"/>
      <c r="X159" s="32"/>
      <c r="Y159" s="32"/>
      <c r="Z159" s="32"/>
      <c r="AA159" s="32"/>
      <c r="AB159" s="32"/>
      <c r="AC159" s="32"/>
      <c r="AD159" s="32"/>
      <c r="AE159" s="32"/>
      <c r="AT159" s="17" t="s">
        <v>139</v>
      </c>
      <c r="AU159" s="17" t="s">
        <v>83</v>
      </c>
    </row>
    <row r="160" spans="2:51" s="13" customFormat="1" ht="11.25">
      <c r="B160" s="180"/>
      <c r="D160" s="175" t="s">
        <v>141</v>
      </c>
      <c r="E160" s="181" t="s">
        <v>1</v>
      </c>
      <c r="F160" s="182" t="s">
        <v>182</v>
      </c>
      <c r="H160" s="183">
        <v>5</v>
      </c>
      <c r="I160" s="184"/>
      <c r="L160" s="180"/>
      <c r="M160" s="185"/>
      <c r="N160" s="186"/>
      <c r="O160" s="186"/>
      <c r="P160" s="186"/>
      <c r="Q160" s="186"/>
      <c r="R160" s="186"/>
      <c r="S160" s="186"/>
      <c r="T160" s="187"/>
      <c r="AT160" s="181" t="s">
        <v>141</v>
      </c>
      <c r="AU160" s="181" t="s">
        <v>83</v>
      </c>
      <c r="AV160" s="13" t="s">
        <v>83</v>
      </c>
      <c r="AW160" s="13" t="s">
        <v>30</v>
      </c>
      <c r="AX160" s="13" t="s">
        <v>81</v>
      </c>
      <c r="AY160" s="181" t="s">
        <v>129</v>
      </c>
    </row>
    <row r="161" spans="1:65" s="2" customFormat="1" ht="21.75" customHeight="1">
      <c r="A161" s="32"/>
      <c r="B161" s="161"/>
      <c r="C161" s="162" t="s">
        <v>183</v>
      </c>
      <c r="D161" s="162" t="s">
        <v>131</v>
      </c>
      <c r="E161" s="163" t="s">
        <v>184</v>
      </c>
      <c r="F161" s="164" t="s">
        <v>185</v>
      </c>
      <c r="G161" s="165" t="s">
        <v>178</v>
      </c>
      <c r="H161" s="166">
        <v>5</v>
      </c>
      <c r="I161" s="167"/>
      <c r="J161" s="168">
        <f>ROUND(I161*H161,2)</f>
        <v>0</v>
      </c>
      <c r="K161" s="164" t="s">
        <v>147</v>
      </c>
      <c r="L161" s="33"/>
      <c r="M161" s="169" t="s">
        <v>1</v>
      </c>
      <c r="N161" s="170" t="s">
        <v>38</v>
      </c>
      <c r="O161" s="58"/>
      <c r="P161" s="171">
        <f>O161*H161</f>
        <v>0</v>
      </c>
      <c r="Q161" s="171">
        <v>0</v>
      </c>
      <c r="R161" s="171">
        <f>Q161*H161</f>
        <v>0</v>
      </c>
      <c r="S161" s="171">
        <v>0</v>
      </c>
      <c r="T161" s="172">
        <f>S161*H161</f>
        <v>0</v>
      </c>
      <c r="U161" s="32"/>
      <c r="V161" s="32"/>
      <c r="W161" s="32"/>
      <c r="X161" s="32"/>
      <c r="Y161" s="32"/>
      <c r="Z161" s="32"/>
      <c r="AA161" s="32"/>
      <c r="AB161" s="32"/>
      <c r="AC161" s="32"/>
      <c r="AD161" s="32"/>
      <c r="AE161" s="32"/>
      <c r="AR161" s="173" t="s">
        <v>135</v>
      </c>
      <c r="AT161" s="173" t="s">
        <v>131</v>
      </c>
      <c r="AU161" s="173" t="s">
        <v>83</v>
      </c>
      <c r="AY161" s="17" t="s">
        <v>129</v>
      </c>
      <c r="BE161" s="174">
        <f>IF(N161="základní",J161,0)</f>
        <v>0</v>
      </c>
      <c r="BF161" s="174">
        <f>IF(N161="snížená",J161,0)</f>
        <v>0</v>
      </c>
      <c r="BG161" s="174">
        <f>IF(N161="zákl. přenesená",J161,0)</f>
        <v>0</v>
      </c>
      <c r="BH161" s="174">
        <f>IF(N161="sníž. přenesená",J161,0)</f>
        <v>0</v>
      </c>
      <c r="BI161" s="174">
        <f>IF(N161="nulová",J161,0)</f>
        <v>0</v>
      </c>
      <c r="BJ161" s="17" t="s">
        <v>81</v>
      </c>
      <c r="BK161" s="174">
        <f>ROUND(I161*H161,2)</f>
        <v>0</v>
      </c>
      <c r="BL161" s="17" t="s">
        <v>135</v>
      </c>
      <c r="BM161" s="173" t="s">
        <v>186</v>
      </c>
    </row>
    <row r="162" spans="1:47" s="2" customFormat="1" ht="39">
      <c r="A162" s="32"/>
      <c r="B162" s="33"/>
      <c r="C162" s="32"/>
      <c r="D162" s="175" t="s">
        <v>137</v>
      </c>
      <c r="E162" s="32"/>
      <c r="F162" s="176" t="s">
        <v>187</v>
      </c>
      <c r="G162" s="32"/>
      <c r="H162" s="32"/>
      <c r="I162" s="97"/>
      <c r="J162" s="32"/>
      <c r="K162" s="32"/>
      <c r="L162" s="33"/>
      <c r="M162" s="177"/>
      <c r="N162" s="178"/>
      <c r="O162" s="58"/>
      <c r="P162" s="58"/>
      <c r="Q162" s="58"/>
      <c r="R162" s="58"/>
      <c r="S162" s="58"/>
      <c r="T162" s="59"/>
      <c r="U162" s="32"/>
      <c r="V162" s="32"/>
      <c r="W162" s="32"/>
      <c r="X162" s="32"/>
      <c r="Y162" s="32"/>
      <c r="Z162" s="32"/>
      <c r="AA162" s="32"/>
      <c r="AB162" s="32"/>
      <c r="AC162" s="32"/>
      <c r="AD162" s="32"/>
      <c r="AE162" s="32"/>
      <c r="AT162" s="17" t="s">
        <v>137</v>
      </c>
      <c r="AU162" s="17" t="s">
        <v>83</v>
      </c>
    </row>
    <row r="163" spans="1:47" s="2" customFormat="1" ht="195">
      <c r="A163" s="32"/>
      <c r="B163" s="33"/>
      <c r="C163" s="32"/>
      <c r="D163" s="175" t="s">
        <v>139</v>
      </c>
      <c r="E163" s="32"/>
      <c r="F163" s="179" t="s">
        <v>188</v>
      </c>
      <c r="G163" s="32"/>
      <c r="H163" s="32"/>
      <c r="I163" s="97"/>
      <c r="J163" s="32"/>
      <c r="K163" s="32"/>
      <c r="L163" s="33"/>
      <c r="M163" s="177"/>
      <c r="N163" s="178"/>
      <c r="O163" s="58"/>
      <c r="P163" s="58"/>
      <c r="Q163" s="58"/>
      <c r="R163" s="58"/>
      <c r="S163" s="58"/>
      <c r="T163" s="59"/>
      <c r="U163" s="32"/>
      <c r="V163" s="32"/>
      <c r="W163" s="32"/>
      <c r="X163" s="32"/>
      <c r="Y163" s="32"/>
      <c r="Z163" s="32"/>
      <c r="AA163" s="32"/>
      <c r="AB163" s="32"/>
      <c r="AC163" s="32"/>
      <c r="AD163" s="32"/>
      <c r="AE163" s="32"/>
      <c r="AT163" s="17" t="s">
        <v>139</v>
      </c>
      <c r="AU163" s="17" t="s">
        <v>83</v>
      </c>
    </row>
    <row r="164" spans="2:51" s="13" customFormat="1" ht="11.25">
      <c r="B164" s="180"/>
      <c r="D164" s="175" t="s">
        <v>141</v>
      </c>
      <c r="E164" s="181" t="s">
        <v>1</v>
      </c>
      <c r="F164" s="182" t="s">
        <v>189</v>
      </c>
      <c r="H164" s="183">
        <v>5</v>
      </c>
      <c r="I164" s="184"/>
      <c r="L164" s="180"/>
      <c r="M164" s="185"/>
      <c r="N164" s="186"/>
      <c r="O164" s="186"/>
      <c r="P164" s="186"/>
      <c r="Q164" s="186"/>
      <c r="R164" s="186"/>
      <c r="S164" s="186"/>
      <c r="T164" s="187"/>
      <c r="AT164" s="181" t="s">
        <v>141</v>
      </c>
      <c r="AU164" s="181" t="s">
        <v>83</v>
      </c>
      <c r="AV164" s="13" t="s">
        <v>83</v>
      </c>
      <c r="AW164" s="13" t="s">
        <v>30</v>
      </c>
      <c r="AX164" s="13" t="s">
        <v>81</v>
      </c>
      <c r="AY164" s="181" t="s">
        <v>129</v>
      </c>
    </row>
    <row r="165" spans="1:65" s="2" customFormat="1" ht="21.75" customHeight="1">
      <c r="A165" s="32"/>
      <c r="B165" s="161"/>
      <c r="C165" s="162" t="s">
        <v>190</v>
      </c>
      <c r="D165" s="162" t="s">
        <v>131</v>
      </c>
      <c r="E165" s="163" t="s">
        <v>191</v>
      </c>
      <c r="F165" s="164" t="s">
        <v>192</v>
      </c>
      <c r="G165" s="165" t="s">
        <v>134</v>
      </c>
      <c r="H165" s="166">
        <v>50</v>
      </c>
      <c r="I165" s="167"/>
      <c r="J165" s="168">
        <f>ROUND(I165*H165,2)</f>
        <v>0</v>
      </c>
      <c r="K165" s="164" t="s">
        <v>147</v>
      </c>
      <c r="L165" s="33"/>
      <c r="M165" s="169" t="s">
        <v>1</v>
      </c>
      <c r="N165" s="170" t="s">
        <v>38</v>
      </c>
      <c r="O165" s="58"/>
      <c r="P165" s="171">
        <f>O165*H165</f>
        <v>0</v>
      </c>
      <c r="Q165" s="171">
        <v>0</v>
      </c>
      <c r="R165" s="171">
        <f>Q165*H165</f>
        <v>0</v>
      </c>
      <c r="S165" s="171">
        <v>0</v>
      </c>
      <c r="T165" s="172">
        <f>S165*H165</f>
        <v>0</v>
      </c>
      <c r="U165" s="32"/>
      <c r="V165" s="32"/>
      <c r="W165" s="32"/>
      <c r="X165" s="32"/>
      <c r="Y165" s="32"/>
      <c r="Z165" s="32"/>
      <c r="AA165" s="32"/>
      <c r="AB165" s="32"/>
      <c r="AC165" s="32"/>
      <c r="AD165" s="32"/>
      <c r="AE165" s="32"/>
      <c r="AR165" s="173" t="s">
        <v>135</v>
      </c>
      <c r="AT165" s="173" t="s">
        <v>131</v>
      </c>
      <c r="AU165" s="173" t="s">
        <v>83</v>
      </c>
      <c r="AY165" s="17" t="s">
        <v>129</v>
      </c>
      <c r="BE165" s="174">
        <f>IF(N165="základní",J165,0)</f>
        <v>0</v>
      </c>
      <c r="BF165" s="174">
        <f>IF(N165="snížená",J165,0)</f>
        <v>0</v>
      </c>
      <c r="BG165" s="174">
        <f>IF(N165="zákl. přenesená",J165,0)</f>
        <v>0</v>
      </c>
      <c r="BH165" s="174">
        <f>IF(N165="sníž. přenesená",J165,0)</f>
        <v>0</v>
      </c>
      <c r="BI165" s="174">
        <f>IF(N165="nulová",J165,0)</f>
        <v>0</v>
      </c>
      <c r="BJ165" s="17" t="s">
        <v>81</v>
      </c>
      <c r="BK165" s="174">
        <f>ROUND(I165*H165,2)</f>
        <v>0</v>
      </c>
      <c r="BL165" s="17" t="s">
        <v>135</v>
      </c>
      <c r="BM165" s="173" t="s">
        <v>193</v>
      </c>
    </row>
    <row r="166" spans="1:47" s="2" customFormat="1" ht="19.5">
      <c r="A166" s="32"/>
      <c r="B166" s="33"/>
      <c r="C166" s="32"/>
      <c r="D166" s="175" t="s">
        <v>137</v>
      </c>
      <c r="E166" s="32"/>
      <c r="F166" s="176" t="s">
        <v>194</v>
      </c>
      <c r="G166" s="32"/>
      <c r="H166" s="32"/>
      <c r="I166" s="97"/>
      <c r="J166" s="32"/>
      <c r="K166" s="32"/>
      <c r="L166" s="33"/>
      <c r="M166" s="177"/>
      <c r="N166" s="178"/>
      <c r="O166" s="58"/>
      <c r="P166" s="58"/>
      <c r="Q166" s="58"/>
      <c r="R166" s="58"/>
      <c r="S166" s="58"/>
      <c r="T166" s="59"/>
      <c r="U166" s="32"/>
      <c r="V166" s="32"/>
      <c r="W166" s="32"/>
      <c r="X166" s="32"/>
      <c r="Y166" s="32"/>
      <c r="Z166" s="32"/>
      <c r="AA166" s="32"/>
      <c r="AB166" s="32"/>
      <c r="AC166" s="32"/>
      <c r="AD166" s="32"/>
      <c r="AE166" s="32"/>
      <c r="AT166" s="17" t="s">
        <v>137</v>
      </c>
      <c r="AU166" s="17" t="s">
        <v>83</v>
      </c>
    </row>
    <row r="167" spans="1:47" s="2" customFormat="1" ht="117">
      <c r="A167" s="32"/>
      <c r="B167" s="33"/>
      <c r="C167" s="32"/>
      <c r="D167" s="175" t="s">
        <v>139</v>
      </c>
      <c r="E167" s="32"/>
      <c r="F167" s="179" t="s">
        <v>195</v>
      </c>
      <c r="G167" s="32"/>
      <c r="H167" s="32"/>
      <c r="I167" s="97"/>
      <c r="J167" s="32"/>
      <c r="K167" s="32"/>
      <c r="L167" s="33"/>
      <c r="M167" s="177"/>
      <c r="N167" s="178"/>
      <c r="O167" s="58"/>
      <c r="P167" s="58"/>
      <c r="Q167" s="58"/>
      <c r="R167" s="58"/>
      <c r="S167" s="58"/>
      <c r="T167" s="59"/>
      <c r="U167" s="32"/>
      <c r="V167" s="32"/>
      <c r="W167" s="32"/>
      <c r="X167" s="32"/>
      <c r="Y167" s="32"/>
      <c r="Z167" s="32"/>
      <c r="AA167" s="32"/>
      <c r="AB167" s="32"/>
      <c r="AC167" s="32"/>
      <c r="AD167" s="32"/>
      <c r="AE167" s="32"/>
      <c r="AT167" s="17" t="s">
        <v>139</v>
      </c>
      <c r="AU167" s="17" t="s">
        <v>83</v>
      </c>
    </row>
    <row r="168" spans="2:51" s="13" customFormat="1" ht="22.5">
      <c r="B168" s="180"/>
      <c r="D168" s="175" t="s">
        <v>141</v>
      </c>
      <c r="E168" s="181" t="s">
        <v>1</v>
      </c>
      <c r="F168" s="182" t="s">
        <v>196</v>
      </c>
      <c r="H168" s="183">
        <v>50</v>
      </c>
      <c r="I168" s="184"/>
      <c r="L168" s="180"/>
      <c r="M168" s="185"/>
      <c r="N168" s="186"/>
      <c r="O168" s="186"/>
      <c r="P168" s="186"/>
      <c r="Q168" s="186"/>
      <c r="R168" s="186"/>
      <c r="S168" s="186"/>
      <c r="T168" s="187"/>
      <c r="AT168" s="181" t="s">
        <v>141</v>
      </c>
      <c r="AU168" s="181" t="s">
        <v>83</v>
      </c>
      <c r="AV168" s="13" t="s">
        <v>83</v>
      </c>
      <c r="AW168" s="13" t="s">
        <v>30</v>
      </c>
      <c r="AX168" s="13" t="s">
        <v>81</v>
      </c>
      <c r="AY168" s="181" t="s">
        <v>129</v>
      </c>
    </row>
    <row r="169" spans="1:65" s="2" customFormat="1" ht="21.75" customHeight="1">
      <c r="A169" s="32"/>
      <c r="B169" s="161"/>
      <c r="C169" s="162" t="s">
        <v>197</v>
      </c>
      <c r="D169" s="162" t="s">
        <v>131</v>
      </c>
      <c r="E169" s="163" t="s">
        <v>198</v>
      </c>
      <c r="F169" s="164" t="s">
        <v>199</v>
      </c>
      <c r="G169" s="165" t="s">
        <v>134</v>
      </c>
      <c r="H169" s="166">
        <v>50</v>
      </c>
      <c r="I169" s="167"/>
      <c r="J169" s="168">
        <f>ROUND(I169*H169,2)</f>
        <v>0</v>
      </c>
      <c r="K169" s="164" t="s">
        <v>147</v>
      </c>
      <c r="L169" s="33"/>
      <c r="M169" s="169" t="s">
        <v>1</v>
      </c>
      <c r="N169" s="170" t="s">
        <v>38</v>
      </c>
      <c r="O169" s="58"/>
      <c r="P169" s="171">
        <f>O169*H169</f>
        <v>0</v>
      </c>
      <c r="Q169" s="171">
        <v>0</v>
      </c>
      <c r="R169" s="171">
        <f>Q169*H169</f>
        <v>0</v>
      </c>
      <c r="S169" s="171">
        <v>0</v>
      </c>
      <c r="T169" s="172">
        <f>S169*H169</f>
        <v>0</v>
      </c>
      <c r="U169" s="32"/>
      <c r="V169" s="32"/>
      <c r="W169" s="32"/>
      <c r="X169" s="32"/>
      <c r="Y169" s="32"/>
      <c r="Z169" s="32"/>
      <c r="AA169" s="32"/>
      <c r="AB169" s="32"/>
      <c r="AC169" s="32"/>
      <c r="AD169" s="32"/>
      <c r="AE169" s="32"/>
      <c r="AR169" s="173" t="s">
        <v>135</v>
      </c>
      <c r="AT169" s="173" t="s">
        <v>131</v>
      </c>
      <c r="AU169" s="173" t="s">
        <v>83</v>
      </c>
      <c r="AY169" s="17" t="s">
        <v>129</v>
      </c>
      <c r="BE169" s="174">
        <f>IF(N169="základní",J169,0)</f>
        <v>0</v>
      </c>
      <c r="BF169" s="174">
        <f>IF(N169="snížená",J169,0)</f>
        <v>0</v>
      </c>
      <c r="BG169" s="174">
        <f>IF(N169="zákl. přenesená",J169,0)</f>
        <v>0</v>
      </c>
      <c r="BH169" s="174">
        <f>IF(N169="sníž. přenesená",J169,0)</f>
        <v>0</v>
      </c>
      <c r="BI169" s="174">
        <f>IF(N169="nulová",J169,0)</f>
        <v>0</v>
      </c>
      <c r="BJ169" s="17" t="s">
        <v>81</v>
      </c>
      <c r="BK169" s="174">
        <f>ROUND(I169*H169,2)</f>
        <v>0</v>
      </c>
      <c r="BL169" s="17" t="s">
        <v>135</v>
      </c>
      <c r="BM169" s="173" t="s">
        <v>200</v>
      </c>
    </row>
    <row r="170" spans="1:47" s="2" customFormat="1" ht="19.5">
      <c r="A170" s="32"/>
      <c r="B170" s="33"/>
      <c r="C170" s="32"/>
      <c r="D170" s="175" t="s">
        <v>137</v>
      </c>
      <c r="E170" s="32"/>
      <c r="F170" s="176" t="s">
        <v>201</v>
      </c>
      <c r="G170" s="32"/>
      <c r="H170" s="32"/>
      <c r="I170" s="97"/>
      <c r="J170" s="32"/>
      <c r="K170" s="32"/>
      <c r="L170" s="33"/>
      <c r="M170" s="177"/>
      <c r="N170" s="178"/>
      <c r="O170" s="58"/>
      <c r="P170" s="58"/>
      <c r="Q170" s="58"/>
      <c r="R170" s="58"/>
      <c r="S170" s="58"/>
      <c r="T170" s="59"/>
      <c r="U170" s="32"/>
      <c r="V170" s="32"/>
      <c r="W170" s="32"/>
      <c r="X170" s="32"/>
      <c r="Y170" s="32"/>
      <c r="Z170" s="32"/>
      <c r="AA170" s="32"/>
      <c r="AB170" s="32"/>
      <c r="AC170" s="32"/>
      <c r="AD170" s="32"/>
      <c r="AE170" s="32"/>
      <c r="AT170" s="17" t="s">
        <v>137</v>
      </c>
      <c r="AU170" s="17" t="s">
        <v>83</v>
      </c>
    </row>
    <row r="171" spans="1:47" s="2" customFormat="1" ht="117">
      <c r="A171" s="32"/>
      <c r="B171" s="33"/>
      <c r="C171" s="32"/>
      <c r="D171" s="175" t="s">
        <v>139</v>
      </c>
      <c r="E171" s="32"/>
      <c r="F171" s="179" t="s">
        <v>202</v>
      </c>
      <c r="G171" s="32"/>
      <c r="H171" s="32"/>
      <c r="I171" s="97"/>
      <c r="J171" s="32"/>
      <c r="K171" s="32"/>
      <c r="L171" s="33"/>
      <c r="M171" s="177"/>
      <c r="N171" s="178"/>
      <c r="O171" s="58"/>
      <c r="P171" s="58"/>
      <c r="Q171" s="58"/>
      <c r="R171" s="58"/>
      <c r="S171" s="58"/>
      <c r="T171" s="59"/>
      <c r="U171" s="32"/>
      <c r="V171" s="32"/>
      <c r="W171" s="32"/>
      <c r="X171" s="32"/>
      <c r="Y171" s="32"/>
      <c r="Z171" s="32"/>
      <c r="AA171" s="32"/>
      <c r="AB171" s="32"/>
      <c r="AC171" s="32"/>
      <c r="AD171" s="32"/>
      <c r="AE171" s="32"/>
      <c r="AT171" s="17" t="s">
        <v>139</v>
      </c>
      <c r="AU171" s="17" t="s">
        <v>83</v>
      </c>
    </row>
    <row r="172" spans="2:51" s="13" customFormat="1" ht="11.25">
      <c r="B172" s="180"/>
      <c r="D172" s="175" t="s">
        <v>141</v>
      </c>
      <c r="E172" s="181" t="s">
        <v>1</v>
      </c>
      <c r="F172" s="182" t="s">
        <v>203</v>
      </c>
      <c r="H172" s="183">
        <v>50</v>
      </c>
      <c r="I172" s="184"/>
      <c r="L172" s="180"/>
      <c r="M172" s="185"/>
      <c r="N172" s="186"/>
      <c r="O172" s="186"/>
      <c r="P172" s="186"/>
      <c r="Q172" s="186"/>
      <c r="R172" s="186"/>
      <c r="S172" s="186"/>
      <c r="T172" s="187"/>
      <c r="AT172" s="181" t="s">
        <v>141</v>
      </c>
      <c r="AU172" s="181" t="s">
        <v>83</v>
      </c>
      <c r="AV172" s="13" t="s">
        <v>83</v>
      </c>
      <c r="AW172" s="13" t="s">
        <v>30</v>
      </c>
      <c r="AX172" s="13" t="s">
        <v>81</v>
      </c>
      <c r="AY172" s="181" t="s">
        <v>129</v>
      </c>
    </row>
    <row r="173" spans="1:65" s="2" customFormat="1" ht="16.5" customHeight="1">
      <c r="A173" s="32"/>
      <c r="B173" s="161"/>
      <c r="C173" s="196" t="s">
        <v>204</v>
      </c>
      <c r="D173" s="196" t="s">
        <v>205</v>
      </c>
      <c r="E173" s="197" t="s">
        <v>206</v>
      </c>
      <c r="F173" s="198" t="s">
        <v>207</v>
      </c>
      <c r="G173" s="199" t="s">
        <v>208</v>
      </c>
      <c r="H173" s="200">
        <v>1.1</v>
      </c>
      <c r="I173" s="201"/>
      <c r="J173" s="202">
        <f>ROUND(I173*H173,2)</f>
        <v>0</v>
      </c>
      <c r="K173" s="198" t="s">
        <v>147</v>
      </c>
      <c r="L173" s="203"/>
      <c r="M173" s="204" t="s">
        <v>1</v>
      </c>
      <c r="N173" s="205" t="s">
        <v>38</v>
      </c>
      <c r="O173" s="58"/>
      <c r="P173" s="171">
        <f>O173*H173</f>
        <v>0</v>
      </c>
      <c r="Q173" s="171">
        <v>0.001</v>
      </c>
      <c r="R173" s="171">
        <f>Q173*H173</f>
        <v>0.0011</v>
      </c>
      <c r="S173" s="171">
        <v>0</v>
      </c>
      <c r="T173" s="172">
        <f>S173*H173</f>
        <v>0</v>
      </c>
      <c r="U173" s="32"/>
      <c r="V173" s="32"/>
      <c r="W173" s="32"/>
      <c r="X173" s="32"/>
      <c r="Y173" s="32"/>
      <c r="Z173" s="32"/>
      <c r="AA173" s="32"/>
      <c r="AB173" s="32"/>
      <c r="AC173" s="32"/>
      <c r="AD173" s="32"/>
      <c r="AE173" s="32"/>
      <c r="AR173" s="173" t="s">
        <v>204</v>
      </c>
      <c r="AT173" s="173" t="s">
        <v>205</v>
      </c>
      <c r="AU173" s="173" t="s">
        <v>83</v>
      </c>
      <c r="AY173" s="17" t="s">
        <v>129</v>
      </c>
      <c r="BE173" s="174">
        <f>IF(N173="základní",J173,0)</f>
        <v>0</v>
      </c>
      <c r="BF173" s="174">
        <f>IF(N173="snížená",J173,0)</f>
        <v>0</v>
      </c>
      <c r="BG173" s="174">
        <f>IF(N173="zákl. přenesená",J173,0)</f>
        <v>0</v>
      </c>
      <c r="BH173" s="174">
        <f>IF(N173="sníž. přenesená",J173,0)</f>
        <v>0</v>
      </c>
      <c r="BI173" s="174">
        <f>IF(N173="nulová",J173,0)</f>
        <v>0</v>
      </c>
      <c r="BJ173" s="17" t="s">
        <v>81</v>
      </c>
      <c r="BK173" s="174">
        <f>ROUND(I173*H173,2)</f>
        <v>0</v>
      </c>
      <c r="BL173" s="17" t="s">
        <v>135</v>
      </c>
      <c r="BM173" s="173" t="s">
        <v>209</v>
      </c>
    </row>
    <row r="174" spans="1:47" s="2" customFormat="1" ht="11.25">
      <c r="A174" s="32"/>
      <c r="B174" s="33"/>
      <c r="C174" s="32"/>
      <c r="D174" s="175" t="s">
        <v>137</v>
      </c>
      <c r="E174" s="32"/>
      <c r="F174" s="176" t="s">
        <v>207</v>
      </c>
      <c r="G174" s="32"/>
      <c r="H174" s="32"/>
      <c r="I174" s="97"/>
      <c r="J174" s="32"/>
      <c r="K174" s="32"/>
      <c r="L174" s="33"/>
      <c r="M174" s="177"/>
      <c r="N174" s="178"/>
      <c r="O174" s="58"/>
      <c r="P174" s="58"/>
      <c r="Q174" s="58"/>
      <c r="R174" s="58"/>
      <c r="S174" s="58"/>
      <c r="T174" s="59"/>
      <c r="U174" s="32"/>
      <c r="V174" s="32"/>
      <c r="W174" s="32"/>
      <c r="X174" s="32"/>
      <c r="Y174" s="32"/>
      <c r="Z174" s="32"/>
      <c r="AA174" s="32"/>
      <c r="AB174" s="32"/>
      <c r="AC174" s="32"/>
      <c r="AD174" s="32"/>
      <c r="AE174" s="32"/>
      <c r="AT174" s="17" t="s">
        <v>137</v>
      </c>
      <c r="AU174" s="17" t="s">
        <v>83</v>
      </c>
    </row>
    <row r="175" spans="2:51" s="13" customFormat="1" ht="11.25">
      <c r="B175" s="180"/>
      <c r="D175" s="175" t="s">
        <v>141</v>
      </c>
      <c r="E175" s="181" t="s">
        <v>1</v>
      </c>
      <c r="F175" s="182" t="s">
        <v>210</v>
      </c>
      <c r="H175" s="183">
        <v>1.1</v>
      </c>
      <c r="I175" s="184"/>
      <c r="L175" s="180"/>
      <c r="M175" s="185"/>
      <c r="N175" s="186"/>
      <c r="O175" s="186"/>
      <c r="P175" s="186"/>
      <c r="Q175" s="186"/>
      <c r="R175" s="186"/>
      <c r="S175" s="186"/>
      <c r="T175" s="187"/>
      <c r="AT175" s="181" t="s">
        <v>141</v>
      </c>
      <c r="AU175" s="181" t="s">
        <v>83</v>
      </c>
      <c r="AV175" s="13" t="s">
        <v>83</v>
      </c>
      <c r="AW175" s="13" t="s">
        <v>30</v>
      </c>
      <c r="AX175" s="13" t="s">
        <v>81</v>
      </c>
      <c r="AY175" s="181" t="s">
        <v>129</v>
      </c>
    </row>
    <row r="176" spans="2:51" s="15" customFormat="1" ht="11.25">
      <c r="B176" s="206"/>
      <c r="D176" s="175" t="s">
        <v>141</v>
      </c>
      <c r="E176" s="207" t="s">
        <v>1</v>
      </c>
      <c r="F176" s="208" t="s">
        <v>211</v>
      </c>
      <c r="H176" s="207" t="s">
        <v>1</v>
      </c>
      <c r="I176" s="209"/>
      <c r="L176" s="206"/>
      <c r="M176" s="210"/>
      <c r="N176" s="211"/>
      <c r="O176" s="211"/>
      <c r="P176" s="211"/>
      <c r="Q176" s="211"/>
      <c r="R176" s="211"/>
      <c r="S176" s="211"/>
      <c r="T176" s="212"/>
      <c r="AT176" s="207" t="s">
        <v>141</v>
      </c>
      <c r="AU176" s="207" t="s">
        <v>83</v>
      </c>
      <c r="AV176" s="15" t="s">
        <v>81</v>
      </c>
      <c r="AW176" s="15" t="s">
        <v>30</v>
      </c>
      <c r="AX176" s="15" t="s">
        <v>73</v>
      </c>
      <c r="AY176" s="207" t="s">
        <v>129</v>
      </c>
    </row>
    <row r="177" spans="1:65" s="2" customFormat="1" ht="16.5" customHeight="1">
      <c r="A177" s="32"/>
      <c r="B177" s="161"/>
      <c r="C177" s="162" t="s">
        <v>212</v>
      </c>
      <c r="D177" s="162" t="s">
        <v>131</v>
      </c>
      <c r="E177" s="163" t="s">
        <v>213</v>
      </c>
      <c r="F177" s="164" t="s">
        <v>214</v>
      </c>
      <c r="G177" s="165" t="s">
        <v>134</v>
      </c>
      <c r="H177" s="166">
        <v>445</v>
      </c>
      <c r="I177" s="167"/>
      <c r="J177" s="168">
        <f>ROUND(I177*H177,2)</f>
        <v>0</v>
      </c>
      <c r="K177" s="164" t="s">
        <v>147</v>
      </c>
      <c r="L177" s="33"/>
      <c r="M177" s="169" t="s">
        <v>1</v>
      </c>
      <c r="N177" s="170" t="s">
        <v>38</v>
      </c>
      <c r="O177" s="58"/>
      <c r="P177" s="171">
        <f>O177*H177</f>
        <v>0</v>
      </c>
      <c r="Q177" s="171">
        <v>0</v>
      </c>
      <c r="R177" s="171">
        <f>Q177*H177</f>
        <v>0</v>
      </c>
      <c r="S177" s="171">
        <v>0</v>
      </c>
      <c r="T177" s="172">
        <f>S177*H177</f>
        <v>0</v>
      </c>
      <c r="U177" s="32"/>
      <c r="V177" s="32"/>
      <c r="W177" s="32"/>
      <c r="X177" s="32"/>
      <c r="Y177" s="32"/>
      <c r="Z177" s="32"/>
      <c r="AA177" s="32"/>
      <c r="AB177" s="32"/>
      <c r="AC177" s="32"/>
      <c r="AD177" s="32"/>
      <c r="AE177" s="32"/>
      <c r="AR177" s="173" t="s">
        <v>135</v>
      </c>
      <c r="AT177" s="173" t="s">
        <v>131</v>
      </c>
      <c r="AU177" s="173" t="s">
        <v>83</v>
      </c>
      <c r="AY177" s="17" t="s">
        <v>129</v>
      </c>
      <c r="BE177" s="174">
        <f>IF(N177="základní",J177,0)</f>
        <v>0</v>
      </c>
      <c r="BF177" s="174">
        <f>IF(N177="snížená",J177,0)</f>
        <v>0</v>
      </c>
      <c r="BG177" s="174">
        <f>IF(N177="zákl. přenesená",J177,0)</f>
        <v>0</v>
      </c>
      <c r="BH177" s="174">
        <f>IF(N177="sníž. přenesená",J177,0)</f>
        <v>0</v>
      </c>
      <c r="BI177" s="174">
        <f>IF(N177="nulová",J177,0)</f>
        <v>0</v>
      </c>
      <c r="BJ177" s="17" t="s">
        <v>81</v>
      </c>
      <c r="BK177" s="174">
        <f>ROUND(I177*H177,2)</f>
        <v>0</v>
      </c>
      <c r="BL177" s="17" t="s">
        <v>135</v>
      </c>
      <c r="BM177" s="173" t="s">
        <v>215</v>
      </c>
    </row>
    <row r="178" spans="1:47" s="2" customFormat="1" ht="19.5">
      <c r="A178" s="32"/>
      <c r="B178" s="33"/>
      <c r="C178" s="32"/>
      <c r="D178" s="175" t="s">
        <v>137</v>
      </c>
      <c r="E178" s="32"/>
      <c r="F178" s="176" t="s">
        <v>216</v>
      </c>
      <c r="G178" s="32"/>
      <c r="H178" s="32"/>
      <c r="I178" s="97"/>
      <c r="J178" s="32"/>
      <c r="K178" s="32"/>
      <c r="L178" s="33"/>
      <c r="M178" s="177"/>
      <c r="N178" s="178"/>
      <c r="O178" s="58"/>
      <c r="P178" s="58"/>
      <c r="Q178" s="58"/>
      <c r="R178" s="58"/>
      <c r="S178" s="58"/>
      <c r="T178" s="59"/>
      <c r="U178" s="32"/>
      <c r="V178" s="32"/>
      <c r="W178" s="32"/>
      <c r="X178" s="32"/>
      <c r="Y178" s="32"/>
      <c r="Z178" s="32"/>
      <c r="AA178" s="32"/>
      <c r="AB178" s="32"/>
      <c r="AC178" s="32"/>
      <c r="AD178" s="32"/>
      <c r="AE178" s="32"/>
      <c r="AT178" s="17" t="s">
        <v>137</v>
      </c>
      <c r="AU178" s="17" t="s">
        <v>83</v>
      </c>
    </row>
    <row r="179" spans="1:47" s="2" customFormat="1" ht="165.75">
      <c r="A179" s="32"/>
      <c r="B179" s="33"/>
      <c r="C179" s="32"/>
      <c r="D179" s="175" t="s">
        <v>139</v>
      </c>
      <c r="E179" s="32"/>
      <c r="F179" s="179" t="s">
        <v>217</v>
      </c>
      <c r="G179" s="32"/>
      <c r="H179" s="32"/>
      <c r="I179" s="97"/>
      <c r="J179" s="32"/>
      <c r="K179" s="32"/>
      <c r="L179" s="33"/>
      <c r="M179" s="177"/>
      <c r="N179" s="178"/>
      <c r="O179" s="58"/>
      <c r="P179" s="58"/>
      <c r="Q179" s="58"/>
      <c r="R179" s="58"/>
      <c r="S179" s="58"/>
      <c r="T179" s="59"/>
      <c r="U179" s="32"/>
      <c r="V179" s="32"/>
      <c r="W179" s="32"/>
      <c r="X179" s="32"/>
      <c r="Y179" s="32"/>
      <c r="Z179" s="32"/>
      <c r="AA179" s="32"/>
      <c r="AB179" s="32"/>
      <c r="AC179" s="32"/>
      <c r="AD179" s="32"/>
      <c r="AE179" s="32"/>
      <c r="AT179" s="17" t="s">
        <v>139</v>
      </c>
      <c r="AU179" s="17" t="s">
        <v>83</v>
      </c>
    </row>
    <row r="180" spans="2:51" s="13" customFormat="1" ht="11.25">
      <c r="B180" s="180"/>
      <c r="D180" s="175" t="s">
        <v>141</v>
      </c>
      <c r="E180" s="181" t="s">
        <v>1</v>
      </c>
      <c r="F180" s="182" t="s">
        <v>218</v>
      </c>
      <c r="H180" s="183">
        <v>445</v>
      </c>
      <c r="I180" s="184"/>
      <c r="L180" s="180"/>
      <c r="M180" s="185"/>
      <c r="N180" s="186"/>
      <c r="O180" s="186"/>
      <c r="P180" s="186"/>
      <c r="Q180" s="186"/>
      <c r="R180" s="186"/>
      <c r="S180" s="186"/>
      <c r="T180" s="187"/>
      <c r="AT180" s="181" t="s">
        <v>141</v>
      </c>
      <c r="AU180" s="181" t="s">
        <v>83</v>
      </c>
      <c r="AV180" s="13" t="s">
        <v>83</v>
      </c>
      <c r="AW180" s="13" t="s">
        <v>30</v>
      </c>
      <c r="AX180" s="13" t="s">
        <v>81</v>
      </c>
      <c r="AY180" s="181" t="s">
        <v>129</v>
      </c>
    </row>
    <row r="181" spans="2:63" s="12" customFormat="1" ht="22.9" customHeight="1">
      <c r="B181" s="148"/>
      <c r="D181" s="149" t="s">
        <v>72</v>
      </c>
      <c r="E181" s="159" t="s">
        <v>144</v>
      </c>
      <c r="F181" s="159" t="s">
        <v>219</v>
      </c>
      <c r="I181" s="151"/>
      <c r="J181" s="160">
        <f>BK181</f>
        <v>0</v>
      </c>
      <c r="L181" s="148"/>
      <c r="M181" s="153"/>
      <c r="N181" s="154"/>
      <c r="O181" s="154"/>
      <c r="P181" s="155">
        <f>SUM(P182:P199)</f>
        <v>0</v>
      </c>
      <c r="Q181" s="154"/>
      <c r="R181" s="155">
        <f>SUM(R182:R199)</f>
        <v>0.9800188799999998</v>
      </c>
      <c r="S181" s="154"/>
      <c r="T181" s="156">
        <f>SUM(T182:T199)</f>
        <v>0</v>
      </c>
      <c r="AR181" s="149" t="s">
        <v>81</v>
      </c>
      <c r="AT181" s="157" t="s">
        <v>72</v>
      </c>
      <c r="AU181" s="157" t="s">
        <v>81</v>
      </c>
      <c r="AY181" s="149" t="s">
        <v>129</v>
      </c>
      <c r="BK181" s="158">
        <f>SUM(BK182:BK199)</f>
        <v>0</v>
      </c>
    </row>
    <row r="182" spans="1:65" s="2" customFormat="1" ht="21.75" customHeight="1">
      <c r="A182" s="32"/>
      <c r="B182" s="161"/>
      <c r="C182" s="162" t="s">
        <v>220</v>
      </c>
      <c r="D182" s="162" t="s">
        <v>131</v>
      </c>
      <c r="E182" s="163" t="s">
        <v>221</v>
      </c>
      <c r="F182" s="164" t="s">
        <v>222</v>
      </c>
      <c r="G182" s="165" t="s">
        <v>223</v>
      </c>
      <c r="H182" s="166">
        <v>1</v>
      </c>
      <c r="I182" s="167"/>
      <c r="J182" s="168">
        <f>ROUND(I182*H182,2)</f>
        <v>0</v>
      </c>
      <c r="K182" s="164" t="s">
        <v>147</v>
      </c>
      <c r="L182" s="33"/>
      <c r="M182" s="169" t="s">
        <v>1</v>
      </c>
      <c r="N182" s="170" t="s">
        <v>38</v>
      </c>
      <c r="O182" s="58"/>
      <c r="P182" s="171">
        <f>O182*H182</f>
        <v>0</v>
      </c>
      <c r="Q182" s="171">
        <v>0</v>
      </c>
      <c r="R182" s="171">
        <f>Q182*H182</f>
        <v>0</v>
      </c>
      <c r="S182" s="171">
        <v>0</v>
      </c>
      <c r="T182" s="172">
        <f>S182*H182</f>
        <v>0</v>
      </c>
      <c r="U182" s="32"/>
      <c r="V182" s="32"/>
      <c r="W182" s="32"/>
      <c r="X182" s="32"/>
      <c r="Y182" s="32"/>
      <c r="Z182" s="32"/>
      <c r="AA182" s="32"/>
      <c r="AB182" s="32"/>
      <c r="AC182" s="32"/>
      <c r="AD182" s="32"/>
      <c r="AE182" s="32"/>
      <c r="AR182" s="173" t="s">
        <v>135</v>
      </c>
      <c r="AT182" s="173" t="s">
        <v>131</v>
      </c>
      <c r="AU182" s="173" t="s">
        <v>83</v>
      </c>
      <c r="AY182" s="17" t="s">
        <v>129</v>
      </c>
      <c r="BE182" s="174">
        <f>IF(N182="základní",J182,0)</f>
        <v>0</v>
      </c>
      <c r="BF182" s="174">
        <f>IF(N182="snížená",J182,0)</f>
        <v>0</v>
      </c>
      <c r="BG182" s="174">
        <f>IF(N182="zákl. přenesená",J182,0)</f>
        <v>0</v>
      </c>
      <c r="BH182" s="174">
        <f>IF(N182="sníž. přenesená",J182,0)</f>
        <v>0</v>
      </c>
      <c r="BI182" s="174">
        <f>IF(N182="nulová",J182,0)</f>
        <v>0</v>
      </c>
      <c r="BJ182" s="17" t="s">
        <v>81</v>
      </c>
      <c r="BK182" s="174">
        <f>ROUND(I182*H182,2)</f>
        <v>0</v>
      </c>
      <c r="BL182" s="17" t="s">
        <v>135</v>
      </c>
      <c r="BM182" s="173" t="s">
        <v>224</v>
      </c>
    </row>
    <row r="183" spans="1:47" s="2" customFormat="1" ht="19.5">
      <c r="A183" s="32"/>
      <c r="B183" s="33"/>
      <c r="C183" s="32"/>
      <c r="D183" s="175" t="s">
        <v>137</v>
      </c>
      <c r="E183" s="32"/>
      <c r="F183" s="176" t="s">
        <v>225</v>
      </c>
      <c r="G183" s="32"/>
      <c r="H183" s="32"/>
      <c r="I183" s="97"/>
      <c r="J183" s="32"/>
      <c r="K183" s="32"/>
      <c r="L183" s="33"/>
      <c r="M183" s="177"/>
      <c r="N183" s="178"/>
      <c r="O183" s="58"/>
      <c r="P183" s="58"/>
      <c r="Q183" s="58"/>
      <c r="R183" s="58"/>
      <c r="S183" s="58"/>
      <c r="T183" s="59"/>
      <c r="U183" s="32"/>
      <c r="V183" s="32"/>
      <c r="W183" s="32"/>
      <c r="X183" s="32"/>
      <c r="Y183" s="32"/>
      <c r="Z183" s="32"/>
      <c r="AA183" s="32"/>
      <c r="AB183" s="32"/>
      <c r="AC183" s="32"/>
      <c r="AD183" s="32"/>
      <c r="AE183" s="32"/>
      <c r="AT183" s="17" t="s">
        <v>137</v>
      </c>
      <c r="AU183" s="17" t="s">
        <v>83</v>
      </c>
    </row>
    <row r="184" spans="1:47" s="2" customFormat="1" ht="48.75">
      <c r="A184" s="32"/>
      <c r="B184" s="33"/>
      <c r="C184" s="32"/>
      <c r="D184" s="175" t="s">
        <v>139</v>
      </c>
      <c r="E184" s="32"/>
      <c r="F184" s="179" t="s">
        <v>226</v>
      </c>
      <c r="G184" s="32"/>
      <c r="H184" s="32"/>
      <c r="I184" s="97"/>
      <c r="J184" s="32"/>
      <c r="K184" s="32"/>
      <c r="L184" s="33"/>
      <c r="M184" s="177"/>
      <c r="N184" s="178"/>
      <c r="O184" s="58"/>
      <c r="P184" s="58"/>
      <c r="Q184" s="58"/>
      <c r="R184" s="58"/>
      <c r="S184" s="58"/>
      <c r="T184" s="59"/>
      <c r="U184" s="32"/>
      <c r="V184" s="32"/>
      <c r="W184" s="32"/>
      <c r="X184" s="32"/>
      <c r="Y184" s="32"/>
      <c r="Z184" s="32"/>
      <c r="AA184" s="32"/>
      <c r="AB184" s="32"/>
      <c r="AC184" s="32"/>
      <c r="AD184" s="32"/>
      <c r="AE184" s="32"/>
      <c r="AT184" s="17" t="s">
        <v>139</v>
      </c>
      <c r="AU184" s="17" t="s">
        <v>83</v>
      </c>
    </row>
    <row r="185" spans="2:51" s="13" customFormat="1" ht="22.5">
      <c r="B185" s="180"/>
      <c r="D185" s="175" t="s">
        <v>141</v>
      </c>
      <c r="E185" s="181" t="s">
        <v>1</v>
      </c>
      <c r="F185" s="182" t="s">
        <v>227</v>
      </c>
      <c r="H185" s="183">
        <v>1</v>
      </c>
      <c r="I185" s="184"/>
      <c r="L185" s="180"/>
      <c r="M185" s="185"/>
      <c r="N185" s="186"/>
      <c r="O185" s="186"/>
      <c r="P185" s="186"/>
      <c r="Q185" s="186"/>
      <c r="R185" s="186"/>
      <c r="S185" s="186"/>
      <c r="T185" s="187"/>
      <c r="AT185" s="181" t="s">
        <v>141</v>
      </c>
      <c r="AU185" s="181" t="s">
        <v>83</v>
      </c>
      <c r="AV185" s="13" t="s">
        <v>83</v>
      </c>
      <c r="AW185" s="13" t="s">
        <v>30</v>
      </c>
      <c r="AX185" s="13" t="s">
        <v>81</v>
      </c>
      <c r="AY185" s="181" t="s">
        <v>129</v>
      </c>
    </row>
    <row r="186" spans="2:51" s="15" customFormat="1" ht="22.5">
      <c r="B186" s="206"/>
      <c r="D186" s="175" t="s">
        <v>141</v>
      </c>
      <c r="E186" s="207" t="s">
        <v>1</v>
      </c>
      <c r="F186" s="208" t="s">
        <v>228</v>
      </c>
      <c r="H186" s="207" t="s">
        <v>1</v>
      </c>
      <c r="I186" s="209"/>
      <c r="L186" s="206"/>
      <c r="M186" s="210"/>
      <c r="N186" s="211"/>
      <c r="O186" s="211"/>
      <c r="P186" s="211"/>
      <c r="Q186" s="211"/>
      <c r="R186" s="211"/>
      <c r="S186" s="211"/>
      <c r="T186" s="212"/>
      <c r="AT186" s="207" t="s">
        <v>141</v>
      </c>
      <c r="AU186" s="207" t="s">
        <v>83</v>
      </c>
      <c r="AV186" s="15" t="s">
        <v>81</v>
      </c>
      <c r="AW186" s="15" t="s">
        <v>30</v>
      </c>
      <c r="AX186" s="15" t="s">
        <v>73</v>
      </c>
      <c r="AY186" s="207" t="s">
        <v>129</v>
      </c>
    </row>
    <row r="187" spans="1:65" s="2" customFormat="1" ht="16.5" customHeight="1">
      <c r="A187" s="32"/>
      <c r="B187" s="161"/>
      <c r="C187" s="162" t="s">
        <v>229</v>
      </c>
      <c r="D187" s="162" t="s">
        <v>131</v>
      </c>
      <c r="E187" s="163" t="s">
        <v>230</v>
      </c>
      <c r="F187" s="164" t="s">
        <v>231</v>
      </c>
      <c r="G187" s="165" t="s">
        <v>178</v>
      </c>
      <c r="H187" s="166">
        <v>0.432</v>
      </c>
      <c r="I187" s="167"/>
      <c r="J187" s="168">
        <f>ROUND(I187*H187,2)</f>
        <v>0</v>
      </c>
      <c r="K187" s="164" t="s">
        <v>147</v>
      </c>
      <c r="L187" s="33"/>
      <c r="M187" s="169" t="s">
        <v>1</v>
      </c>
      <c r="N187" s="170" t="s">
        <v>38</v>
      </c>
      <c r="O187" s="58"/>
      <c r="P187" s="171">
        <f>O187*H187</f>
        <v>0</v>
      </c>
      <c r="Q187" s="171">
        <v>2.25634</v>
      </c>
      <c r="R187" s="171">
        <f>Q187*H187</f>
        <v>0.9747388799999999</v>
      </c>
      <c r="S187" s="171">
        <v>0</v>
      </c>
      <c r="T187" s="172">
        <f>S187*H187</f>
        <v>0</v>
      </c>
      <c r="U187" s="32"/>
      <c r="V187" s="32"/>
      <c r="W187" s="32"/>
      <c r="X187" s="32"/>
      <c r="Y187" s="32"/>
      <c r="Z187" s="32"/>
      <c r="AA187" s="32"/>
      <c r="AB187" s="32"/>
      <c r="AC187" s="32"/>
      <c r="AD187" s="32"/>
      <c r="AE187" s="32"/>
      <c r="AR187" s="173" t="s">
        <v>135</v>
      </c>
      <c r="AT187" s="173" t="s">
        <v>131</v>
      </c>
      <c r="AU187" s="173" t="s">
        <v>83</v>
      </c>
      <c r="AY187" s="17" t="s">
        <v>129</v>
      </c>
      <c r="BE187" s="174">
        <f>IF(N187="základní",J187,0)</f>
        <v>0</v>
      </c>
      <c r="BF187" s="174">
        <f>IF(N187="snížená",J187,0)</f>
        <v>0</v>
      </c>
      <c r="BG187" s="174">
        <f>IF(N187="zákl. přenesená",J187,0)</f>
        <v>0</v>
      </c>
      <c r="BH187" s="174">
        <f>IF(N187="sníž. přenesená",J187,0)</f>
        <v>0</v>
      </c>
      <c r="BI187" s="174">
        <f>IF(N187="nulová",J187,0)</f>
        <v>0</v>
      </c>
      <c r="BJ187" s="17" t="s">
        <v>81</v>
      </c>
      <c r="BK187" s="174">
        <f>ROUND(I187*H187,2)</f>
        <v>0</v>
      </c>
      <c r="BL187" s="17" t="s">
        <v>135</v>
      </c>
      <c r="BM187" s="173" t="s">
        <v>232</v>
      </c>
    </row>
    <row r="188" spans="1:47" s="2" customFormat="1" ht="19.5">
      <c r="A188" s="32"/>
      <c r="B188" s="33"/>
      <c r="C188" s="32"/>
      <c r="D188" s="175" t="s">
        <v>137</v>
      </c>
      <c r="E188" s="32"/>
      <c r="F188" s="176" t="s">
        <v>233</v>
      </c>
      <c r="G188" s="32"/>
      <c r="H188" s="32"/>
      <c r="I188" s="97"/>
      <c r="J188" s="32"/>
      <c r="K188" s="32"/>
      <c r="L188" s="33"/>
      <c r="M188" s="177"/>
      <c r="N188" s="178"/>
      <c r="O188" s="58"/>
      <c r="P188" s="58"/>
      <c r="Q188" s="58"/>
      <c r="R188" s="58"/>
      <c r="S188" s="58"/>
      <c r="T188" s="59"/>
      <c r="U188" s="32"/>
      <c r="V188" s="32"/>
      <c r="W188" s="32"/>
      <c r="X188" s="32"/>
      <c r="Y188" s="32"/>
      <c r="Z188" s="32"/>
      <c r="AA188" s="32"/>
      <c r="AB188" s="32"/>
      <c r="AC188" s="32"/>
      <c r="AD188" s="32"/>
      <c r="AE188" s="32"/>
      <c r="AT188" s="17" t="s">
        <v>137</v>
      </c>
      <c r="AU188" s="17" t="s">
        <v>83</v>
      </c>
    </row>
    <row r="189" spans="1:47" s="2" customFormat="1" ht="78">
      <c r="A189" s="32"/>
      <c r="B189" s="33"/>
      <c r="C189" s="32"/>
      <c r="D189" s="175" t="s">
        <v>139</v>
      </c>
      <c r="E189" s="32"/>
      <c r="F189" s="179" t="s">
        <v>234</v>
      </c>
      <c r="G189" s="32"/>
      <c r="H189" s="32"/>
      <c r="I189" s="97"/>
      <c r="J189" s="32"/>
      <c r="K189" s="32"/>
      <c r="L189" s="33"/>
      <c r="M189" s="177"/>
      <c r="N189" s="178"/>
      <c r="O189" s="58"/>
      <c r="P189" s="58"/>
      <c r="Q189" s="58"/>
      <c r="R189" s="58"/>
      <c r="S189" s="58"/>
      <c r="T189" s="59"/>
      <c r="U189" s="32"/>
      <c r="V189" s="32"/>
      <c r="W189" s="32"/>
      <c r="X189" s="32"/>
      <c r="Y189" s="32"/>
      <c r="Z189" s="32"/>
      <c r="AA189" s="32"/>
      <c r="AB189" s="32"/>
      <c r="AC189" s="32"/>
      <c r="AD189" s="32"/>
      <c r="AE189" s="32"/>
      <c r="AT189" s="17" t="s">
        <v>139</v>
      </c>
      <c r="AU189" s="17" t="s">
        <v>83</v>
      </c>
    </row>
    <row r="190" spans="2:51" s="13" customFormat="1" ht="22.5">
      <c r="B190" s="180"/>
      <c r="D190" s="175" t="s">
        <v>141</v>
      </c>
      <c r="E190" s="181" t="s">
        <v>1</v>
      </c>
      <c r="F190" s="182" t="s">
        <v>235</v>
      </c>
      <c r="H190" s="183">
        <v>0.432</v>
      </c>
      <c r="I190" s="184"/>
      <c r="L190" s="180"/>
      <c r="M190" s="185"/>
      <c r="N190" s="186"/>
      <c r="O190" s="186"/>
      <c r="P190" s="186"/>
      <c r="Q190" s="186"/>
      <c r="R190" s="186"/>
      <c r="S190" s="186"/>
      <c r="T190" s="187"/>
      <c r="AT190" s="181" t="s">
        <v>141</v>
      </c>
      <c r="AU190" s="181" t="s">
        <v>83</v>
      </c>
      <c r="AV190" s="13" t="s">
        <v>83</v>
      </c>
      <c r="AW190" s="13" t="s">
        <v>30</v>
      </c>
      <c r="AX190" s="13" t="s">
        <v>81</v>
      </c>
      <c r="AY190" s="181" t="s">
        <v>129</v>
      </c>
    </row>
    <row r="191" spans="1:65" s="2" customFormat="1" ht="21.75" customHeight="1">
      <c r="A191" s="32"/>
      <c r="B191" s="161"/>
      <c r="C191" s="162" t="s">
        <v>236</v>
      </c>
      <c r="D191" s="162" t="s">
        <v>131</v>
      </c>
      <c r="E191" s="163" t="s">
        <v>237</v>
      </c>
      <c r="F191" s="164" t="s">
        <v>238</v>
      </c>
      <c r="G191" s="165" t="s">
        <v>223</v>
      </c>
      <c r="H191" s="166">
        <v>1</v>
      </c>
      <c r="I191" s="167"/>
      <c r="J191" s="168">
        <f>ROUND(I191*H191,2)</f>
        <v>0</v>
      </c>
      <c r="K191" s="164" t="s">
        <v>147</v>
      </c>
      <c r="L191" s="33"/>
      <c r="M191" s="169" t="s">
        <v>1</v>
      </c>
      <c r="N191" s="170" t="s">
        <v>38</v>
      </c>
      <c r="O191" s="58"/>
      <c r="P191" s="171">
        <f>O191*H191</f>
        <v>0</v>
      </c>
      <c r="Q191" s="171">
        <v>0</v>
      </c>
      <c r="R191" s="171">
        <f>Q191*H191</f>
        <v>0</v>
      </c>
      <c r="S191" s="171">
        <v>0</v>
      </c>
      <c r="T191" s="172">
        <f>S191*H191</f>
        <v>0</v>
      </c>
      <c r="U191" s="32"/>
      <c r="V191" s="32"/>
      <c r="W191" s="32"/>
      <c r="X191" s="32"/>
      <c r="Y191" s="32"/>
      <c r="Z191" s="32"/>
      <c r="AA191" s="32"/>
      <c r="AB191" s="32"/>
      <c r="AC191" s="32"/>
      <c r="AD191" s="32"/>
      <c r="AE191" s="32"/>
      <c r="AR191" s="173" t="s">
        <v>135</v>
      </c>
      <c r="AT191" s="173" t="s">
        <v>131</v>
      </c>
      <c r="AU191" s="173" t="s">
        <v>83</v>
      </c>
      <c r="AY191" s="17" t="s">
        <v>129</v>
      </c>
      <c r="BE191" s="174">
        <f>IF(N191="základní",J191,0)</f>
        <v>0</v>
      </c>
      <c r="BF191" s="174">
        <f>IF(N191="snížená",J191,0)</f>
        <v>0</v>
      </c>
      <c r="BG191" s="174">
        <f>IF(N191="zákl. přenesená",J191,0)</f>
        <v>0</v>
      </c>
      <c r="BH191" s="174">
        <f>IF(N191="sníž. přenesená",J191,0)</f>
        <v>0</v>
      </c>
      <c r="BI191" s="174">
        <f>IF(N191="nulová",J191,0)</f>
        <v>0</v>
      </c>
      <c r="BJ191" s="17" t="s">
        <v>81</v>
      </c>
      <c r="BK191" s="174">
        <f>ROUND(I191*H191,2)</f>
        <v>0</v>
      </c>
      <c r="BL191" s="17" t="s">
        <v>135</v>
      </c>
      <c r="BM191" s="173" t="s">
        <v>239</v>
      </c>
    </row>
    <row r="192" spans="1:47" s="2" customFormat="1" ht="19.5">
      <c r="A192" s="32"/>
      <c r="B192" s="33"/>
      <c r="C192" s="32"/>
      <c r="D192" s="175" t="s">
        <v>137</v>
      </c>
      <c r="E192" s="32"/>
      <c r="F192" s="176" t="s">
        <v>225</v>
      </c>
      <c r="G192" s="32"/>
      <c r="H192" s="32"/>
      <c r="I192" s="97"/>
      <c r="J192" s="32"/>
      <c r="K192" s="32"/>
      <c r="L192" s="33"/>
      <c r="M192" s="177"/>
      <c r="N192" s="178"/>
      <c r="O192" s="58"/>
      <c r="P192" s="58"/>
      <c r="Q192" s="58"/>
      <c r="R192" s="58"/>
      <c r="S192" s="58"/>
      <c r="T192" s="59"/>
      <c r="U192" s="32"/>
      <c r="V192" s="32"/>
      <c r="W192" s="32"/>
      <c r="X192" s="32"/>
      <c r="Y192" s="32"/>
      <c r="Z192" s="32"/>
      <c r="AA192" s="32"/>
      <c r="AB192" s="32"/>
      <c r="AC192" s="32"/>
      <c r="AD192" s="32"/>
      <c r="AE192" s="32"/>
      <c r="AT192" s="17" t="s">
        <v>137</v>
      </c>
      <c r="AU192" s="17" t="s">
        <v>83</v>
      </c>
    </row>
    <row r="193" spans="1:47" s="2" customFormat="1" ht="48.75">
      <c r="A193" s="32"/>
      <c r="B193" s="33"/>
      <c r="C193" s="32"/>
      <c r="D193" s="175" t="s">
        <v>139</v>
      </c>
      <c r="E193" s="32"/>
      <c r="F193" s="179" t="s">
        <v>226</v>
      </c>
      <c r="G193" s="32"/>
      <c r="H193" s="32"/>
      <c r="I193" s="97"/>
      <c r="J193" s="32"/>
      <c r="K193" s="32"/>
      <c r="L193" s="33"/>
      <c r="M193" s="177"/>
      <c r="N193" s="178"/>
      <c r="O193" s="58"/>
      <c r="P193" s="58"/>
      <c r="Q193" s="58"/>
      <c r="R193" s="58"/>
      <c r="S193" s="58"/>
      <c r="T193" s="59"/>
      <c r="U193" s="32"/>
      <c r="V193" s="32"/>
      <c r="W193" s="32"/>
      <c r="X193" s="32"/>
      <c r="Y193" s="32"/>
      <c r="Z193" s="32"/>
      <c r="AA193" s="32"/>
      <c r="AB193" s="32"/>
      <c r="AC193" s="32"/>
      <c r="AD193" s="32"/>
      <c r="AE193" s="32"/>
      <c r="AT193" s="17" t="s">
        <v>139</v>
      </c>
      <c r="AU193" s="17" t="s">
        <v>83</v>
      </c>
    </row>
    <row r="194" spans="2:51" s="13" customFormat="1" ht="22.5">
      <c r="B194" s="180"/>
      <c r="D194" s="175" t="s">
        <v>141</v>
      </c>
      <c r="E194" s="181" t="s">
        <v>1</v>
      </c>
      <c r="F194" s="182" t="s">
        <v>240</v>
      </c>
      <c r="H194" s="183">
        <v>1</v>
      </c>
      <c r="I194" s="184"/>
      <c r="L194" s="180"/>
      <c r="M194" s="185"/>
      <c r="N194" s="186"/>
      <c r="O194" s="186"/>
      <c r="P194" s="186"/>
      <c r="Q194" s="186"/>
      <c r="R194" s="186"/>
      <c r="S194" s="186"/>
      <c r="T194" s="187"/>
      <c r="AT194" s="181" t="s">
        <v>141</v>
      </c>
      <c r="AU194" s="181" t="s">
        <v>83</v>
      </c>
      <c r="AV194" s="13" t="s">
        <v>83</v>
      </c>
      <c r="AW194" s="13" t="s">
        <v>30</v>
      </c>
      <c r="AX194" s="13" t="s">
        <v>81</v>
      </c>
      <c r="AY194" s="181" t="s">
        <v>129</v>
      </c>
    </row>
    <row r="195" spans="1:65" s="2" customFormat="1" ht="21.75" customHeight="1">
      <c r="A195" s="32"/>
      <c r="B195" s="161"/>
      <c r="C195" s="162" t="s">
        <v>241</v>
      </c>
      <c r="D195" s="162" t="s">
        <v>131</v>
      </c>
      <c r="E195" s="163" t="s">
        <v>242</v>
      </c>
      <c r="F195" s="164" t="s">
        <v>243</v>
      </c>
      <c r="G195" s="165" t="s">
        <v>223</v>
      </c>
      <c r="H195" s="166">
        <v>8</v>
      </c>
      <c r="I195" s="167"/>
      <c r="J195" s="168">
        <f>ROUND(I195*H195,2)</f>
        <v>0</v>
      </c>
      <c r="K195" s="164" t="s">
        <v>147</v>
      </c>
      <c r="L195" s="33"/>
      <c r="M195" s="169" t="s">
        <v>1</v>
      </c>
      <c r="N195" s="170" t="s">
        <v>38</v>
      </c>
      <c r="O195" s="58"/>
      <c r="P195" s="171">
        <f>O195*H195</f>
        <v>0</v>
      </c>
      <c r="Q195" s="171">
        <v>0.00066</v>
      </c>
      <c r="R195" s="171">
        <f>Q195*H195</f>
        <v>0.00528</v>
      </c>
      <c r="S195" s="171">
        <v>0</v>
      </c>
      <c r="T195" s="172">
        <f>S195*H195</f>
        <v>0</v>
      </c>
      <c r="U195" s="32"/>
      <c r="V195" s="32"/>
      <c r="W195" s="32"/>
      <c r="X195" s="32"/>
      <c r="Y195" s="32"/>
      <c r="Z195" s="32"/>
      <c r="AA195" s="32"/>
      <c r="AB195" s="32"/>
      <c r="AC195" s="32"/>
      <c r="AD195" s="32"/>
      <c r="AE195" s="32"/>
      <c r="AR195" s="173" t="s">
        <v>135</v>
      </c>
      <c r="AT195" s="173" t="s">
        <v>131</v>
      </c>
      <c r="AU195" s="173" t="s">
        <v>83</v>
      </c>
      <c r="AY195" s="17" t="s">
        <v>129</v>
      </c>
      <c r="BE195" s="174">
        <f>IF(N195="základní",J195,0)</f>
        <v>0</v>
      </c>
      <c r="BF195" s="174">
        <f>IF(N195="snížená",J195,0)</f>
        <v>0</v>
      </c>
      <c r="BG195" s="174">
        <f>IF(N195="zákl. přenesená",J195,0)</f>
        <v>0</v>
      </c>
      <c r="BH195" s="174">
        <f>IF(N195="sníž. přenesená",J195,0)</f>
        <v>0</v>
      </c>
      <c r="BI195" s="174">
        <f>IF(N195="nulová",J195,0)</f>
        <v>0</v>
      </c>
      <c r="BJ195" s="17" t="s">
        <v>81</v>
      </c>
      <c r="BK195" s="174">
        <f>ROUND(I195*H195,2)</f>
        <v>0</v>
      </c>
      <c r="BL195" s="17" t="s">
        <v>135</v>
      </c>
      <c r="BM195" s="173" t="s">
        <v>244</v>
      </c>
    </row>
    <row r="196" spans="1:47" s="2" customFormat="1" ht="19.5">
      <c r="A196" s="32"/>
      <c r="B196" s="33"/>
      <c r="C196" s="32"/>
      <c r="D196" s="175" t="s">
        <v>137</v>
      </c>
      <c r="E196" s="32"/>
      <c r="F196" s="176" t="s">
        <v>245</v>
      </c>
      <c r="G196" s="32"/>
      <c r="H196" s="32"/>
      <c r="I196" s="97"/>
      <c r="J196" s="32"/>
      <c r="K196" s="32"/>
      <c r="L196" s="33"/>
      <c r="M196" s="177"/>
      <c r="N196" s="178"/>
      <c r="O196" s="58"/>
      <c r="P196" s="58"/>
      <c r="Q196" s="58"/>
      <c r="R196" s="58"/>
      <c r="S196" s="58"/>
      <c r="T196" s="59"/>
      <c r="U196" s="32"/>
      <c r="V196" s="32"/>
      <c r="W196" s="32"/>
      <c r="X196" s="32"/>
      <c r="Y196" s="32"/>
      <c r="Z196" s="32"/>
      <c r="AA196" s="32"/>
      <c r="AB196" s="32"/>
      <c r="AC196" s="32"/>
      <c r="AD196" s="32"/>
      <c r="AE196" s="32"/>
      <c r="AT196" s="17" t="s">
        <v>137</v>
      </c>
      <c r="AU196" s="17" t="s">
        <v>83</v>
      </c>
    </row>
    <row r="197" spans="1:47" s="2" customFormat="1" ht="48.75">
      <c r="A197" s="32"/>
      <c r="B197" s="33"/>
      <c r="C197" s="32"/>
      <c r="D197" s="175" t="s">
        <v>139</v>
      </c>
      <c r="E197" s="32"/>
      <c r="F197" s="179" t="s">
        <v>246</v>
      </c>
      <c r="G197" s="32"/>
      <c r="H197" s="32"/>
      <c r="I197" s="97"/>
      <c r="J197" s="32"/>
      <c r="K197" s="32"/>
      <c r="L197" s="33"/>
      <c r="M197" s="177"/>
      <c r="N197" s="178"/>
      <c r="O197" s="58"/>
      <c r="P197" s="58"/>
      <c r="Q197" s="58"/>
      <c r="R197" s="58"/>
      <c r="S197" s="58"/>
      <c r="T197" s="59"/>
      <c r="U197" s="32"/>
      <c r="V197" s="32"/>
      <c r="W197" s="32"/>
      <c r="X197" s="32"/>
      <c r="Y197" s="32"/>
      <c r="Z197" s="32"/>
      <c r="AA197" s="32"/>
      <c r="AB197" s="32"/>
      <c r="AC197" s="32"/>
      <c r="AD197" s="32"/>
      <c r="AE197" s="32"/>
      <c r="AT197" s="17" t="s">
        <v>139</v>
      </c>
      <c r="AU197" s="17" t="s">
        <v>83</v>
      </c>
    </row>
    <row r="198" spans="2:51" s="15" customFormat="1" ht="22.5">
      <c r="B198" s="206"/>
      <c r="D198" s="175" t="s">
        <v>141</v>
      </c>
      <c r="E198" s="207" t="s">
        <v>1</v>
      </c>
      <c r="F198" s="208" t="s">
        <v>247</v>
      </c>
      <c r="H198" s="207" t="s">
        <v>1</v>
      </c>
      <c r="I198" s="209"/>
      <c r="L198" s="206"/>
      <c r="M198" s="210"/>
      <c r="N198" s="211"/>
      <c r="O198" s="211"/>
      <c r="P198" s="211"/>
      <c r="Q198" s="211"/>
      <c r="R198" s="211"/>
      <c r="S198" s="211"/>
      <c r="T198" s="212"/>
      <c r="AT198" s="207" t="s">
        <v>141</v>
      </c>
      <c r="AU198" s="207" t="s">
        <v>83</v>
      </c>
      <c r="AV198" s="15" t="s">
        <v>81</v>
      </c>
      <c r="AW198" s="15" t="s">
        <v>30</v>
      </c>
      <c r="AX198" s="15" t="s">
        <v>73</v>
      </c>
      <c r="AY198" s="207" t="s">
        <v>129</v>
      </c>
    </row>
    <row r="199" spans="2:51" s="13" customFormat="1" ht="11.25">
      <c r="B199" s="180"/>
      <c r="D199" s="175" t="s">
        <v>141</v>
      </c>
      <c r="E199" s="181" t="s">
        <v>1</v>
      </c>
      <c r="F199" s="182" t="s">
        <v>248</v>
      </c>
      <c r="H199" s="183">
        <v>8</v>
      </c>
      <c r="I199" s="184"/>
      <c r="L199" s="180"/>
      <c r="M199" s="185"/>
      <c r="N199" s="186"/>
      <c r="O199" s="186"/>
      <c r="P199" s="186"/>
      <c r="Q199" s="186"/>
      <c r="R199" s="186"/>
      <c r="S199" s="186"/>
      <c r="T199" s="187"/>
      <c r="AT199" s="181" t="s">
        <v>141</v>
      </c>
      <c r="AU199" s="181" t="s">
        <v>83</v>
      </c>
      <c r="AV199" s="13" t="s">
        <v>83</v>
      </c>
      <c r="AW199" s="13" t="s">
        <v>30</v>
      </c>
      <c r="AX199" s="13" t="s">
        <v>81</v>
      </c>
      <c r="AY199" s="181" t="s">
        <v>129</v>
      </c>
    </row>
    <row r="200" spans="2:63" s="12" customFormat="1" ht="22.9" customHeight="1">
      <c r="B200" s="148"/>
      <c r="D200" s="149" t="s">
        <v>72</v>
      </c>
      <c r="E200" s="159" t="s">
        <v>168</v>
      </c>
      <c r="F200" s="159" t="s">
        <v>249</v>
      </c>
      <c r="I200" s="151"/>
      <c r="J200" s="160">
        <f>BK200</f>
        <v>0</v>
      </c>
      <c r="L200" s="148"/>
      <c r="M200" s="153"/>
      <c r="N200" s="154"/>
      <c r="O200" s="154"/>
      <c r="P200" s="155">
        <f>SUM(P201:P234)</f>
        <v>0</v>
      </c>
      <c r="Q200" s="154"/>
      <c r="R200" s="155">
        <f>SUM(R201:R234)</f>
        <v>2.1430000000000002</v>
      </c>
      <c r="S200" s="154"/>
      <c r="T200" s="156">
        <f>SUM(T201:T234)</f>
        <v>0</v>
      </c>
      <c r="AR200" s="149" t="s">
        <v>81</v>
      </c>
      <c r="AT200" s="157" t="s">
        <v>72</v>
      </c>
      <c r="AU200" s="157" t="s">
        <v>81</v>
      </c>
      <c r="AY200" s="149" t="s">
        <v>129</v>
      </c>
      <c r="BK200" s="158">
        <f>SUM(BK201:BK234)</f>
        <v>0</v>
      </c>
    </row>
    <row r="201" spans="1:65" s="2" customFormat="1" ht="16.5" customHeight="1">
      <c r="A201" s="32"/>
      <c r="B201" s="161"/>
      <c r="C201" s="162" t="s">
        <v>250</v>
      </c>
      <c r="D201" s="162" t="s">
        <v>131</v>
      </c>
      <c r="E201" s="163" t="s">
        <v>251</v>
      </c>
      <c r="F201" s="164" t="s">
        <v>252</v>
      </c>
      <c r="G201" s="165" t="s">
        <v>134</v>
      </c>
      <c r="H201" s="166">
        <v>467.25</v>
      </c>
      <c r="I201" s="167"/>
      <c r="J201" s="168">
        <f>ROUND(I201*H201,2)</f>
        <v>0</v>
      </c>
      <c r="K201" s="164" t="s">
        <v>147</v>
      </c>
      <c r="L201" s="33"/>
      <c r="M201" s="169" t="s">
        <v>1</v>
      </c>
      <c r="N201" s="170" t="s">
        <v>38</v>
      </c>
      <c r="O201" s="58"/>
      <c r="P201" s="171">
        <f>O201*H201</f>
        <v>0</v>
      </c>
      <c r="Q201" s="171">
        <v>0</v>
      </c>
      <c r="R201" s="171">
        <f>Q201*H201</f>
        <v>0</v>
      </c>
      <c r="S201" s="171">
        <v>0</v>
      </c>
      <c r="T201" s="172">
        <f>S201*H201</f>
        <v>0</v>
      </c>
      <c r="U201" s="32"/>
      <c r="V201" s="32"/>
      <c r="W201" s="32"/>
      <c r="X201" s="32"/>
      <c r="Y201" s="32"/>
      <c r="Z201" s="32"/>
      <c r="AA201" s="32"/>
      <c r="AB201" s="32"/>
      <c r="AC201" s="32"/>
      <c r="AD201" s="32"/>
      <c r="AE201" s="32"/>
      <c r="AR201" s="173" t="s">
        <v>135</v>
      </c>
      <c r="AT201" s="173" t="s">
        <v>131</v>
      </c>
      <c r="AU201" s="173" t="s">
        <v>83</v>
      </c>
      <c r="AY201" s="17" t="s">
        <v>129</v>
      </c>
      <c r="BE201" s="174">
        <f>IF(N201="základní",J201,0)</f>
        <v>0</v>
      </c>
      <c r="BF201" s="174">
        <f>IF(N201="snížená",J201,0)</f>
        <v>0</v>
      </c>
      <c r="BG201" s="174">
        <f>IF(N201="zákl. přenesená",J201,0)</f>
        <v>0</v>
      </c>
      <c r="BH201" s="174">
        <f>IF(N201="sníž. přenesená",J201,0)</f>
        <v>0</v>
      </c>
      <c r="BI201" s="174">
        <f>IF(N201="nulová",J201,0)</f>
        <v>0</v>
      </c>
      <c r="BJ201" s="17" t="s">
        <v>81</v>
      </c>
      <c r="BK201" s="174">
        <f>ROUND(I201*H201,2)</f>
        <v>0</v>
      </c>
      <c r="BL201" s="17" t="s">
        <v>135</v>
      </c>
      <c r="BM201" s="173" t="s">
        <v>253</v>
      </c>
    </row>
    <row r="202" spans="1:47" s="2" customFormat="1" ht="19.5">
      <c r="A202" s="32"/>
      <c r="B202" s="33"/>
      <c r="C202" s="32"/>
      <c r="D202" s="175" t="s">
        <v>137</v>
      </c>
      <c r="E202" s="32"/>
      <c r="F202" s="176" t="s">
        <v>254</v>
      </c>
      <c r="G202" s="32"/>
      <c r="H202" s="32"/>
      <c r="I202" s="97"/>
      <c r="J202" s="32"/>
      <c r="K202" s="32"/>
      <c r="L202" s="33"/>
      <c r="M202" s="177"/>
      <c r="N202" s="178"/>
      <c r="O202" s="58"/>
      <c r="P202" s="58"/>
      <c r="Q202" s="58"/>
      <c r="R202" s="58"/>
      <c r="S202" s="58"/>
      <c r="T202" s="59"/>
      <c r="U202" s="32"/>
      <c r="V202" s="32"/>
      <c r="W202" s="32"/>
      <c r="X202" s="32"/>
      <c r="Y202" s="32"/>
      <c r="Z202" s="32"/>
      <c r="AA202" s="32"/>
      <c r="AB202" s="32"/>
      <c r="AC202" s="32"/>
      <c r="AD202" s="32"/>
      <c r="AE202" s="32"/>
      <c r="AT202" s="17" t="s">
        <v>137</v>
      </c>
      <c r="AU202" s="17" t="s">
        <v>83</v>
      </c>
    </row>
    <row r="203" spans="2:51" s="13" customFormat="1" ht="11.25">
      <c r="B203" s="180"/>
      <c r="D203" s="175" t="s">
        <v>141</v>
      </c>
      <c r="E203" s="181" t="s">
        <v>1</v>
      </c>
      <c r="F203" s="182" t="s">
        <v>255</v>
      </c>
      <c r="H203" s="183">
        <v>445</v>
      </c>
      <c r="I203" s="184"/>
      <c r="L203" s="180"/>
      <c r="M203" s="185"/>
      <c r="N203" s="186"/>
      <c r="O203" s="186"/>
      <c r="P203" s="186"/>
      <c r="Q203" s="186"/>
      <c r="R203" s="186"/>
      <c r="S203" s="186"/>
      <c r="T203" s="187"/>
      <c r="AT203" s="181" t="s">
        <v>141</v>
      </c>
      <c r="AU203" s="181" t="s">
        <v>83</v>
      </c>
      <c r="AV203" s="13" t="s">
        <v>83</v>
      </c>
      <c r="AW203" s="13" t="s">
        <v>30</v>
      </c>
      <c r="AX203" s="13" t="s">
        <v>73</v>
      </c>
      <c r="AY203" s="181" t="s">
        <v>129</v>
      </c>
    </row>
    <row r="204" spans="2:51" s="13" customFormat="1" ht="11.25">
      <c r="B204" s="180"/>
      <c r="D204" s="175" t="s">
        <v>141</v>
      </c>
      <c r="E204" s="181" t="s">
        <v>1</v>
      </c>
      <c r="F204" s="182" t="s">
        <v>256</v>
      </c>
      <c r="H204" s="183">
        <v>467.25</v>
      </c>
      <c r="I204" s="184"/>
      <c r="L204" s="180"/>
      <c r="M204" s="185"/>
      <c r="N204" s="186"/>
      <c r="O204" s="186"/>
      <c r="P204" s="186"/>
      <c r="Q204" s="186"/>
      <c r="R204" s="186"/>
      <c r="S204" s="186"/>
      <c r="T204" s="187"/>
      <c r="AT204" s="181" t="s">
        <v>141</v>
      </c>
      <c r="AU204" s="181" t="s">
        <v>83</v>
      </c>
      <c r="AV204" s="13" t="s">
        <v>83</v>
      </c>
      <c r="AW204" s="13" t="s">
        <v>30</v>
      </c>
      <c r="AX204" s="13" t="s">
        <v>81</v>
      </c>
      <c r="AY204" s="181" t="s">
        <v>129</v>
      </c>
    </row>
    <row r="205" spans="1:65" s="2" customFormat="1" ht="21.75" customHeight="1">
      <c r="A205" s="32"/>
      <c r="B205" s="161"/>
      <c r="C205" s="162" t="s">
        <v>257</v>
      </c>
      <c r="D205" s="162" t="s">
        <v>131</v>
      </c>
      <c r="E205" s="163" t="s">
        <v>258</v>
      </c>
      <c r="F205" s="164" t="s">
        <v>259</v>
      </c>
      <c r="G205" s="165" t="s">
        <v>134</v>
      </c>
      <c r="H205" s="166">
        <v>3</v>
      </c>
      <c r="I205" s="167"/>
      <c r="J205" s="168">
        <f>ROUND(I205*H205,2)</f>
        <v>0</v>
      </c>
      <c r="K205" s="164" t="s">
        <v>147</v>
      </c>
      <c r="L205" s="33"/>
      <c r="M205" s="169" t="s">
        <v>1</v>
      </c>
      <c r="N205" s="170" t="s">
        <v>38</v>
      </c>
      <c r="O205" s="58"/>
      <c r="P205" s="171">
        <f>O205*H205</f>
        <v>0</v>
      </c>
      <c r="Q205" s="171">
        <v>0.108</v>
      </c>
      <c r="R205" s="171">
        <f>Q205*H205</f>
        <v>0.324</v>
      </c>
      <c r="S205" s="171">
        <v>0</v>
      </c>
      <c r="T205" s="172">
        <f>S205*H205</f>
        <v>0</v>
      </c>
      <c r="U205" s="32"/>
      <c r="V205" s="32"/>
      <c r="W205" s="32"/>
      <c r="X205" s="32"/>
      <c r="Y205" s="32"/>
      <c r="Z205" s="32"/>
      <c r="AA205" s="32"/>
      <c r="AB205" s="32"/>
      <c r="AC205" s="32"/>
      <c r="AD205" s="32"/>
      <c r="AE205" s="32"/>
      <c r="AR205" s="173" t="s">
        <v>135</v>
      </c>
      <c r="AT205" s="173" t="s">
        <v>131</v>
      </c>
      <c r="AU205" s="173" t="s">
        <v>83</v>
      </c>
      <c r="AY205" s="17" t="s">
        <v>129</v>
      </c>
      <c r="BE205" s="174">
        <f>IF(N205="základní",J205,0)</f>
        <v>0</v>
      </c>
      <c r="BF205" s="174">
        <f>IF(N205="snížená",J205,0)</f>
        <v>0</v>
      </c>
      <c r="BG205" s="174">
        <f>IF(N205="zákl. přenesená",J205,0)</f>
        <v>0</v>
      </c>
      <c r="BH205" s="174">
        <f>IF(N205="sníž. přenesená",J205,0)</f>
        <v>0</v>
      </c>
      <c r="BI205" s="174">
        <f>IF(N205="nulová",J205,0)</f>
        <v>0</v>
      </c>
      <c r="BJ205" s="17" t="s">
        <v>81</v>
      </c>
      <c r="BK205" s="174">
        <f>ROUND(I205*H205,2)</f>
        <v>0</v>
      </c>
      <c r="BL205" s="17" t="s">
        <v>135</v>
      </c>
      <c r="BM205" s="173" t="s">
        <v>260</v>
      </c>
    </row>
    <row r="206" spans="1:47" s="2" customFormat="1" ht="19.5">
      <c r="A206" s="32"/>
      <c r="B206" s="33"/>
      <c r="C206" s="32"/>
      <c r="D206" s="175" t="s">
        <v>137</v>
      </c>
      <c r="E206" s="32"/>
      <c r="F206" s="176" t="s">
        <v>261</v>
      </c>
      <c r="G206" s="32"/>
      <c r="H206" s="32"/>
      <c r="I206" s="97"/>
      <c r="J206" s="32"/>
      <c r="K206" s="32"/>
      <c r="L206" s="33"/>
      <c r="M206" s="177"/>
      <c r="N206" s="178"/>
      <c r="O206" s="58"/>
      <c r="P206" s="58"/>
      <c r="Q206" s="58"/>
      <c r="R206" s="58"/>
      <c r="S206" s="58"/>
      <c r="T206" s="59"/>
      <c r="U206" s="32"/>
      <c r="V206" s="32"/>
      <c r="W206" s="32"/>
      <c r="X206" s="32"/>
      <c r="Y206" s="32"/>
      <c r="Z206" s="32"/>
      <c r="AA206" s="32"/>
      <c r="AB206" s="32"/>
      <c r="AC206" s="32"/>
      <c r="AD206" s="32"/>
      <c r="AE206" s="32"/>
      <c r="AT206" s="17" t="s">
        <v>137</v>
      </c>
      <c r="AU206" s="17" t="s">
        <v>83</v>
      </c>
    </row>
    <row r="207" spans="1:47" s="2" customFormat="1" ht="87.75">
      <c r="A207" s="32"/>
      <c r="B207" s="33"/>
      <c r="C207" s="32"/>
      <c r="D207" s="175" t="s">
        <v>139</v>
      </c>
      <c r="E207" s="32"/>
      <c r="F207" s="179" t="s">
        <v>262</v>
      </c>
      <c r="G207" s="32"/>
      <c r="H207" s="32"/>
      <c r="I207" s="97"/>
      <c r="J207" s="32"/>
      <c r="K207" s="32"/>
      <c r="L207" s="33"/>
      <c r="M207" s="177"/>
      <c r="N207" s="178"/>
      <c r="O207" s="58"/>
      <c r="P207" s="58"/>
      <c r="Q207" s="58"/>
      <c r="R207" s="58"/>
      <c r="S207" s="58"/>
      <c r="T207" s="59"/>
      <c r="U207" s="32"/>
      <c r="V207" s="32"/>
      <c r="W207" s="32"/>
      <c r="X207" s="32"/>
      <c r="Y207" s="32"/>
      <c r="Z207" s="32"/>
      <c r="AA207" s="32"/>
      <c r="AB207" s="32"/>
      <c r="AC207" s="32"/>
      <c r="AD207" s="32"/>
      <c r="AE207" s="32"/>
      <c r="AT207" s="17" t="s">
        <v>139</v>
      </c>
      <c r="AU207" s="17" t="s">
        <v>83</v>
      </c>
    </row>
    <row r="208" spans="2:51" s="13" customFormat="1" ht="11.25">
      <c r="B208" s="180"/>
      <c r="D208" s="175" t="s">
        <v>141</v>
      </c>
      <c r="E208" s="181" t="s">
        <v>1</v>
      </c>
      <c r="F208" s="182" t="s">
        <v>263</v>
      </c>
      <c r="H208" s="183">
        <v>3</v>
      </c>
      <c r="I208" s="184"/>
      <c r="L208" s="180"/>
      <c r="M208" s="185"/>
      <c r="N208" s="186"/>
      <c r="O208" s="186"/>
      <c r="P208" s="186"/>
      <c r="Q208" s="186"/>
      <c r="R208" s="186"/>
      <c r="S208" s="186"/>
      <c r="T208" s="187"/>
      <c r="AT208" s="181" t="s">
        <v>141</v>
      </c>
      <c r="AU208" s="181" t="s">
        <v>83</v>
      </c>
      <c r="AV208" s="13" t="s">
        <v>83</v>
      </c>
      <c r="AW208" s="13" t="s">
        <v>30</v>
      </c>
      <c r="AX208" s="13" t="s">
        <v>81</v>
      </c>
      <c r="AY208" s="181" t="s">
        <v>129</v>
      </c>
    </row>
    <row r="209" spans="1:65" s="2" customFormat="1" ht="16.5" customHeight="1">
      <c r="A209" s="32"/>
      <c r="B209" s="161"/>
      <c r="C209" s="162" t="s">
        <v>264</v>
      </c>
      <c r="D209" s="162" t="s">
        <v>131</v>
      </c>
      <c r="E209" s="163" t="s">
        <v>265</v>
      </c>
      <c r="F209" s="164" t="s">
        <v>266</v>
      </c>
      <c r="G209" s="165" t="s">
        <v>134</v>
      </c>
      <c r="H209" s="166">
        <v>467.25</v>
      </c>
      <c r="I209" s="167"/>
      <c r="J209" s="168">
        <f>ROUND(I209*H209,2)</f>
        <v>0</v>
      </c>
      <c r="K209" s="164" t="s">
        <v>147</v>
      </c>
      <c r="L209" s="33"/>
      <c r="M209" s="169" t="s">
        <v>1</v>
      </c>
      <c r="N209" s="170" t="s">
        <v>38</v>
      </c>
      <c r="O209" s="58"/>
      <c r="P209" s="171">
        <f>O209*H209</f>
        <v>0</v>
      </c>
      <c r="Q209" s="171">
        <v>0</v>
      </c>
      <c r="R209" s="171">
        <f>Q209*H209</f>
        <v>0</v>
      </c>
      <c r="S209" s="171">
        <v>0</v>
      </c>
      <c r="T209" s="172">
        <f>S209*H209</f>
        <v>0</v>
      </c>
      <c r="U209" s="32"/>
      <c r="V209" s="32"/>
      <c r="W209" s="32"/>
      <c r="X209" s="32"/>
      <c r="Y209" s="32"/>
      <c r="Z209" s="32"/>
      <c r="AA209" s="32"/>
      <c r="AB209" s="32"/>
      <c r="AC209" s="32"/>
      <c r="AD209" s="32"/>
      <c r="AE209" s="32"/>
      <c r="AR209" s="173" t="s">
        <v>135</v>
      </c>
      <c r="AT209" s="173" t="s">
        <v>131</v>
      </c>
      <c r="AU209" s="173" t="s">
        <v>83</v>
      </c>
      <c r="AY209" s="17" t="s">
        <v>129</v>
      </c>
      <c r="BE209" s="174">
        <f>IF(N209="základní",J209,0)</f>
        <v>0</v>
      </c>
      <c r="BF209" s="174">
        <f>IF(N209="snížená",J209,0)</f>
        <v>0</v>
      </c>
      <c r="BG209" s="174">
        <f>IF(N209="zákl. přenesená",J209,0)</f>
        <v>0</v>
      </c>
      <c r="BH209" s="174">
        <f>IF(N209="sníž. přenesená",J209,0)</f>
        <v>0</v>
      </c>
      <c r="BI209" s="174">
        <f>IF(N209="nulová",J209,0)</f>
        <v>0</v>
      </c>
      <c r="BJ209" s="17" t="s">
        <v>81</v>
      </c>
      <c r="BK209" s="174">
        <f>ROUND(I209*H209,2)</f>
        <v>0</v>
      </c>
      <c r="BL209" s="17" t="s">
        <v>135</v>
      </c>
      <c r="BM209" s="173" t="s">
        <v>267</v>
      </c>
    </row>
    <row r="210" spans="1:47" s="2" customFormat="1" ht="19.5">
      <c r="A210" s="32"/>
      <c r="B210" s="33"/>
      <c r="C210" s="32"/>
      <c r="D210" s="175" t="s">
        <v>137</v>
      </c>
      <c r="E210" s="32"/>
      <c r="F210" s="176" t="s">
        <v>254</v>
      </c>
      <c r="G210" s="32"/>
      <c r="H210" s="32"/>
      <c r="I210" s="97"/>
      <c r="J210" s="32"/>
      <c r="K210" s="32"/>
      <c r="L210" s="33"/>
      <c r="M210" s="177"/>
      <c r="N210" s="178"/>
      <c r="O210" s="58"/>
      <c r="P210" s="58"/>
      <c r="Q210" s="58"/>
      <c r="R210" s="58"/>
      <c r="S210" s="58"/>
      <c r="T210" s="59"/>
      <c r="U210" s="32"/>
      <c r="V210" s="32"/>
      <c r="W210" s="32"/>
      <c r="X210" s="32"/>
      <c r="Y210" s="32"/>
      <c r="Z210" s="32"/>
      <c r="AA210" s="32"/>
      <c r="AB210" s="32"/>
      <c r="AC210" s="32"/>
      <c r="AD210" s="32"/>
      <c r="AE210" s="32"/>
      <c r="AT210" s="17" t="s">
        <v>137</v>
      </c>
      <c r="AU210" s="17" t="s">
        <v>83</v>
      </c>
    </row>
    <row r="211" spans="2:51" s="13" customFormat="1" ht="11.25">
      <c r="B211" s="180"/>
      <c r="D211" s="175" t="s">
        <v>141</v>
      </c>
      <c r="E211" s="181" t="s">
        <v>1</v>
      </c>
      <c r="F211" s="182" t="s">
        <v>268</v>
      </c>
      <c r="H211" s="183">
        <v>445</v>
      </c>
      <c r="I211" s="184"/>
      <c r="L211" s="180"/>
      <c r="M211" s="185"/>
      <c r="N211" s="186"/>
      <c r="O211" s="186"/>
      <c r="P211" s="186"/>
      <c r="Q211" s="186"/>
      <c r="R211" s="186"/>
      <c r="S211" s="186"/>
      <c r="T211" s="187"/>
      <c r="AT211" s="181" t="s">
        <v>141</v>
      </c>
      <c r="AU211" s="181" t="s">
        <v>83</v>
      </c>
      <c r="AV211" s="13" t="s">
        <v>83</v>
      </c>
      <c r="AW211" s="13" t="s">
        <v>30</v>
      </c>
      <c r="AX211" s="13" t="s">
        <v>73</v>
      </c>
      <c r="AY211" s="181" t="s">
        <v>129</v>
      </c>
    </row>
    <row r="212" spans="2:51" s="13" customFormat="1" ht="11.25">
      <c r="B212" s="180"/>
      <c r="D212" s="175" t="s">
        <v>141</v>
      </c>
      <c r="E212" s="181" t="s">
        <v>1</v>
      </c>
      <c r="F212" s="182" t="s">
        <v>256</v>
      </c>
      <c r="H212" s="183">
        <v>467.25</v>
      </c>
      <c r="I212" s="184"/>
      <c r="L212" s="180"/>
      <c r="M212" s="185"/>
      <c r="N212" s="186"/>
      <c r="O212" s="186"/>
      <c r="P212" s="186"/>
      <c r="Q212" s="186"/>
      <c r="R212" s="186"/>
      <c r="S212" s="186"/>
      <c r="T212" s="187"/>
      <c r="AT212" s="181" t="s">
        <v>141</v>
      </c>
      <c r="AU212" s="181" t="s">
        <v>83</v>
      </c>
      <c r="AV212" s="13" t="s">
        <v>83</v>
      </c>
      <c r="AW212" s="13" t="s">
        <v>30</v>
      </c>
      <c r="AX212" s="13" t="s">
        <v>81</v>
      </c>
      <c r="AY212" s="181" t="s">
        <v>129</v>
      </c>
    </row>
    <row r="213" spans="1:65" s="2" customFormat="1" ht="21.75" customHeight="1">
      <c r="A213" s="32"/>
      <c r="B213" s="161"/>
      <c r="C213" s="162" t="s">
        <v>269</v>
      </c>
      <c r="D213" s="162" t="s">
        <v>131</v>
      </c>
      <c r="E213" s="163" t="s">
        <v>270</v>
      </c>
      <c r="F213" s="164" t="s">
        <v>271</v>
      </c>
      <c r="G213" s="165" t="s">
        <v>134</v>
      </c>
      <c r="H213" s="166">
        <v>445</v>
      </c>
      <c r="I213" s="167"/>
      <c r="J213" s="168">
        <f>ROUND(I213*H213,2)</f>
        <v>0</v>
      </c>
      <c r="K213" s="164" t="s">
        <v>147</v>
      </c>
      <c r="L213" s="33"/>
      <c r="M213" s="169" t="s">
        <v>1</v>
      </c>
      <c r="N213" s="170" t="s">
        <v>38</v>
      </c>
      <c r="O213" s="58"/>
      <c r="P213" s="171">
        <f>O213*H213</f>
        <v>0</v>
      </c>
      <c r="Q213" s="171">
        <v>0</v>
      </c>
      <c r="R213" s="171">
        <f>Q213*H213</f>
        <v>0</v>
      </c>
      <c r="S213" s="171">
        <v>0</v>
      </c>
      <c r="T213" s="172">
        <f>S213*H213</f>
        <v>0</v>
      </c>
      <c r="U213" s="32"/>
      <c r="V213" s="32"/>
      <c r="W213" s="32"/>
      <c r="X213" s="32"/>
      <c r="Y213" s="32"/>
      <c r="Z213" s="32"/>
      <c r="AA213" s="32"/>
      <c r="AB213" s="32"/>
      <c r="AC213" s="32"/>
      <c r="AD213" s="32"/>
      <c r="AE213" s="32"/>
      <c r="AR213" s="173" t="s">
        <v>135</v>
      </c>
      <c r="AT213" s="173" t="s">
        <v>131</v>
      </c>
      <c r="AU213" s="173" t="s">
        <v>83</v>
      </c>
      <c r="AY213" s="17" t="s">
        <v>129</v>
      </c>
      <c r="BE213" s="174">
        <f>IF(N213="základní",J213,0)</f>
        <v>0</v>
      </c>
      <c r="BF213" s="174">
        <f>IF(N213="snížená",J213,0)</f>
        <v>0</v>
      </c>
      <c r="BG213" s="174">
        <f>IF(N213="zákl. přenesená",J213,0)</f>
        <v>0</v>
      </c>
      <c r="BH213" s="174">
        <f>IF(N213="sníž. přenesená",J213,0)</f>
        <v>0</v>
      </c>
      <c r="BI213" s="174">
        <f>IF(N213="nulová",J213,0)</f>
        <v>0</v>
      </c>
      <c r="BJ213" s="17" t="s">
        <v>81</v>
      </c>
      <c r="BK213" s="174">
        <f>ROUND(I213*H213,2)</f>
        <v>0</v>
      </c>
      <c r="BL213" s="17" t="s">
        <v>135</v>
      </c>
      <c r="BM213" s="173" t="s">
        <v>272</v>
      </c>
    </row>
    <row r="214" spans="1:47" s="2" customFormat="1" ht="29.25">
      <c r="A214" s="32"/>
      <c r="B214" s="33"/>
      <c r="C214" s="32"/>
      <c r="D214" s="175" t="s">
        <v>137</v>
      </c>
      <c r="E214" s="32"/>
      <c r="F214" s="176" t="s">
        <v>273</v>
      </c>
      <c r="G214" s="32"/>
      <c r="H214" s="32"/>
      <c r="I214" s="97"/>
      <c r="J214" s="32"/>
      <c r="K214" s="32"/>
      <c r="L214" s="33"/>
      <c r="M214" s="177"/>
      <c r="N214" s="178"/>
      <c r="O214" s="58"/>
      <c r="P214" s="58"/>
      <c r="Q214" s="58"/>
      <c r="R214" s="58"/>
      <c r="S214" s="58"/>
      <c r="T214" s="59"/>
      <c r="U214" s="32"/>
      <c r="V214" s="32"/>
      <c r="W214" s="32"/>
      <c r="X214" s="32"/>
      <c r="Y214" s="32"/>
      <c r="Z214" s="32"/>
      <c r="AA214" s="32"/>
      <c r="AB214" s="32"/>
      <c r="AC214" s="32"/>
      <c r="AD214" s="32"/>
      <c r="AE214" s="32"/>
      <c r="AT214" s="17" t="s">
        <v>137</v>
      </c>
      <c r="AU214" s="17" t="s">
        <v>83</v>
      </c>
    </row>
    <row r="215" spans="1:47" s="2" customFormat="1" ht="48.75">
      <c r="A215" s="32"/>
      <c r="B215" s="33"/>
      <c r="C215" s="32"/>
      <c r="D215" s="175" t="s">
        <v>139</v>
      </c>
      <c r="E215" s="32"/>
      <c r="F215" s="179" t="s">
        <v>274</v>
      </c>
      <c r="G215" s="32"/>
      <c r="H215" s="32"/>
      <c r="I215" s="97"/>
      <c r="J215" s="32"/>
      <c r="K215" s="32"/>
      <c r="L215" s="33"/>
      <c r="M215" s="177"/>
      <c r="N215" s="178"/>
      <c r="O215" s="58"/>
      <c r="P215" s="58"/>
      <c r="Q215" s="58"/>
      <c r="R215" s="58"/>
      <c r="S215" s="58"/>
      <c r="T215" s="59"/>
      <c r="U215" s="32"/>
      <c r="V215" s="32"/>
      <c r="W215" s="32"/>
      <c r="X215" s="32"/>
      <c r="Y215" s="32"/>
      <c r="Z215" s="32"/>
      <c r="AA215" s="32"/>
      <c r="AB215" s="32"/>
      <c r="AC215" s="32"/>
      <c r="AD215" s="32"/>
      <c r="AE215" s="32"/>
      <c r="AT215" s="17" t="s">
        <v>139</v>
      </c>
      <c r="AU215" s="17" t="s">
        <v>83</v>
      </c>
    </row>
    <row r="216" spans="2:51" s="13" customFormat="1" ht="11.25">
      <c r="B216" s="180"/>
      <c r="D216" s="175" t="s">
        <v>141</v>
      </c>
      <c r="E216" s="181" t="s">
        <v>1</v>
      </c>
      <c r="F216" s="182" t="s">
        <v>275</v>
      </c>
      <c r="H216" s="183">
        <v>445</v>
      </c>
      <c r="I216" s="184"/>
      <c r="L216" s="180"/>
      <c r="M216" s="185"/>
      <c r="N216" s="186"/>
      <c r="O216" s="186"/>
      <c r="P216" s="186"/>
      <c r="Q216" s="186"/>
      <c r="R216" s="186"/>
      <c r="S216" s="186"/>
      <c r="T216" s="187"/>
      <c r="AT216" s="181" t="s">
        <v>141</v>
      </c>
      <c r="AU216" s="181" t="s">
        <v>83</v>
      </c>
      <c r="AV216" s="13" t="s">
        <v>83</v>
      </c>
      <c r="AW216" s="13" t="s">
        <v>30</v>
      </c>
      <c r="AX216" s="13" t="s">
        <v>81</v>
      </c>
      <c r="AY216" s="181" t="s">
        <v>129</v>
      </c>
    </row>
    <row r="217" spans="1:65" s="2" customFormat="1" ht="16.5" customHeight="1">
      <c r="A217" s="32"/>
      <c r="B217" s="161"/>
      <c r="C217" s="196" t="s">
        <v>276</v>
      </c>
      <c r="D217" s="196" t="s">
        <v>205</v>
      </c>
      <c r="E217" s="197" t="s">
        <v>277</v>
      </c>
      <c r="F217" s="198" t="s">
        <v>278</v>
      </c>
      <c r="G217" s="199" t="s">
        <v>223</v>
      </c>
      <c r="H217" s="200">
        <v>1</v>
      </c>
      <c r="I217" s="201"/>
      <c r="J217" s="202">
        <f>ROUND(I217*H217,2)</f>
        <v>0</v>
      </c>
      <c r="K217" s="198" t="s">
        <v>147</v>
      </c>
      <c r="L217" s="203"/>
      <c r="M217" s="204" t="s">
        <v>1</v>
      </c>
      <c r="N217" s="205" t="s">
        <v>38</v>
      </c>
      <c r="O217" s="58"/>
      <c r="P217" s="171">
        <f>O217*H217</f>
        <v>0</v>
      </c>
      <c r="Q217" s="171">
        <v>1.516</v>
      </c>
      <c r="R217" s="171">
        <f>Q217*H217</f>
        <v>1.516</v>
      </c>
      <c r="S217" s="171">
        <v>0</v>
      </c>
      <c r="T217" s="172">
        <f>S217*H217</f>
        <v>0</v>
      </c>
      <c r="U217" s="32"/>
      <c r="V217" s="32"/>
      <c r="W217" s="32"/>
      <c r="X217" s="32"/>
      <c r="Y217" s="32"/>
      <c r="Z217" s="32"/>
      <c r="AA217" s="32"/>
      <c r="AB217" s="32"/>
      <c r="AC217" s="32"/>
      <c r="AD217" s="32"/>
      <c r="AE217" s="32"/>
      <c r="AR217" s="173" t="s">
        <v>204</v>
      </c>
      <c r="AT217" s="173" t="s">
        <v>205</v>
      </c>
      <c r="AU217" s="173" t="s">
        <v>83</v>
      </c>
      <c r="AY217" s="17" t="s">
        <v>129</v>
      </c>
      <c r="BE217" s="174">
        <f>IF(N217="základní",J217,0)</f>
        <v>0</v>
      </c>
      <c r="BF217" s="174">
        <f>IF(N217="snížená",J217,0)</f>
        <v>0</v>
      </c>
      <c r="BG217" s="174">
        <f>IF(N217="zákl. přenesená",J217,0)</f>
        <v>0</v>
      </c>
      <c r="BH217" s="174">
        <f>IF(N217="sníž. přenesená",J217,0)</f>
        <v>0</v>
      </c>
      <c r="BI217" s="174">
        <f>IF(N217="nulová",J217,0)</f>
        <v>0</v>
      </c>
      <c r="BJ217" s="17" t="s">
        <v>81</v>
      </c>
      <c r="BK217" s="174">
        <f>ROUND(I217*H217,2)</f>
        <v>0</v>
      </c>
      <c r="BL217" s="17" t="s">
        <v>135</v>
      </c>
      <c r="BM217" s="173" t="s">
        <v>279</v>
      </c>
    </row>
    <row r="218" spans="1:47" s="2" customFormat="1" ht="11.25">
      <c r="A218" s="32"/>
      <c r="B218" s="33"/>
      <c r="C218" s="32"/>
      <c r="D218" s="175" t="s">
        <v>137</v>
      </c>
      <c r="E218" s="32"/>
      <c r="F218" s="176" t="s">
        <v>278</v>
      </c>
      <c r="G218" s="32"/>
      <c r="H218" s="32"/>
      <c r="I218" s="97"/>
      <c r="J218" s="32"/>
      <c r="K218" s="32"/>
      <c r="L218" s="33"/>
      <c r="M218" s="177"/>
      <c r="N218" s="178"/>
      <c r="O218" s="58"/>
      <c r="P218" s="58"/>
      <c r="Q218" s="58"/>
      <c r="R218" s="58"/>
      <c r="S218" s="58"/>
      <c r="T218" s="59"/>
      <c r="U218" s="32"/>
      <c r="V218" s="32"/>
      <c r="W218" s="32"/>
      <c r="X218" s="32"/>
      <c r="Y218" s="32"/>
      <c r="Z218" s="32"/>
      <c r="AA218" s="32"/>
      <c r="AB218" s="32"/>
      <c r="AC218" s="32"/>
      <c r="AD218" s="32"/>
      <c r="AE218" s="32"/>
      <c r="AT218" s="17" t="s">
        <v>137</v>
      </c>
      <c r="AU218" s="17" t="s">
        <v>83</v>
      </c>
    </row>
    <row r="219" spans="2:51" s="13" customFormat="1" ht="11.25">
      <c r="B219" s="180"/>
      <c r="D219" s="175" t="s">
        <v>141</v>
      </c>
      <c r="E219" s="181" t="s">
        <v>1</v>
      </c>
      <c r="F219" s="182" t="s">
        <v>81</v>
      </c>
      <c r="H219" s="183">
        <v>1</v>
      </c>
      <c r="I219" s="184"/>
      <c r="L219" s="180"/>
      <c r="M219" s="185"/>
      <c r="N219" s="186"/>
      <c r="O219" s="186"/>
      <c r="P219" s="186"/>
      <c r="Q219" s="186"/>
      <c r="R219" s="186"/>
      <c r="S219" s="186"/>
      <c r="T219" s="187"/>
      <c r="AT219" s="181" t="s">
        <v>141</v>
      </c>
      <c r="AU219" s="181" t="s">
        <v>83</v>
      </c>
      <c r="AV219" s="13" t="s">
        <v>83</v>
      </c>
      <c r="AW219" s="13" t="s">
        <v>30</v>
      </c>
      <c r="AX219" s="13" t="s">
        <v>81</v>
      </c>
      <c r="AY219" s="181" t="s">
        <v>129</v>
      </c>
    </row>
    <row r="220" spans="1:65" s="2" customFormat="1" ht="21.75" customHeight="1">
      <c r="A220" s="32"/>
      <c r="B220" s="161"/>
      <c r="C220" s="162" t="s">
        <v>280</v>
      </c>
      <c r="D220" s="162" t="s">
        <v>131</v>
      </c>
      <c r="E220" s="163" t="s">
        <v>281</v>
      </c>
      <c r="F220" s="164" t="s">
        <v>282</v>
      </c>
      <c r="G220" s="165" t="s">
        <v>134</v>
      </c>
      <c r="H220" s="166">
        <v>445</v>
      </c>
      <c r="I220" s="167"/>
      <c r="J220" s="168">
        <f>ROUND(I220*H220,2)</f>
        <v>0</v>
      </c>
      <c r="K220" s="164" t="s">
        <v>147</v>
      </c>
      <c r="L220" s="33"/>
      <c r="M220" s="169" t="s">
        <v>1</v>
      </c>
      <c r="N220" s="170" t="s">
        <v>38</v>
      </c>
      <c r="O220" s="58"/>
      <c r="P220" s="171">
        <f>O220*H220</f>
        <v>0</v>
      </c>
      <c r="Q220" s="171">
        <v>0</v>
      </c>
      <c r="R220" s="171">
        <f>Q220*H220</f>
        <v>0</v>
      </c>
      <c r="S220" s="171">
        <v>0</v>
      </c>
      <c r="T220" s="172">
        <f>S220*H220</f>
        <v>0</v>
      </c>
      <c r="U220" s="32"/>
      <c r="V220" s="32"/>
      <c r="W220" s="32"/>
      <c r="X220" s="32"/>
      <c r="Y220" s="32"/>
      <c r="Z220" s="32"/>
      <c r="AA220" s="32"/>
      <c r="AB220" s="32"/>
      <c r="AC220" s="32"/>
      <c r="AD220" s="32"/>
      <c r="AE220" s="32"/>
      <c r="AR220" s="173" t="s">
        <v>135</v>
      </c>
      <c r="AT220" s="173" t="s">
        <v>131</v>
      </c>
      <c r="AU220" s="173" t="s">
        <v>83</v>
      </c>
      <c r="AY220" s="17" t="s">
        <v>129</v>
      </c>
      <c r="BE220" s="174">
        <f>IF(N220="základní",J220,0)</f>
        <v>0</v>
      </c>
      <c r="BF220" s="174">
        <f>IF(N220="snížená",J220,0)</f>
        <v>0</v>
      </c>
      <c r="BG220" s="174">
        <f>IF(N220="zákl. přenesená",J220,0)</f>
        <v>0</v>
      </c>
      <c r="BH220" s="174">
        <f>IF(N220="sníž. přenesená",J220,0)</f>
        <v>0</v>
      </c>
      <c r="BI220" s="174">
        <f>IF(N220="nulová",J220,0)</f>
        <v>0</v>
      </c>
      <c r="BJ220" s="17" t="s">
        <v>81</v>
      </c>
      <c r="BK220" s="174">
        <f>ROUND(I220*H220,2)</f>
        <v>0</v>
      </c>
      <c r="BL220" s="17" t="s">
        <v>135</v>
      </c>
      <c r="BM220" s="173" t="s">
        <v>283</v>
      </c>
    </row>
    <row r="221" spans="1:47" s="2" customFormat="1" ht="11.25">
      <c r="A221" s="32"/>
      <c r="B221" s="33"/>
      <c r="C221" s="32"/>
      <c r="D221" s="175" t="s">
        <v>137</v>
      </c>
      <c r="E221" s="32"/>
      <c r="F221" s="176" t="s">
        <v>284</v>
      </c>
      <c r="G221" s="32"/>
      <c r="H221" s="32"/>
      <c r="I221" s="97"/>
      <c r="J221" s="32"/>
      <c r="K221" s="32"/>
      <c r="L221" s="33"/>
      <c r="M221" s="177"/>
      <c r="N221" s="178"/>
      <c r="O221" s="58"/>
      <c r="P221" s="58"/>
      <c r="Q221" s="58"/>
      <c r="R221" s="58"/>
      <c r="S221" s="58"/>
      <c r="T221" s="59"/>
      <c r="U221" s="32"/>
      <c r="V221" s="32"/>
      <c r="W221" s="32"/>
      <c r="X221" s="32"/>
      <c r="Y221" s="32"/>
      <c r="Z221" s="32"/>
      <c r="AA221" s="32"/>
      <c r="AB221" s="32"/>
      <c r="AC221" s="32"/>
      <c r="AD221" s="32"/>
      <c r="AE221" s="32"/>
      <c r="AT221" s="17" t="s">
        <v>137</v>
      </c>
      <c r="AU221" s="17" t="s">
        <v>83</v>
      </c>
    </row>
    <row r="222" spans="1:47" s="2" customFormat="1" ht="39">
      <c r="A222" s="32"/>
      <c r="B222" s="33"/>
      <c r="C222" s="32"/>
      <c r="D222" s="175" t="s">
        <v>139</v>
      </c>
      <c r="E222" s="32"/>
      <c r="F222" s="179" t="s">
        <v>285</v>
      </c>
      <c r="G222" s="32"/>
      <c r="H222" s="32"/>
      <c r="I222" s="97"/>
      <c r="J222" s="32"/>
      <c r="K222" s="32"/>
      <c r="L222" s="33"/>
      <c r="M222" s="177"/>
      <c r="N222" s="178"/>
      <c r="O222" s="58"/>
      <c r="P222" s="58"/>
      <c r="Q222" s="58"/>
      <c r="R222" s="58"/>
      <c r="S222" s="58"/>
      <c r="T222" s="59"/>
      <c r="U222" s="32"/>
      <c r="V222" s="32"/>
      <c r="W222" s="32"/>
      <c r="X222" s="32"/>
      <c r="Y222" s="32"/>
      <c r="Z222" s="32"/>
      <c r="AA222" s="32"/>
      <c r="AB222" s="32"/>
      <c r="AC222" s="32"/>
      <c r="AD222" s="32"/>
      <c r="AE222" s="32"/>
      <c r="AT222" s="17" t="s">
        <v>139</v>
      </c>
      <c r="AU222" s="17" t="s">
        <v>83</v>
      </c>
    </row>
    <row r="223" spans="2:51" s="13" customFormat="1" ht="11.25">
      <c r="B223" s="180"/>
      <c r="D223" s="175" t="s">
        <v>141</v>
      </c>
      <c r="E223" s="181" t="s">
        <v>1</v>
      </c>
      <c r="F223" s="182" t="s">
        <v>275</v>
      </c>
      <c r="H223" s="183">
        <v>445</v>
      </c>
      <c r="I223" s="184"/>
      <c r="L223" s="180"/>
      <c r="M223" s="185"/>
      <c r="N223" s="186"/>
      <c r="O223" s="186"/>
      <c r="P223" s="186"/>
      <c r="Q223" s="186"/>
      <c r="R223" s="186"/>
      <c r="S223" s="186"/>
      <c r="T223" s="187"/>
      <c r="AT223" s="181" t="s">
        <v>141</v>
      </c>
      <c r="AU223" s="181" t="s">
        <v>83</v>
      </c>
      <c r="AV223" s="13" t="s">
        <v>83</v>
      </c>
      <c r="AW223" s="13" t="s">
        <v>30</v>
      </c>
      <c r="AX223" s="13" t="s">
        <v>81</v>
      </c>
      <c r="AY223" s="181" t="s">
        <v>129</v>
      </c>
    </row>
    <row r="224" spans="1:65" s="2" customFormat="1" ht="21.75" customHeight="1">
      <c r="A224" s="32"/>
      <c r="B224" s="161"/>
      <c r="C224" s="162" t="s">
        <v>286</v>
      </c>
      <c r="D224" s="162" t="s">
        <v>131</v>
      </c>
      <c r="E224" s="163" t="s">
        <v>287</v>
      </c>
      <c r="F224" s="164" t="s">
        <v>288</v>
      </c>
      <c r="G224" s="165" t="s">
        <v>134</v>
      </c>
      <c r="H224" s="166">
        <v>445</v>
      </c>
      <c r="I224" s="167"/>
      <c r="J224" s="168">
        <f>ROUND(I224*H224,2)</f>
        <v>0</v>
      </c>
      <c r="K224" s="164" t="s">
        <v>147</v>
      </c>
      <c r="L224" s="33"/>
      <c r="M224" s="169" t="s">
        <v>1</v>
      </c>
      <c r="N224" s="170" t="s">
        <v>38</v>
      </c>
      <c r="O224" s="58"/>
      <c r="P224" s="171">
        <f>O224*H224</f>
        <v>0</v>
      </c>
      <c r="Q224" s="171">
        <v>0</v>
      </c>
      <c r="R224" s="171">
        <f>Q224*H224</f>
        <v>0</v>
      </c>
      <c r="S224" s="171">
        <v>0</v>
      </c>
      <c r="T224" s="172">
        <f>S224*H224</f>
        <v>0</v>
      </c>
      <c r="U224" s="32"/>
      <c r="V224" s="32"/>
      <c r="W224" s="32"/>
      <c r="X224" s="32"/>
      <c r="Y224" s="32"/>
      <c r="Z224" s="32"/>
      <c r="AA224" s="32"/>
      <c r="AB224" s="32"/>
      <c r="AC224" s="32"/>
      <c r="AD224" s="32"/>
      <c r="AE224" s="32"/>
      <c r="AR224" s="173" t="s">
        <v>135</v>
      </c>
      <c r="AT224" s="173" t="s">
        <v>131</v>
      </c>
      <c r="AU224" s="173" t="s">
        <v>83</v>
      </c>
      <c r="AY224" s="17" t="s">
        <v>129</v>
      </c>
      <c r="BE224" s="174">
        <f>IF(N224="základní",J224,0)</f>
        <v>0</v>
      </c>
      <c r="BF224" s="174">
        <f>IF(N224="snížená",J224,0)</f>
        <v>0</v>
      </c>
      <c r="BG224" s="174">
        <f>IF(N224="zákl. přenesená",J224,0)</f>
        <v>0</v>
      </c>
      <c r="BH224" s="174">
        <f>IF(N224="sníž. přenesená",J224,0)</f>
        <v>0</v>
      </c>
      <c r="BI224" s="174">
        <f>IF(N224="nulová",J224,0)</f>
        <v>0</v>
      </c>
      <c r="BJ224" s="17" t="s">
        <v>81</v>
      </c>
      <c r="BK224" s="174">
        <f>ROUND(I224*H224,2)</f>
        <v>0</v>
      </c>
      <c r="BL224" s="17" t="s">
        <v>135</v>
      </c>
      <c r="BM224" s="173" t="s">
        <v>289</v>
      </c>
    </row>
    <row r="225" spans="1:47" s="2" customFormat="1" ht="19.5">
      <c r="A225" s="32"/>
      <c r="B225" s="33"/>
      <c r="C225" s="32"/>
      <c r="D225" s="175" t="s">
        <v>137</v>
      </c>
      <c r="E225" s="32"/>
      <c r="F225" s="176" t="s">
        <v>290</v>
      </c>
      <c r="G225" s="32"/>
      <c r="H225" s="32"/>
      <c r="I225" s="97"/>
      <c r="J225" s="32"/>
      <c r="K225" s="32"/>
      <c r="L225" s="33"/>
      <c r="M225" s="177"/>
      <c r="N225" s="178"/>
      <c r="O225" s="58"/>
      <c r="P225" s="58"/>
      <c r="Q225" s="58"/>
      <c r="R225" s="58"/>
      <c r="S225" s="58"/>
      <c r="T225" s="59"/>
      <c r="U225" s="32"/>
      <c r="V225" s="32"/>
      <c r="W225" s="32"/>
      <c r="X225" s="32"/>
      <c r="Y225" s="32"/>
      <c r="Z225" s="32"/>
      <c r="AA225" s="32"/>
      <c r="AB225" s="32"/>
      <c r="AC225" s="32"/>
      <c r="AD225" s="32"/>
      <c r="AE225" s="32"/>
      <c r="AT225" s="17" t="s">
        <v>137</v>
      </c>
      <c r="AU225" s="17" t="s">
        <v>83</v>
      </c>
    </row>
    <row r="226" spans="2:51" s="13" customFormat="1" ht="11.25">
      <c r="B226" s="180"/>
      <c r="D226" s="175" t="s">
        <v>141</v>
      </c>
      <c r="E226" s="181" t="s">
        <v>1</v>
      </c>
      <c r="F226" s="182" t="s">
        <v>275</v>
      </c>
      <c r="H226" s="183">
        <v>445</v>
      </c>
      <c r="I226" s="184"/>
      <c r="L226" s="180"/>
      <c r="M226" s="185"/>
      <c r="N226" s="186"/>
      <c r="O226" s="186"/>
      <c r="P226" s="186"/>
      <c r="Q226" s="186"/>
      <c r="R226" s="186"/>
      <c r="S226" s="186"/>
      <c r="T226" s="187"/>
      <c r="AT226" s="181" t="s">
        <v>141</v>
      </c>
      <c r="AU226" s="181" t="s">
        <v>83</v>
      </c>
      <c r="AV226" s="13" t="s">
        <v>83</v>
      </c>
      <c r="AW226" s="13" t="s">
        <v>30</v>
      </c>
      <c r="AX226" s="13" t="s">
        <v>81</v>
      </c>
      <c r="AY226" s="181" t="s">
        <v>129</v>
      </c>
    </row>
    <row r="227" spans="1:65" s="2" customFormat="1" ht="21.75" customHeight="1">
      <c r="A227" s="32"/>
      <c r="B227" s="161"/>
      <c r="C227" s="162" t="s">
        <v>8</v>
      </c>
      <c r="D227" s="162" t="s">
        <v>131</v>
      </c>
      <c r="E227" s="163" t="s">
        <v>291</v>
      </c>
      <c r="F227" s="164" t="s">
        <v>292</v>
      </c>
      <c r="G227" s="165" t="s">
        <v>134</v>
      </c>
      <c r="H227" s="166">
        <v>445</v>
      </c>
      <c r="I227" s="167"/>
      <c r="J227" s="168">
        <f>ROUND(I227*H227,2)</f>
        <v>0</v>
      </c>
      <c r="K227" s="164" t="s">
        <v>147</v>
      </c>
      <c r="L227" s="33"/>
      <c r="M227" s="169" t="s">
        <v>1</v>
      </c>
      <c r="N227" s="170" t="s">
        <v>38</v>
      </c>
      <c r="O227" s="58"/>
      <c r="P227" s="171">
        <f>O227*H227</f>
        <v>0</v>
      </c>
      <c r="Q227" s="171">
        <v>0</v>
      </c>
      <c r="R227" s="171">
        <f>Q227*H227</f>
        <v>0</v>
      </c>
      <c r="S227" s="171">
        <v>0</v>
      </c>
      <c r="T227" s="172">
        <f>S227*H227</f>
        <v>0</v>
      </c>
      <c r="U227" s="32"/>
      <c r="V227" s="32"/>
      <c r="W227" s="32"/>
      <c r="X227" s="32"/>
      <c r="Y227" s="32"/>
      <c r="Z227" s="32"/>
      <c r="AA227" s="32"/>
      <c r="AB227" s="32"/>
      <c r="AC227" s="32"/>
      <c r="AD227" s="32"/>
      <c r="AE227" s="32"/>
      <c r="AR227" s="173" t="s">
        <v>135</v>
      </c>
      <c r="AT227" s="173" t="s">
        <v>131</v>
      </c>
      <c r="AU227" s="173" t="s">
        <v>83</v>
      </c>
      <c r="AY227" s="17" t="s">
        <v>129</v>
      </c>
      <c r="BE227" s="174">
        <f>IF(N227="základní",J227,0)</f>
        <v>0</v>
      </c>
      <c r="BF227" s="174">
        <f>IF(N227="snížená",J227,0)</f>
        <v>0</v>
      </c>
      <c r="BG227" s="174">
        <f>IF(N227="zákl. přenesená",J227,0)</f>
        <v>0</v>
      </c>
      <c r="BH227" s="174">
        <f>IF(N227="sníž. přenesená",J227,0)</f>
        <v>0</v>
      </c>
      <c r="BI227" s="174">
        <f>IF(N227="nulová",J227,0)</f>
        <v>0</v>
      </c>
      <c r="BJ227" s="17" t="s">
        <v>81</v>
      </c>
      <c r="BK227" s="174">
        <f>ROUND(I227*H227,2)</f>
        <v>0</v>
      </c>
      <c r="BL227" s="17" t="s">
        <v>135</v>
      </c>
      <c r="BM227" s="173" t="s">
        <v>293</v>
      </c>
    </row>
    <row r="228" spans="1:47" s="2" customFormat="1" ht="29.25">
      <c r="A228" s="32"/>
      <c r="B228" s="33"/>
      <c r="C228" s="32"/>
      <c r="D228" s="175" t="s">
        <v>137</v>
      </c>
      <c r="E228" s="32"/>
      <c r="F228" s="176" t="s">
        <v>294</v>
      </c>
      <c r="G228" s="32"/>
      <c r="H228" s="32"/>
      <c r="I228" s="97"/>
      <c r="J228" s="32"/>
      <c r="K228" s="32"/>
      <c r="L228" s="33"/>
      <c r="M228" s="177"/>
      <c r="N228" s="178"/>
      <c r="O228" s="58"/>
      <c r="P228" s="58"/>
      <c r="Q228" s="58"/>
      <c r="R228" s="58"/>
      <c r="S228" s="58"/>
      <c r="T228" s="59"/>
      <c r="U228" s="32"/>
      <c r="V228" s="32"/>
      <c r="W228" s="32"/>
      <c r="X228" s="32"/>
      <c r="Y228" s="32"/>
      <c r="Z228" s="32"/>
      <c r="AA228" s="32"/>
      <c r="AB228" s="32"/>
      <c r="AC228" s="32"/>
      <c r="AD228" s="32"/>
      <c r="AE228" s="32"/>
      <c r="AT228" s="17" t="s">
        <v>137</v>
      </c>
      <c r="AU228" s="17" t="s">
        <v>83</v>
      </c>
    </row>
    <row r="229" spans="1:47" s="2" customFormat="1" ht="19.5">
      <c r="A229" s="32"/>
      <c r="B229" s="33"/>
      <c r="C229" s="32"/>
      <c r="D229" s="175" t="s">
        <v>139</v>
      </c>
      <c r="E229" s="32"/>
      <c r="F229" s="179" t="s">
        <v>295</v>
      </c>
      <c r="G229" s="32"/>
      <c r="H229" s="32"/>
      <c r="I229" s="97"/>
      <c r="J229" s="32"/>
      <c r="K229" s="32"/>
      <c r="L229" s="33"/>
      <c r="M229" s="177"/>
      <c r="N229" s="178"/>
      <c r="O229" s="58"/>
      <c r="P229" s="58"/>
      <c r="Q229" s="58"/>
      <c r="R229" s="58"/>
      <c r="S229" s="58"/>
      <c r="T229" s="59"/>
      <c r="U229" s="32"/>
      <c r="V229" s="32"/>
      <c r="W229" s="32"/>
      <c r="X229" s="32"/>
      <c r="Y229" s="32"/>
      <c r="Z229" s="32"/>
      <c r="AA229" s="32"/>
      <c r="AB229" s="32"/>
      <c r="AC229" s="32"/>
      <c r="AD229" s="32"/>
      <c r="AE229" s="32"/>
      <c r="AT229" s="17" t="s">
        <v>139</v>
      </c>
      <c r="AU229" s="17" t="s">
        <v>83</v>
      </c>
    </row>
    <row r="230" spans="2:51" s="13" customFormat="1" ht="11.25">
      <c r="B230" s="180"/>
      <c r="D230" s="175" t="s">
        <v>141</v>
      </c>
      <c r="E230" s="181" t="s">
        <v>1</v>
      </c>
      <c r="F230" s="182" t="s">
        <v>275</v>
      </c>
      <c r="H230" s="183">
        <v>445</v>
      </c>
      <c r="I230" s="184"/>
      <c r="L230" s="180"/>
      <c r="M230" s="185"/>
      <c r="N230" s="186"/>
      <c r="O230" s="186"/>
      <c r="P230" s="186"/>
      <c r="Q230" s="186"/>
      <c r="R230" s="186"/>
      <c r="S230" s="186"/>
      <c r="T230" s="187"/>
      <c r="AT230" s="181" t="s">
        <v>141</v>
      </c>
      <c r="AU230" s="181" t="s">
        <v>83</v>
      </c>
      <c r="AV230" s="13" t="s">
        <v>83</v>
      </c>
      <c r="AW230" s="13" t="s">
        <v>30</v>
      </c>
      <c r="AX230" s="13" t="s">
        <v>81</v>
      </c>
      <c r="AY230" s="181" t="s">
        <v>129</v>
      </c>
    </row>
    <row r="231" spans="1:65" s="2" customFormat="1" ht="21.75" customHeight="1">
      <c r="A231" s="32"/>
      <c r="B231" s="161"/>
      <c r="C231" s="162" t="s">
        <v>296</v>
      </c>
      <c r="D231" s="162" t="s">
        <v>131</v>
      </c>
      <c r="E231" s="163" t="s">
        <v>297</v>
      </c>
      <c r="F231" s="164" t="s">
        <v>298</v>
      </c>
      <c r="G231" s="165" t="s">
        <v>134</v>
      </c>
      <c r="H231" s="166">
        <v>3</v>
      </c>
      <c r="I231" s="167"/>
      <c r="J231" s="168">
        <f>ROUND(I231*H231,2)</f>
        <v>0</v>
      </c>
      <c r="K231" s="164" t="s">
        <v>147</v>
      </c>
      <c r="L231" s="33"/>
      <c r="M231" s="169" t="s">
        <v>1</v>
      </c>
      <c r="N231" s="170" t="s">
        <v>38</v>
      </c>
      <c r="O231" s="58"/>
      <c r="P231" s="171">
        <f>O231*H231</f>
        <v>0</v>
      </c>
      <c r="Q231" s="171">
        <v>0.101</v>
      </c>
      <c r="R231" s="171">
        <f>Q231*H231</f>
        <v>0.30300000000000005</v>
      </c>
      <c r="S231" s="171">
        <v>0</v>
      </c>
      <c r="T231" s="172">
        <f>S231*H231</f>
        <v>0</v>
      </c>
      <c r="U231" s="32"/>
      <c r="V231" s="32"/>
      <c r="W231" s="32"/>
      <c r="X231" s="32"/>
      <c r="Y231" s="32"/>
      <c r="Z231" s="32"/>
      <c r="AA231" s="32"/>
      <c r="AB231" s="32"/>
      <c r="AC231" s="32"/>
      <c r="AD231" s="32"/>
      <c r="AE231" s="32"/>
      <c r="AR231" s="173" t="s">
        <v>135</v>
      </c>
      <c r="AT231" s="173" t="s">
        <v>131</v>
      </c>
      <c r="AU231" s="173" t="s">
        <v>83</v>
      </c>
      <c r="AY231" s="17" t="s">
        <v>129</v>
      </c>
      <c r="BE231" s="174">
        <f>IF(N231="základní",J231,0)</f>
        <v>0</v>
      </c>
      <c r="BF231" s="174">
        <f>IF(N231="snížená",J231,0)</f>
        <v>0</v>
      </c>
      <c r="BG231" s="174">
        <f>IF(N231="zákl. přenesená",J231,0)</f>
        <v>0</v>
      </c>
      <c r="BH231" s="174">
        <f>IF(N231="sníž. přenesená",J231,0)</f>
        <v>0</v>
      </c>
      <c r="BI231" s="174">
        <f>IF(N231="nulová",J231,0)</f>
        <v>0</v>
      </c>
      <c r="BJ231" s="17" t="s">
        <v>81</v>
      </c>
      <c r="BK231" s="174">
        <f>ROUND(I231*H231,2)</f>
        <v>0</v>
      </c>
      <c r="BL231" s="17" t="s">
        <v>135</v>
      </c>
      <c r="BM231" s="173" t="s">
        <v>299</v>
      </c>
    </row>
    <row r="232" spans="1:47" s="2" customFormat="1" ht="48.75">
      <c r="A232" s="32"/>
      <c r="B232" s="33"/>
      <c r="C232" s="32"/>
      <c r="D232" s="175" t="s">
        <v>137</v>
      </c>
      <c r="E232" s="32"/>
      <c r="F232" s="176" t="s">
        <v>300</v>
      </c>
      <c r="G232" s="32"/>
      <c r="H232" s="32"/>
      <c r="I232" s="97"/>
      <c r="J232" s="32"/>
      <c r="K232" s="32"/>
      <c r="L232" s="33"/>
      <c r="M232" s="177"/>
      <c r="N232" s="178"/>
      <c r="O232" s="58"/>
      <c r="P232" s="58"/>
      <c r="Q232" s="58"/>
      <c r="R232" s="58"/>
      <c r="S232" s="58"/>
      <c r="T232" s="59"/>
      <c r="U232" s="32"/>
      <c r="V232" s="32"/>
      <c r="W232" s="32"/>
      <c r="X232" s="32"/>
      <c r="Y232" s="32"/>
      <c r="Z232" s="32"/>
      <c r="AA232" s="32"/>
      <c r="AB232" s="32"/>
      <c r="AC232" s="32"/>
      <c r="AD232" s="32"/>
      <c r="AE232" s="32"/>
      <c r="AT232" s="17" t="s">
        <v>137</v>
      </c>
      <c r="AU232" s="17" t="s">
        <v>83</v>
      </c>
    </row>
    <row r="233" spans="1:47" s="2" customFormat="1" ht="78">
      <c r="A233" s="32"/>
      <c r="B233" s="33"/>
      <c r="C233" s="32"/>
      <c r="D233" s="175" t="s">
        <v>139</v>
      </c>
      <c r="E233" s="32"/>
      <c r="F233" s="179" t="s">
        <v>301</v>
      </c>
      <c r="G233" s="32"/>
      <c r="H233" s="32"/>
      <c r="I233" s="97"/>
      <c r="J233" s="32"/>
      <c r="K233" s="32"/>
      <c r="L233" s="33"/>
      <c r="M233" s="177"/>
      <c r="N233" s="178"/>
      <c r="O233" s="58"/>
      <c r="P233" s="58"/>
      <c r="Q233" s="58"/>
      <c r="R233" s="58"/>
      <c r="S233" s="58"/>
      <c r="T233" s="59"/>
      <c r="U233" s="32"/>
      <c r="V233" s="32"/>
      <c r="W233" s="32"/>
      <c r="X233" s="32"/>
      <c r="Y233" s="32"/>
      <c r="Z233" s="32"/>
      <c r="AA233" s="32"/>
      <c r="AB233" s="32"/>
      <c r="AC233" s="32"/>
      <c r="AD233" s="32"/>
      <c r="AE233" s="32"/>
      <c r="AT233" s="17" t="s">
        <v>139</v>
      </c>
      <c r="AU233" s="17" t="s">
        <v>83</v>
      </c>
    </row>
    <row r="234" spans="2:51" s="13" customFormat="1" ht="11.25">
      <c r="B234" s="180"/>
      <c r="D234" s="175" t="s">
        <v>141</v>
      </c>
      <c r="E234" s="181" t="s">
        <v>1</v>
      </c>
      <c r="F234" s="182" t="s">
        <v>302</v>
      </c>
      <c r="H234" s="183">
        <v>3</v>
      </c>
      <c r="I234" s="184"/>
      <c r="L234" s="180"/>
      <c r="M234" s="185"/>
      <c r="N234" s="186"/>
      <c r="O234" s="186"/>
      <c r="P234" s="186"/>
      <c r="Q234" s="186"/>
      <c r="R234" s="186"/>
      <c r="S234" s="186"/>
      <c r="T234" s="187"/>
      <c r="AT234" s="181" t="s">
        <v>141</v>
      </c>
      <c r="AU234" s="181" t="s">
        <v>83</v>
      </c>
      <c r="AV234" s="13" t="s">
        <v>83</v>
      </c>
      <c r="AW234" s="13" t="s">
        <v>30</v>
      </c>
      <c r="AX234" s="13" t="s">
        <v>81</v>
      </c>
      <c r="AY234" s="181" t="s">
        <v>129</v>
      </c>
    </row>
    <row r="235" spans="2:63" s="12" customFormat="1" ht="22.9" customHeight="1">
      <c r="B235" s="148"/>
      <c r="D235" s="149" t="s">
        <v>72</v>
      </c>
      <c r="E235" s="159" t="s">
        <v>204</v>
      </c>
      <c r="F235" s="159" t="s">
        <v>303</v>
      </c>
      <c r="I235" s="151"/>
      <c r="J235" s="160">
        <f>BK235</f>
        <v>0</v>
      </c>
      <c r="L235" s="148"/>
      <c r="M235" s="153"/>
      <c r="N235" s="154"/>
      <c r="O235" s="154"/>
      <c r="P235" s="155">
        <f>SUM(P236:P239)</f>
        <v>0</v>
      </c>
      <c r="Q235" s="154"/>
      <c r="R235" s="155">
        <f>SUM(R236:R239)</f>
        <v>0.8416</v>
      </c>
      <c r="S235" s="154"/>
      <c r="T235" s="156">
        <f>SUM(T236:T239)</f>
        <v>0</v>
      </c>
      <c r="AR235" s="149" t="s">
        <v>81</v>
      </c>
      <c r="AT235" s="157" t="s">
        <v>72</v>
      </c>
      <c r="AU235" s="157" t="s">
        <v>81</v>
      </c>
      <c r="AY235" s="149" t="s">
        <v>129</v>
      </c>
      <c r="BK235" s="158">
        <f>SUM(BK236:BK239)</f>
        <v>0</v>
      </c>
    </row>
    <row r="236" spans="1:65" s="2" customFormat="1" ht="21.75" customHeight="1">
      <c r="A236" s="32"/>
      <c r="B236" s="161"/>
      <c r="C236" s="162" t="s">
        <v>304</v>
      </c>
      <c r="D236" s="162" t="s">
        <v>131</v>
      </c>
      <c r="E236" s="163" t="s">
        <v>305</v>
      </c>
      <c r="F236" s="164" t="s">
        <v>306</v>
      </c>
      <c r="G236" s="165" t="s">
        <v>223</v>
      </c>
      <c r="H236" s="166">
        <v>2</v>
      </c>
      <c r="I236" s="167"/>
      <c r="J236" s="168">
        <f>ROUND(I236*H236,2)</f>
        <v>0</v>
      </c>
      <c r="K236" s="164" t="s">
        <v>147</v>
      </c>
      <c r="L236" s="33"/>
      <c r="M236" s="169" t="s">
        <v>1</v>
      </c>
      <c r="N236" s="170" t="s">
        <v>38</v>
      </c>
      <c r="O236" s="58"/>
      <c r="P236" s="171">
        <f>O236*H236</f>
        <v>0</v>
      </c>
      <c r="Q236" s="171">
        <v>0.4208</v>
      </c>
      <c r="R236" s="171">
        <f>Q236*H236</f>
        <v>0.8416</v>
      </c>
      <c r="S236" s="171">
        <v>0</v>
      </c>
      <c r="T236" s="172">
        <f>S236*H236</f>
        <v>0</v>
      </c>
      <c r="U236" s="32"/>
      <c r="V236" s="32"/>
      <c r="W236" s="32"/>
      <c r="X236" s="32"/>
      <c r="Y236" s="32"/>
      <c r="Z236" s="32"/>
      <c r="AA236" s="32"/>
      <c r="AB236" s="32"/>
      <c r="AC236" s="32"/>
      <c r="AD236" s="32"/>
      <c r="AE236" s="32"/>
      <c r="AR236" s="173" t="s">
        <v>135</v>
      </c>
      <c r="AT236" s="173" t="s">
        <v>131</v>
      </c>
      <c r="AU236" s="173" t="s">
        <v>83</v>
      </c>
      <c r="AY236" s="17" t="s">
        <v>129</v>
      </c>
      <c r="BE236" s="174">
        <f>IF(N236="základní",J236,0)</f>
        <v>0</v>
      </c>
      <c r="BF236" s="174">
        <f>IF(N236="snížená",J236,0)</f>
        <v>0</v>
      </c>
      <c r="BG236" s="174">
        <f>IF(N236="zákl. přenesená",J236,0)</f>
        <v>0</v>
      </c>
      <c r="BH236" s="174">
        <f>IF(N236="sníž. přenesená",J236,0)</f>
        <v>0</v>
      </c>
      <c r="BI236" s="174">
        <f>IF(N236="nulová",J236,0)</f>
        <v>0</v>
      </c>
      <c r="BJ236" s="17" t="s">
        <v>81</v>
      </c>
      <c r="BK236" s="174">
        <f>ROUND(I236*H236,2)</f>
        <v>0</v>
      </c>
      <c r="BL236" s="17" t="s">
        <v>135</v>
      </c>
      <c r="BM236" s="173" t="s">
        <v>307</v>
      </c>
    </row>
    <row r="237" spans="1:47" s="2" customFormat="1" ht="19.5">
      <c r="A237" s="32"/>
      <c r="B237" s="33"/>
      <c r="C237" s="32"/>
      <c r="D237" s="175" t="s">
        <v>137</v>
      </c>
      <c r="E237" s="32"/>
      <c r="F237" s="176" t="s">
        <v>308</v>
      </c>
      <c r="G237" s="32"/>
      <c r="H237" s="32"/>
      <c r="I237" s="97"/>
      <c r="J237" s="32"/>
      <c r="K237" s="32"/>
      <c r="L237" s="33"/>
      <c r="M237" s="177"/>
      <c r="N237" s="178"/>
      <c r="O237" s="58"/>
      <c r="P237" s="58"/>
      <c r="Q237" s="58"/>
      <c r="R237" s="58"/>
      <c r="S237" s="58"/>
      <c r="T237" s="59"/>
      <c r="U237" s="32"/>
      <c r="V237" s="32"/>
      <c r="W237" s="32"/>
      <c r="X237" s="32"/>
      <c r="Y237" s="32"/>
      <c r="Z237" s="32"/>
      <c r="AA237" s="32"/>
      <c r="AB237" s="32"/>
      <c r="AC237" s="32"/>
      <c r="AD237" s="32"/>
      <c r="AE237" s="32"/>
      <c r="AT237" s="17" t="s">
        <v>137</v>
      </c>
      <c r="AU237" s="17" t="s">
        <v>83</v>
      </c>
    </row>
    <row r="238" spans="1:47" s="2" customFormat="1" ht="97.5">
      <c r="A238" s="32"/>
      <c r="B238" s="33"/>
      <c r="C238" s="32"/>
      <c r="D238" s="175" t="s">
        <v>139</v>
      </c>
      <c r="E238" s="32"/>
      <c r="F238" s="179" t="s">
        <v>309</v>
      </c>
      <c r="G238" s="32"/>
      <c r="H238" s="32"/>
      <c r="I238" s="97"/>
      <c r="J238" s="32"/>
      <c r="K238" s="32"/>
      <c r="L238" s="33"/>
      <c r="M238" s="177"/>
      <c r="N238" s="178"/>
      <c r="O238" s="58"/>
      <c r="P238" s="58"/>
      <c r="Q238" s="58"/>
      <c r="R238" s="58"/>
      <c r="S238" s="58"/>
      <c r="T238" s="59"/>
      <c r="U238" s="32"/>
      <c r="V238" s="32"/>
      <c r="W238" s="32"/>
      <c r="X238" s="32"/>
      <c r="Y238" s="32"/>
      <c r="Z238" s="32"/>
      <c r="AA238" s="32"/>
      <c r="AB238" s="32"/>
      <c r="AC238" s="32"/>
      <c r="AD238" s="32"/>
      <c r="AE238" s="32"/>
      <c r="AT238" s="17" t="s">
        <v>139</v>
      </c>
      <c r="AU238" s="17" t="s">
        <v>83</v>
      </c>
    </row>
    <row r="239" spans="2:51" s="13" customFormat="1" ht="11.25">
      <c r="B239" s="180"/>
      <c r="D239" s="175" t="s">
        <v>141</v>
      </c>
      <c r="E239" s="181" t="s">
        <v>1</v>
      </c>
      <c r="F239" s="182" t="s">
        <v>310</v>
      </c>
      <c r="H239" s="183">
        <v>2</v>
      </c>
      <c r="I239" s="184"/>
      <c r="L239" s="180"/>
      <c r="M239" s="185"/>
      <c r="N239" s="186"/>
      <c r="O239" s="186"/>
      <c r="P239" s="186"/>
      <c r="Q239" s="186"/>
      <c r="R239" s="186"/>
      <c r="S239" s="186"/>
      <c r="T239" s="187"/>
      <c r="AT239" s="181" t="s">
        <v>141</v>
      </c>
      <c r="AU239" s="181" t="s">
        <v>83</v>
      </c>
      <c r="AV239" s="13" t="s">
        <v>83</v>
      </c>
      <c r="AW239" s="13" t="s">
        <v>30</v>
      </c>
      <c r="AX239" s="13" t="s">
        <v>81</v>
      </c>
      <c r="AY239" s="181" t="s">
        <v>129</v>
      </c>
    </row>
    <row r="240" spans="2:63" s="12" customFormat="1" ht="22.9" customHeight="1">
      <c r="B240" s="148"/>
      <c r="D240" s="149" t="s">
        <v>72</v>
      </c>
      <c r="E240" s="159" t="s">
        <v>212</v>
      </c>
      <c r="F240" s="159" t="s">
        <v>311</v>
      </c>
      <c r="I240" s="151"/>
      <c r="J240" s="160">
        <f>BK240</f>
        <v>0</v>
      </c>
      <c r="L240" s="148"/>
      <c r="M240" s="153"/>
      <c r="N240" s="154"/>
      <c r="O240" s="154"/>
      <c r="P240" s="155">
        <f>SUM(P241:P272)</f>
        <v>0</v>
      </c>
      <c r="Q240" s="154"/>
      <c r="R240" s="155">
        <f>SUM(R241:R272)</f>
        <v>18.894350000000003</v>
      </c>
      <c r="S240" s="154"/>
      <c r="T240" s="156">
        <f>SUM(T241:T272)</f>
        <v>0</v>
      </c>
      <c r="AR240" s="149" t="s">
        <v>81</v>
      </c>
      <c r="AT240" s="157" t="s">
        <v>72</v>
      </c>
      <c r="AU240" s="157" t="s">
        <v>81</v>
      </c>
      <c r="AY240" s="149" t="s">
        <v>129</v>
      </c>
      <c r="BK240" s="158">
        <f>SUM(BK241:BK272)</f>
        <v>0</v>
      </c>
    </row>
    <row r="241" spans="1:65" s="2" customFormat="1" ht="21.75" customHeight="1">
      <c r="A241" s="32"/>
      <c r="B241" s="161"/>
      <c r="C241" s="162" t="s">
        <v>312</v>
      </c>
      <c r="D241" s="162" t="s">
        <v>131</v>
      </c>
      <c r="E241" s="163" t="s">
        <v>313</v>
      </c>
      <c r="F241" s="164" t="s">
        <v>314</v>
      </c>
      <c r="G241" s="165" t="s">
        <v>223</v>
      </c>
      <c r="H241" s="166">
        <v>2</v>
      </c>
      <c r="I241" s="167"/>
      <c r="J241" s="168">
        <f>ROUND(I241*H241,2)</f>
        <v>0</v>
      </c>
      <c r="K241" s="164" t="s">
        <v>147</v>
      </c>
      <c r="L241" s="33"/>
      <c r="M241" s="169" t="s">
        <v>1</v>
      </c>
      <c r="N241" s="170" t="s">
        <v>38</v>
      </c>
      <c r="O241" s="58"/>
      <c r="P241" s="171">
        <f>O241*H241</f>
        <v>0</v>
      </c>
      <c r="Q241" s="171">
        <v>0</v>
      </c>
      <c r="R241" s="171">
        <f>Q241*H241</f>
        <v>0</v>
      </c>
      <c r="S241" s="171">
        <v>0</v>
      </c>
      <c r="T241" s="172">
        <f>S241*H241</f>
        <v>0</v>
      </c>
      <c r="U241" s="32"/>
      <c r="V241" s="32"/>
      <c r="W241" s="32"/>
      <c r="X241" s="32"/>
      <c r="Y241" s="32"/>
      <c r="Z241" s="32"/>
      <c r="AA241" s="32"/>
      <c r="AB241" s="32"/>
      <c r="AC241" s="32"/>
      <c r="AD241" s="32"/>
      <c r="AE241" s="32"/>
      <c r="AR241" s="173" t="s">
        <v>135</v>
      </c>
      <c r="AT241" s="173" t="s">
        <v>131</v>
      </c>
      <c r="AU241" s="173" t="s">
        <v>83</v>
      </c>
      <c r="AY241" s="17" t="s">
        <v>129</v>
      </c>
      <c r="BE241" s="174">
        <f>IF(N241="základní",J241,0)</f>
        <v>0</v>
      </c>
      <c r="BF241" s="174">
        <f>IF(N241="snížená",J241,0)</f>
        <v>0</v>
      </c>
      <c r="BG241" s="174">
        <f>IF(N241="zákl. přenesená",J241,0)</f>
        <v>0</v>
      </c>
      <c r="BH241" s="174">
        <f>IF(N241="sníž. přenesená",J241,0)</f>
        <v>0</v>
      </c>
      <c r="BI241" s="174">
        <f>IF(N241="nulová",J241,0)</f>
        <v>0</v>
      </c>
      <c r="BJ241" s="17" t="s">
        <v>81</v>
      </c>
      <c r="BK241" s="174">
        <f>ROUND(I241*H241,2)</f>
        <v>0</v>
      </c>
      <c r="BL241" s="17" t="s">
        <v>135</v>
      </c>
      <c r="BM241" s="173" t="s">
        <v>315</v>
      </c>
    </row>
    <row r="242" spans="1:47" s="2" customFormat="1" ht="19.5">
      <c r="A242" s="32"/>
      <c r="B242" s="33"/>
      <c r="C242" s="32"/>
      <c r="D242" s="175" t="s">
        <v>137</v>
      </c>
      <c r="E242" s="32"/>
      <c r="F242" s="176" t="s">
        <v>316</v>
      </c>
      <c r="G242" s="32"/>
      <c r="H242" s="32"/>
      <c r="I242" s="97"/>
      <c r="J242" s="32"/>
      <c r="K242" s="32"/>
      <c r="L242" s="33"/>
      <c r="M242" s="177"/>
      <c r="N242" s="178"/>
      <c r="O242" s="58"/>
      <c r="P242" s="58"/>
      <c r="Q242" s="58"/>
      <c r="R242" s="58"/>
      <c r="S242" s="58"/>
      <c r="T242" s="59"/>
      <c r="U242" s="32"/>
      <c r="V242" s="32"/>
      <c r="W242" s="32"/>
      <c r="X242" s="32"/>
      <c r="Y242" s="32"/>
      <c r="Z242" s="32"/>
      <c r="AA242" s="32"/>
      <c r="AB242" s="32"/>
      <c r="AC242" s="32"/>
      <c r="AD242" s="32"/>
      <c r="AE242" s="32"/>
      <c r="AT242" s="17" t="s">
        <v>137</v>
      </c>
      <c r="AU242" s="17" t="s">
        <v>83</v>
      </c>
    </row>
    <row r="243" spans="1:47" s="2" customFormat="1" ht="97.5">
      <c r="A243" s="32"/>
      <c r="B243" s="33"/>
      <c r="C243" s="32"/>
      <c r="D243" s="175" t="s">
        <v>139</v>
      </c>
      <c r="E243" s="32"/>
      <c r="F243" s="179" t="s">
        <v>317</v>
      </c>
      <c r="G243" s="32"/>
      <c r="H243" s="32"/>
      <c r="I243" s="97"/>
      <c r="J243" s="32"/>
      <c r="K243" s="32"/>
      <c r="L243" s="33"/>
      <c r="M243" s="177"/>
      <c r="N243" s="178"/>
      <c r="O243" s="58"/>
      <c r="P243" s="58"/>
      <c r="Q243" s="58"/>
      <c r="R243" s="58"/>
      <c r="S243" s="58"/>
      <c r="T243" s="59"/>
      <c r="U243" s="32"/>
      <c r="V243" s="32"/>
      <c r="W243" s="32"/>
      <c r="X243" s="32"/>
      <c r="Y243" s="32"/>
      <c r="Z243" s="32"/>
      <c r="AA243" s="32"/>
      <c r="AB243" s="32"/>
      <c r="AC243" s="32"/>
      <c r="AD243" s="32"/>
      <c r="AE243" s="32"/>
      <c r="AT243" s="17" t="s">
        <v>139</v>
      </c>
      <c r="AU243" s="17" t="s">
        <v>83</v>
      </c>
    </row>
    <row r="244" spans="2:51" s="13" customFormat="1" ht="11.25">
      <c r="B244" s="180"/>
      <c r="D244" s="175" t="s">
        <v>141</v>
      </c>
      <c r="E244" s="181" t="s">
        <v>1</v>
      </c>
      <c r="F244" s="182" t="s">
        <v>318</v>
      </c>
      <c r="H244" s="183">
        <v>2</v>
      </c>
      <c r="I244" s="184"/>
      <c r="L244" s="180"/>
      <c r="M244" s="185"/>
      <c r="N244" s="186"/>
      <c r="O244" s="186"/>
      <c r="P244" s="186"/>
      <c r="Q244" s="186"/>
      <c r="R244" s="186"/>
      <c r="S244" s="186"/>
      <c r="T244" s="187"/>
      <c r="AT244" s="181" t="s">
        <v>141</v>
      </c>
      <c r="AU244" s="181" t="s">
        <v>83</v>
      </c>
      <c r="AV244" s="13" t="s">
        <v>83</v>
      </c>
      <c r="AW244" s="13" t="s">
        <v>30</v>
      </c>
      <c r="AX244" s="13" t="s">
        <v>81</v>
      </c>
      <c r="AY244" s="181" t="s">
        <v>129</v>
      </c>
    </row>
    <row r="245" spans="1:65" s="2" customFormat="1" ht="16.5" customHeight="1">
      <c r="A245" s="32"/>
      <c r="B245" s="161"/>
      <c r="C245" s="196" t="s">
        <v>319</v>
      </c>
      <c r="D245" s="196" t="s">
        <v>205</v>
      </c>
      <c r="E245" s="197" t="s">
        <v>320</v>
      </c>
      <c r="F245" s="198" t="s">
        <v>321</v>
      </c>
      <c r="G245" s="199" t="s">
        <v>223</v>
      </c>
      <c r="H245" s="200">
        <v>2</v>
      </c>
      <c r="I245" s="201"/>
      <c r="J245" s="202">
        <f>ROUND(I245*H245,2)</f>
        <v>0</v>
      </c>
      <c r="K245" s="198" t="s">
        <v>147</v>
      </c>
      <c r="L245" s="203"/>
      <c r="M245" s="204" t="s">
        <v>1</v>
      </c>
      <c r="N245" s="205" t="s">
        <v>38</v>
      </c>
      <c r="O245" s="58"/>
      <c r="P245" s="171">
        <f>O245*H245</f>
        <v>0</v>
      </c>
      <c r="Q245" s="171">
        <v>0.0021</v>
      </c>
      <c r="R245" s="171">
        <f>Q245*H245</f>
        <v>0.0042</v>
      </c>
      <c r="S245" s="171">
        <v>0</v>
      </c>
      <c r="T245" s="172">
        <f>S245*H245</f>
        <v>0</v>
      </c>
      <c r="U245" s="32"/>
      <c r="V245" s="32"/>
      <c r="W245" s="32"/>
      <c r="X245" s="32"/>
      <c r="Y245" s="32"/>
      <c r="Z245" s="32"/>
      <c r="AA245" s="32"/>
      <c r="AB245" s="32"/>
      <c r="AC245" s="32"/>
      <c r="AD245" s="32"/>
      <c r="AE245" s="32"/>
      <c r="AR245" s="173" t="s">
        <v>204</v>
      </c>
      <c r="AT245" s="173" t="s">
        <v>205</v>
      </c>
      <c r="AU245" s="173" t="s">
        <v>83</v>
      </c>
      <c r="AY245" s="17" t="s">
        <v>129</v>
      </c>
      <c r="BE245" s="174">
        <f>IF(N245="základní",J245,0)</f>
        <v>0</v>
      </c>
      <c r="BF245" s="174">
        <f>IF(N245="snížená",J245,0)</f>
        <v>0</v>
      </c>
      <c r="BG245" s="174">
        <f>IF(N245="zákl. přenesená",J245,0)</f>
        <v>0</v>
      </c>
      <c r="BH245" s="174">
        <f>IF(N245="sníž. přenesená",J245,0)</f>
        <v>0</v>
      </c>
      <c r="BI245" s="174">
        <f>IF(N245="nulová",J245,0)</f>
        <v>0</v>
      </c>
      <c r="BJ245" s="17" t="s">
        <v>81</v>
      </c>
      <c r="BK245" s="174">
        <f>ROUND(I245*H245,2)</f>
        <v>0</v>
      </c>
      <c r="BL245" s="17" t="s">
        <v>135</v>
      </c>
      <c r="BM245" s="173" t="s">
        <v>322</v>
      </c>
    </row>
    <row r="246" spans="1:47" s="2" customFormat="1" ht="11.25">
      <c r="A246" s="32"/>
      <c r="B246" s="33"/>
      <c r="C246" s="32"/>
      <c r="D246" s="175" t="s">
        <v>137</v>
      </c>
      <c r="E246" s="32"/>
      <c r="F246" s="176" t="s">
        <v>321</v>
      </c>
      <c r="G246" s="32"/>
      <c r="H246" s="32"/>
      <c r="I246" s="97"/>
      <c r="J246" s="32"/>
      <c r="K246" s="32"/>
      <c r="L246" s="33"/>
      <c r="M246" s="177"/>
      <c r="N246" s="178"/>
      <c r="O246" s="58"/>
      <c r="P246" s="58"/>
      <c r="Q246" s="58"/>
      <c r="R246" s="58"/>
      <c r="S246" s="58"/>
      <c r="T246" s="59"/>
      <c r="U246" s="32"/>
      <c r="V246" s="32"/>
      <c r="W246" s="32"/>
      <c r="X246" s="32"/>
      <c r="Y246" s="32"/>
      <c r="Z246" s="32"/>
      <c r="AA246" s="32"/>
      <c r="AB246" s="32"/>
      <c r="AC246" s="32"/>
      <c r="AD246" s="32"/>
      <c r="AE246" s="32"/>
      <c r="AT246" s="17" t="s">
        <v>137</v>
      </c>
      <c r="AU246" s="17" t="s">
        <v>83</v>
      </c>
    </row>
    <row r="247" spans="2:51" s="13" customFormat="1" ht="11.25">
      <c r="B247" s="180"/>
      <c r="D247" s="175" t="s">
        <v>141</v>
      </c>
      <c r="E247" s="181" t="s">
        <v>1</v>
      </c>
      <c r="F247" s="182" t="s">
        <v>323</v>
      </c>
      <c r="H247" s="183">
        <v>2</v>
      </c>
      <c r="I247" s="184"/>
      <c r="L247" s="180"/>
      <c r="M247" s="185"/>
      <c r="N247" s="186"/>
      <c r="O247" s="186"/>
      <c r="P247" s="186"/>
      <c r="Q247" s="186"/>
      <c r="R247" s="186"/>
      <c r="S247" s="186"/>
      <c r="T247" s="187"/>
      <c r="AT247" s="181" t="s">
        <v>141</v>
      </c>
      <c r="AU247" s="181" t="s">
        <v>83</v>
      </c>
      <c r="AV247" s="13" t="s">
        <v>83</v>
      </c>
      <c r="AW247" s="13" t="s">
        <v>30</v>
      </c>
      <c r="AX247" s="13" t="s">
        <v>81</v>
      </c>
      <c r="AY247" s="181" t="s">
        <v>129</v>
      </c>
    </row>
    <row r="248" spans="1:65" s="2" customFormat="1" ht="21.75" customHeight="1">
      <c r="A248" s="32"/>
      <c r="B248" s="161"/>
      <c r="C248" s="162" t="s">
        <v>7</v>
      </c>
      <c r="D248" s="162" t="s">
        <v>131</v>
      </c>
      <c r="E248" s="163" t="s">
        <v>324</v>
      </c>
      <c r="F248" s="164" t="s">
        <v>325</v>
      </c>
      <c r="G248" s="165" t="s">
        <v>326</v>
      </c>
      <c r="H248" s="166">
        <v>80</v>
      </c>
      <c r="I248" s="167"/>
      <c r="J248" s="168">
        <f>ROUND(I248*H248,2)</f>
        <v>0</v>
      </c>
      <c r="K248" s="164" t="s">
        <v>147</v>
      </c>
      <c r="L248" s="33"/>
      <c r="M248" s="169" t="s">
        <v>1</v>
      </c>
      <c r="N248" s="170" t="s">
        <v>38</v>
      </c>
      <c r="O248" s="58"/>
      <c r="P248" s="171">
        <f>O248*H248</f>
        <v>0</v>
      </c>
      <c r="Q248" s="171">
        <v>0.1554</v>
      </c>
      <c r="R248" s="171">
        <f>Q248*H248</f>
        <v>12.432</v>
      </c>
      <c r="S248" s="171">
        <v>0</v>
      </c>
      <c r="T248" s="172">
        <f>S248*H248</f>
        <v>0</v>
      </c>
      <c r="U248" s="32"/>
      <c r="V248" s="32"/>
      <c r="W248" s="32"/>
      <c r="X248" s="32"/>
      <c r="Y248" s="32"/>
      <c r="Z248" s="32"/>
      <c r="AA248" s="32"/>
      <c r="AB248" s="32"/>
      <c r="AC248" s="32"/>
      <c r="AD248" s="32"/>
      <c r="AE248" s="32"/>
      <c r="AR248" s="173" t="s">
        <v>135</v>
      </c>
      <c r="AT248" s="173" t="s">
        <v>131</v>
      </c>
      <c r="AU248" s="173" t="s">
        <v>83</v>
      </c>
      <c r="AY248" s="17" t="s">
        <v>129</v>
      </c>
      <c r="BE248" s="174">
        <f>IF(N248="základní",J248,0)</f>
        <v>0</v>
      </c>
      <c r="BF248" s="174">
        <f>IF(N248="snížená",J248,0)</f>
        <v>0</v>
      </c>
      <c r="BG248" s="174">
        <f>IF(N248="zákl. přenesená",J248,0)</f>
        <v>0</v>
      </c>
      <c r="BH248" s="174">
        <f>IF(N248="sníž. přenesená",J248,0)</f>
        <v>0</v>
      </c>
      <c r="BI248" s="174">
        <f>IF(N248="nulová",J248,0)</f>
        <v>0</v>
      </c>
      <c r="BJ248" s="17" t="s">
        <v>81</v>
      </c>
      <c r="BK248" s="174">
        <f>ROUND(I248*H248,2)</f>
        <v>0</v>
      </c>
      <c r="BL248" s="17" t="s">
        <v>135</v>
      </c>
      <c r="BM248" s="173" t="s">
        <v>327</v>
      </c>
    </row>
    <row r="249" spans="1:47" s="2" customFormat="1" ht="29.25">
      <c r="A249" s="32"/>
      <c r="B249" s="33"/>
      <c r="C249" s="32"/>
      <c r="D249" s="175" t="s">
        <v>137</v>
      </c>
      <c r="E249" s="32"/>
      <c r="F249" s="176" t="s">
        <v>328</v>
      </c>
      <c r="G249" s="32"/>
      <c r="H249" s="32"/>
      <c r="I249" s="97"/>
      <c r="J249" s="32"/>
      <c r="K249" s="32"/>
      <c r="L249" s="33"/>
      <c r="M249" s="177"/>
      <c r="N249" s="178"/>
      <c r="O249" s="58"/>
      <c r="P249" s="58"/>
      <c r="Q249" s="58"/>
      <c r="R249" s="58"/>
      <c r="S249" s="58"/>
      <c r="T249" s="59"/>
      <c r="U249" s="32"/>
      <c r="V249" s="32"/>
      <c r="W249" s="32"/>
      <c r="X249" s="32"/>
      <c r="Y249" s="32"/>
      <c r="Z249" s="32"/>
      <c r="AA249" s="32"/>
      <c r="AB249" s="32"/>
      <c r="AC249" s="32"/>
      <c r="AD249" s="32"/>
      <c r="AE249" s="32"/>
      <c r="AT249" s="17" t="s">
        <v>137</v>
      </c>
      <c r="AU249" s="17" t="s">
        <v>83</v>
      </c>
    </row>
    <row r="250" spans="1:47" s="2" customFormat="1" ht="97.5">
      <c r="A250" s="32"/>
      <c r="B250" s="33"/>
      <c r="C250" s="32"/>
      <c r="D250" s="175" t="s">
        <v>139</v>
      </c>
      <c r="E250" s="32"/>
      <c r="F250" s="179" t="s">
        <v>329</v>
      </c>
      <c r="G250" s="32"/>
      <c r="H250" s="32"/>
      <c r="I250" s="97"/>
      <c r="J250" s="32"/>
      <c r="K250" s="32"/>
      <c r="L250" s="33"/>
      <c r="M250" s="177"/>
      <c r="N250" s="178"/>
      <c r="O250" s="58"/>
      <c r="P250" s="58"/>
      <c r="Q250" s="58"/>
      <c r="R250" s="58"/>
      <c r="S250" s="58"/>
      <c r="T250" s="59"/>
      <c r="U250" s="32"/>
      <c r="V250" s="32"/>
      <c r="W250" s="32"/>
      <c r="X250" s="32"/>
      <c r="Y250" s="32"/>
      <c r="Z250" s="32"/>
      <c r="AA250" s="32"/>
      <c r="AB250" s="32"/>
      <c r="AC250" s="32"/>
      <c r="AD250" s="32"/>
      <c r="AE250" s="32"/>
      <c r="AT250" s="17" t="s">
        <v>139</v>
      </c>
      <c r="AU250" s="17" t="s">
        <v>83</v>
      </c>
    </row>
    <row r="251" spans="2:51" s="13" customFormat="1" ht="11.25">
      <c r="B251" s="180"/>
      <c r="D251" s="175" t="s">
        <v>141</v>
      </c>
      <c r="E251" s="181" t="s">
        <v>1</v>
      </c>
      <c r="F251" s="182" t="s">
        <v>330</v>
      </c>
      <c r="H251" s="183">
        <v>80</v>
      </c>
      <c r="I251" s="184"/>
      <c r="L251" s="180"/>
      <c r="M251" s="185"/>
      <c r="N251" s="186"/>
      <c r="O251" s="186"/>
      <c r="P251" s="186"/>
      <c r="Q251" s="186"/>
      <c r="R251" s="186"/>
      <c r="S251" s="186"/>
      <c r="T251" s="187"/>
      <c r="AT251" s="181" t="s">
        <v>141</v>
      </c>
      <c r="AU251" s="181" t="s">
        <v>83</v>
      </c>
      <c r="AV251" s="13" t="s">
        <v>83</v>
      </c>
      <c r="AW251" s="13" t="s">
        <v>30</v>
      </c>
      <c r="AX251" s="13" t="s">
        <v>81</v>
      </c>
      <c r="AY251" s="181" t="s">
        <v>129</v>
      </c>
    </row>
    <row r="252" spans="1:65" s="2" customFormat="1" ht="16.5" customHeight="1">
      <c r="A252" s="32"/>
      <c r="B252" s="161"/>
      <c r="C252" s="196" t="s">
        <v>331</v>
      </c>
      <c r="D252" s="196" t="s">
        <v>205</v>
      </c>
      <c r="E252" s="197" t="s">
        <v>332</v>
      </c>
      <c r="F252" s="198" t="s">
        <v>333</v>
      </c>
      <c r="G252" s="199" t="s">
        <v>326</v>
      </c>
      <c r="H252" s="200">
        <v>80</v>
      </c>
      <c r="I252" s="201"/>
      <c r="J252" s="202">
        <f>ROUND(I252*H252,2)</f>
        <v>0</v>
      </c>
      <c r="K252" s="198" t="s">
        <v>147</v>
      </c>
      <c r="L252" s="203"/>
      <c r="M252" s="204" t="s">
        <v>1</v>
      </c>
      <c r="N252" s="205" t="s">
        <v>38</v>
      </c>
      <c r="O252" s="58"/>
      <c r="P252" s="171">
        <f>O252*H252</f>
        <v>0</v>
      </c>
      <c r="Q252" s="171">
        <v>0.08</v>
      </c>
      <c r="R252" s="171">
        <f>Q252*H252</f>
        <v>6.4</v>
      </c>
      <c r="S252" s="171">
        <v>0</v>
      </c>
      <c r="T252" s="172">
        <f>S252*H252</f>
        <v>0</v>
      </c>
      <c r="U252" s="32"/>
      <c r="V252" s="32"/>
      <c r="W252" s="32"/>
      <c r="X252" s="32"/>
      <c r="Y252" s="32"/>
      <c r="Z252" s="32"/>
      <c r="AA252" s="32"/>
      <c r="AB252" s="32"/>
      <c r="AC252" s="32"/>
      <c r="AD252" s="32"/>
      <c r="AE252" s="32"/>
      <c r="AR252" s="173" t="s">
        <v>204</v>
      </c>
      <c r="AT252" s="173" t="s">
        <v>205</v>
      </c>
      <c r="AU252" s="173" t="s">
        <v>83</v>
      </c>
      <c r="AY252" s="17" t="s">
        <v>129</v>
      </c>
      <c r="BE252" s="174">
        <f>IF(N252="základní",J252,0)</f>
        <v>0</v>
      </c>
      <c r="BF252" s="174">
        <f>IF(N252="snížená",J252,0)</f>
        <v>0</v>
      </c>
      <c r="BG252" s="174">
        <f>IF(N252="zákl. přenesená",J252,0)</f>
        <v>0</v>
      </c>
      <c r="BH252" s="174">
        <f>IF(N252="sníž. přenesená",J252,0)</f>
        <v>0</v>
      </c>
      <c r="BI252" s="174">
        <f>IF(N252="nulová",J252,0)</f>
        <v>0</v>
      </c>
      <c r="BJ252" s="17" t="s">
        <v>81</v>
      </c>
      <c r="BK252" s="174">
        <f>ROUND(I252*H252,2)</f>
        <v>0</v>
      </c>
      <c r="BL252" s="17" t="s">
        <v>135</v>
      </c>
      <c r="BM252" s="173" t="s">
        <v>334</v>
      </c>
    </row>
    <row r="253" spans="1:47" s="2" customFormat="1" ht="11.25">
      <c r="A253" s="32"/>
      <c r="B253" s="33"/>
      <c r="C253" s="32"/>
      <c r="D253" s="175" t="s">
        <v>137</v>
      </c>
      <c r="E253" s="32"/>
      <c r="F253" s="176" t="s">
        <v>333</v>
      </c>
      <c r="G253" s="32"/>
      <c r="H253" s="32"/>
      <c r="I253" s="97"/>
      <c r="J253" s="32"/>
      <c r="K253" s="32"/>
      <c r="L253" s="33"/>
      <c r="M253" s="177"/>
      <c r="N253" s="178"/>
      <c r="O253" s="58"/>
      <c r="P253" s="58"/>
      <c r="Q253" s="58"/>
      <c r="R253" s="58"/>
      <c r="S253" s="58"/>
      <c r="T253" s="59"/>
      <c r="U253" s="32"/>
      <c r="V253" s="32"/>
      <c r="W253" s="32"/>
      <c r="X253" s="32"/>
      <c r="Y253" s="32"/>
      <c r="Z253" s="32"/>
      <c r="AA253" s="32"/>
      <c r="AB253" s="32"/>
      <c r="AC253" s="32"/>
      <c r="AD253" s="32"/>
      <c r="AE253" s="32"/>
      <c r="AT253" s="17" t="s">
        <v>137</v>
      </c>
      <c r="AU253" s="17" t="s">
        <v>83</v>
      </c>
    </row>
    <row r="254" spans="2:51" s="13" customFormat="1" ht="11.25">
      <c r="B254" s="180"/>
      <c r="D254" s="175" t="s">
        <v>141</v>
      </c>
      <c r="E254" s="181" t="s">
        <v>1</v>
      </c>
      <c r="F254" s="182" t="s">
        <v>335</v>
      </c>
      <c r="H254" s="183">
        <v>80</v>
      </c>
      <c r="I254" s="184"/>
      <c r="L254" s="180"/>
      <c r="M254" s="185"/>
      <c r="N254" s="186"/>
      <c r="O254" s="186"/>
      <c r="P254" s="186"/>
      <c r="Q254" s="186"/>
      <c r="R254" s="186"/>
      <c r="S254" s="186"/>
      <c r="T254" s="187"/>
      <c r="AT254" s="181" t="s">
        <v>141</v>
      </c>
      <c r="AU254" s="181" t="s">
        <v>83</v>
      </c>
      <c r="AV254" s="13" t="s">
        <v>83</v>
      </c>
      <c r="AW254" s="13" t="s">
        <v>30</v>
      </c>
      <c r="AX254" s="13" t="s">
        <v>81</v>
      </c>
      <c r="AY254" s="181" t="s">
        <v>129</v>
      </c>
    </row>
    <row r="255" spans="1:65" s="2" customFormat="1" ht="21.75" customHeight="1">
      <c r="A255" s="32"/>
      <c r="B255" s="161"/>
      <c r="C255" s="162" t="s">
        <v>336</v>
      </c>
      <c r="D255" s="162" t="s">
        <v>131</v>
      </c>
      <c r="E255" s="163" t="s">
        <v>337</v>
      </c>
      <c r="F255" s="164" t="s">
        <v>338</v>
      </c>
      <c r="G255" s="165" t="s">
        <v>326</v>
      </c>
      <c r="H255" s="166">
        <v>95</v>
      </c>
      <c r="I255" s="167"/>
      <c r="J255" s="168">
        <f>ROUND(I255*H255,2)</f>
        <v>0</v>
      </c>
      <c r="K255" s="164" t="s">
        <v>147</v>
      </c>
      <c r="L255" s="33"/>
      <c r="M255" s="169" t="s">
        <v>1</v>
      </c>
      <c r="N255" s="170" t="s">
        <v>38</v>
      </c>
      <c r="O255" s="58"/>
      <c r="P255" s="171">
        <f>O255*H255</f>
        <v>0</v>
      </c>
      <c r="Q255" s="171">
        <v>0.00061</v>
      </c>
      <c r="R255" s="171">
        <f>Q255*H255</f>
        <v>0.057949999999999995</v>
      </c>
      <c r="S255" s="171">
        <v>0</v>
      </c>
      <c r="T255" s="172">
        <f>S255*H255</f>
        <v>0</v>
      </c>
      <c r="U255" s="32"/>
      <c r="V255" s="32"/>
      <c r="W255" s="32"/>
      <c r="X255" s="32"/>
      <c r="Y255" s="32"/>
      <c r="Z255" s="32"/>
      <c r="AA255" s="32"/>
      <c r="AB255" s="32"/>
      <c r="AC255" s="32"/>
      <c r="AD255" s="32"/>
      <c r="AE255" s="32"/>
      <c r="AR255" s="173" t="s">
        <v>135</v>
      </c>
      <c r="AT255" s="173" t="s">
        <v>131</v>
      </c>
      <c r="AU255" s="173" t="s">
        <v>83</v>
      </c>
      <c r="AY255" s="17" t="s">
        <v>129</v>
      </c>
      <c r="BE255" s="174">
        <f>IF(N255="základní",J255,0)</f>
        <v>0</v>
      </c>
      <c r="BF255" s="174">
        <f>IF(N255="snížená",J255,0)</f>
        <v>0</v>
      </c>
      <c r="BG255" s="174">
        <f>IF(N255="zákl. přenesená",J255,0)</f>
        <v>0</v>
      </c>
      <c r="BH255" s="174">
        <f>IF(N255="sníž. přenesená",J255,0)</f>
        <v>0</v>
      </c>
      <c r="BI255" s="174">
        <f>IF(N255="nulová",J255,0)</f>
        <v>0</v>
      </c>
      <c r="BJ255" s="17" t="s">
        <v>81</v>
      </c>
      <c r="BK255" s="174">
        <f>ROUND(I255*H255,2)</f>
        <v>0</v>
      </c>
      <c r="BL255" s="17" t="s">
        <v>135</v>
      </c>
      <c r="BM255" s="173" t="s">
        <v>339</v>
      </c>
    </row>
    <row r="256" spans="1:47" s="2" customFormat="1" ht="39">
      <c r="A256" s="32"/>
      <c r="B256" s="33"/>
      <c r="C256" s="32"/>
      <c r="D256" s="175" t="s">
        <v>137</v>
      </c>
      <c r="E256" s="32"/>
      <c r="F256" s="176" t="s">
        <v>340</v>
      </c>
      <c r="G256" s="32"/>
      <c r="H256" s="32"/>
      <c r="I256" s="97"/>
      <c r="J256" s="32"/>
      <c r="K256" s="32"/>
      <c r="L256" s="33"/>
      <c r="M256" s="177"/>
      <c r="N256" s="178"/>
      <c r="O256" s="58"/>
      <c r="P256" s="58"/>
      <c r="Q256" s="58"/>
      <c r="R256" s="58"/>
      <c r="S256" s="58"/>
      <c r="T256" s="59"/>
      <c r="U256" s="32"/>
      <c r="V256" s="32"/>
      <c r="W256" s="32"/>
      <c r="X256" s="32"/>
      <c r="Y256" s="32"/>
      <c r="Z256" s="32"/>
      <c r="AA256" s="32"/>
      <c r="AB256" s="32"/>
      <c r="AC256" s="32"/>
      <c r="AD256" s="32"/>
      <c r="AE256" s="32"/>
      <c r="AT256" s="17" t="s">
        <v>137</v>
      </c>
      <c r="AU256" s="17" t="s">
        <v>83</v>
      </c>
    </row>
    <row r="257" spans="1:47" s="2" customFormat="1" ht="29.25">
      <c r="A257" s="32"/>
      <c r="B257" s="33"/>
      <c r="C257" s="32"/>
      <c r="D257" s="175" t="s">
        <v>139</v>
      </c>
      <c r="E257" s="32"/>
      <c r="F257" s="179" t="s">
        <v>341</v>
      </c>
      <c r="G257" s="32"/>
      <c r="H257" s="32"/>
      <c r="I257" s="97"/>
      <c r="J257" s="32"/>
      <c r="K257" s="32"/>
      <c r="L257" s="33"/>
      <c r="M257" s="177"/>
      <c r="N257" s="178"/>
      <c r="O257" s="58"/>
      <c r="P257" s="58"/>
      <c r="Q257" s="58"/>
      <c r="R257" s="58"/>
      <c r="S257" s="58"/>
      <c r="T257" s="59"/>
      <c r="U257" s="32"/>
      <c r="V257" s="32"/>
      <c r="W257" s="32"/>
      <c r="X257" s="32"/>
      <c r="Y257" s="32"/>
      <c r="Z257" s="32"/>
      <c r="AA257" s="32"/>
      <c r="AB257" s="32"/>
      <c r="AC257" s="32"/>
      <c r="AD257" s="32"/>
      <c r="AE257" s="32"/>
      <c r="AT257" s="17" t="s">
        <v>139</v>
      </c>
      <c r="AU257" s="17" t="s">
        <v>83</v>
      </c>
    </row>
    <row r="258" spans="2:51" s="13" customFormat="1" ht="22.5">
      <c r="B258" s="180"/>
      <c r="D258" s="175" t="s">
        <v>141</v>
      </c>
      <c r="E258" s="181" t="s">
        <v>1</v>
      </c>
      <c r="F258" s="182" t="s">
        <v>342</v>
      </c>
      <c r="H258" s="183">
        <v>15</v>
      </c>
      <c r="I258" s="184"/>
      <c r="L258" s="180"/>
      <c r="M258" s="185"/>
      <c r="N258" s="186"/>
      <c r="O258" s="186"/>
      <c r="P258" s="186"/>
      <c r="Q258" s="186"/>
      <c r="R258" s="186"/>
      <c r="S258" s="186"/>
      <c r="T258" s="187"/>
      <c r="AT258" s="181" t="s">
        <v>141</v>
      </c>
      <c r="AU258" s="181" t="s">
        <v>83</v>
      </c>
      <c r="AV258" s="13" t="s">
        <v>83</v>
      </c>
      <c r="AW258" s="13" t="s">
        <v>30</v>
      </c>
      <c r="AX258" s="13" t="s">
        <v>73</v>
      </c>
      <c r="AY258" s="181" t="s">
        <v>129</v>
      </c>
    </row>
    <row r="259" spans="2:51" s="13" customFormat="1" ht="22.5">
      <c r="B259" s="180"/>
      <c r="D259" s="175" t="s">
        <v>141</v>
      </c>
      <c r="E259" s="181" t="s">
        <v>1</v>
      </c>
      <c r="F259" s="182" t="s">
        <v>343</v>
      </c>
      <c r="H259" s="183">
        <v>80</v>
      </c>
      <c r="I259" s="184"/>
      <c r="L259" s="180"/>
      <c r="M259" s="185"/>
      <c r="N259" s="186"/>
      <c r="O259" s="186"/>
      <c r="P259" s="186"/>
      <c r="Q259" s="186"/>
      <c r="R259" s="186"/>
      <c r="S259" s="186"/>
      <c r="T259" s="187"/>
      <c r="AT259" s="181" t="s">
        <v>141</v>
      </c>
      <c r="AU259" s="181" t="s">
        <v>83</v>
      </c>
      <c r="AV259" s="13" t="s">
        <v>83</v>
      </c>
      <c r="AW259" s="13" t="s">
        <v>30</v>
      </c>
      <c r="AX259" s="13" t="s">
        <v>73</v>
      </c>
      <c r="AY259" s="181" t="s">
        <v>129</v>
      </c>
    </row>
    <row r="260" spans="2:51" s="14" customFormat="1" ht="11.25">
      <c r="B260" s="188"/>
      <c r="D260" s="175" t="s">
        <v>141</v>
      </c>
      <c r="E260" s="189" t="s">
        <v>1</v>
      </c>
      <c r="F260" s="190" t="s">
        <v>143</v>
      </c>
      <c r="H260" s="191">
        <v>95</v>
      </c>
      <c r="I260" s="192"/>
      <c r="L260" s="188"/>
      <c r="M260" s="193"/>
      <c r="N260" s="194"/>
      <c r="O260" s="194"/>
      <c r="P260" s="194"/>
      <c r="Q260" s="194"/>
      <c r="R260" s="194"/>
      <c r="S260" s="194"/>
      <c r="T260" s="195"/>
      <c r="AT260" s="189" t="s">
        <v>141</v>
      </c>
      <c r="AU260" s="189" t="s">
        <v>83</v>
      </c>
      <c r="AV260" s="14" t="s">
        <v>135</v>
      </c>
      <c r="AW260" s="14" t="s">
        <v>30</v>
      </c>
      <c r="AX260" s="14" t="s">
        <v>81</v>
      </c>
      <c r="AY260" s="189" t="s">
        <v>129</v>
      </c>
    </row>
    <row r="261" spans="1:65" s="2" customFormat="1" ht="16.5" customHeight="1">
      <c r="A261" s="32"/>
      <c r="B261" s="161"/>
      <c r="C261" s="162" t="s">
        <v>344</v>
      </c>
      <c r="D261" s="162" t="s">
        <v>131</v>
      </c>
      <c r="E261" s="163" t="s">
        <v>345</v>
      </c>
      <c r="F261" s="164" t="s">
        <v>346</v>
      </c>
      <c r="G261" s="165" t="s">
        <v>326</v>
      </c>
      <c r="H261" s="166">
        <v>15</v>
      </c>
      <c r="I261" s="167"/>
      <c r="J261" s="168">
        <f>ROUND(I261*H261,2)</f>
        <v>0</v>
      </c>
      <c r="K261" s="164" t="s">
        <v>147</v>
      </c>
      <c r="L261" s="33"/>
      <c r="M261" s="169" t="s">
        <v>1</v>
      </c>
      <c r="N261" s="170" t="s">
        <v>38</v>
      </c>
      <c r="O261" s="58"/>
      <c r="P261" s="171">
        <f>O261*H261</f>
        <v>0</v>
      </c>
      <c r="Q261" s="171">
        <v>0</v>
      </c>
      <c r="R261" s="171">
        <f>Q261*H261</f>
        <v>0</v>
      </c>
      <c r="S261" s="171">
        <v>0</v>
      </c>
      <c r="T261" s="172">
        <f>S261*H261</f>
        <v>0</v>
      </c>
      <c r="U261" s="32"/>
      <c r="V261" s="32"/>
      <c r="W261" s="32"/>
      <c r="X261" s="32"/>
      <c r="Y261" s="32"/>
      <c r="Z261" s="32"/>
      <c r="AA261" s="32"/>
      <c r="AB261" s="32"/>
      <c r="AC261" s="32"/>
      <c r="AD261" s="32"/>
      <c r="AE261" s="32"/>
      <c r="AR261" s="173" t="s">
        <v>135</v>
      </c>
      <c r="AT261" s="173" t="s">
        <v>131</v>
      </c>
      <c r="AU261" s="173" t="s">
        <v>83</v>
      </c>
      <c r="AY261" s="17" t="s">
        <v>129</v>
      </c>
      <c r="BE261" s="174">
        <f>IF(N261="základní",J261,0)</f>
        <v>0</v>
      </c>
      <c r="BF261" s="174">
        <f>IF(N261="snížená",J261,0)</f>
        <v>0</v>
      </c>
      <c r="BG261" s="174">
        <f>IF(N261="zákl. přenesená",J261,0)</f>
        <v>0</v>
      </c>
      <c r="BH261" s="174">
        <f>IF(N261="sníž. přenesená",J261,0)</f>
        <v>0</v>
      </c>
      <c r="BI261" s="174">
        <f>IF(N261="nulová",J261,0)</f>
        <v>0</v>
      </c>
      <c r="BJ261" s="17" t="s">
        <v>81</v>
      </c>
      <c r="BK261" s="174">
        <f>ROUND(I261*H261,2)</f>
        <v>0</v>
      </c>
      <c r="BL261" s="17" t="s">
        <v>135</v>
      </c>
      <c r="BM261" s="173" t="s">
        <v>347</v>
      </c>
    </row>
    <row r="262" spans="1:47" s="2" customFormat="1" ht="19.5">
      <c r="A262" s="32"/>
      <c r="B262" s="33"/>
      <c r="C262" s="32"/>
      <c r="D262" s="175" t="s">
        <v>137</v>
      </c>
      <c r="E262" s="32"/>
      <c r="F262" s="176" t="s">
        <v>348</v>
      </c>
      <c r="G262" s="32"/>
      <c r="H262" s="32"/>
      <c r="I262" s="97"/>
      <c r="J262" s="32"/>
      <c r="K262" s="32"/>
      <c r="L262" s="33"/>
      <c r="M262" s="177"/>
      <c r="N262" s="178"/>
      <c r="O262" s="58"/>
      <c r="P262" s="58"/>
      <c r="Q262" s="58"/>
      <c r="R262" s="58"/>
      <c r="S262" s="58"/>
      <c r="T262" s="59"/>
      <c r="U262" s="32"/>
      <c r="V262" s="32"/>
      <c r="W262" s="32"/>
      <c r="X262" s="32"/>
      <c r="Y262" s="32"/>
      <c r="Z262" s="32"/>
      <c r="AA262" s="32"/>
      <c r="AB262" s="32"/>
      <c r="AC262" s="32"/>
      <c r="AD262" s="32"/>
      <c r="AE262" s="32"/>
      <c r="AT262" s="17" t="s">
        <v>137</v>
      </c>
      <c r="AU262" s="17" t="s">
        <v>83</v>
      </c>
    </row>
    <row r="263" spans="1:47" s="2" customFormat="1" ht="19.5">
      <c r="A263" s="32"/>
      <c r="B263" s="33"/>
      <c r="C263" s="32"/>
      <c r="D263" s="175" t="s">
        <v>139</v>
      </c>
      <c r="E263" s="32"/>
      <c r="F263" s="179" t="s">
        <v>349</v>
      </c>
      <c r="G263" s="32"/>
      <c r="H263" s="32"/>
      <c r="I263" s="97"/>
      <c r="J263" s="32"/>
      <c r="K263" s="32"/>
      <c r="L263" s="33"/>
      <c r="M263" s="177"/>
      <c r="N263" s="178"/>
      <c r="O263" s="58"/>
      <c r="P263" s="58"/>
      <c r="Q263" s="58"/>
      <c r="R263" s="58"/>
      <c r="S263" s="58"/>
      <c r="T263" s="59"/>
      <c r="U263" s="32"/>
      <c r="V263" s="32"/>
      <c r="W263" s="32"/>
      <c r="X263" s="32"/>
      <c r="Y263" s="32"/>
      <c r="Z263" s="32"/>
      <c r="AA263" s="32"/>
      <c r="AB263" s="32"/>
      <c r="AC263" s="32"/>
      <c r="AD263" s="32"/>
      <c r="AE263" s="32"/>
      <c r="AT263" s="17" t="s">
        <v>139</v>
      </c>
      <c r="AU263" s="17" t="s">
        <v>83</v>
      </c>
    </row>
    <row r="264" spans="2:51" s="13" customFormat="1" ht="22.5">
      <c r="B264" s="180"/>
      <c r="D264" s="175" t="s">
        <v>141</v>
      </c>
      <c r="E264" s="181" t="s">
        <v>1</v>
      </c>
      <c r="F264" s="182" t="s">
        <v>350</v>
      </c>
      <c r="H264" s="183">
        <v>15</v>
      </c>
      <c r="I264" s="184"/>
      <c r="L264" s="180"/>
      <c r="M264" s="185"/>
      <c r="N264" s="186"/>
      <c r="O264" s="186"/>
      <c r="P264" s="186"/>
      <c r="Q264" s="186"/>
      <c r="R264" s="186"/>
      <c r="S264" s="186"/>
      <c r="T264" s="187"/>
      <c r="AT264" s="181" t="s">
        <v>141</v>
      </c>
      <c r="AU264" s="181" t="s">
        <v>83</v>
      </c>
      <c r="AV264" s="13" t="s">
        <v>83</v>
      </c>
      <c r="AW264" s="13" t="s">
        <v>30</v>
      </c>
      <c r="AX264" s="13" t="s">
        <v>81</v>
      </c>
      <c r="AY264" s="181" t="s">
        <v>129</v>
      </c>
    </row>
    <row r="265" spans="1:65" s="2" customFormat="1" ht="21.75" customHeight="1">
      <c r="A265" s="32"/>
      <c r="B265" s="161"/>
      <c r="C265" s="162" t="s">
        <v>351</v>
      </c>
      <c r="D265" s="162" t="s">
        <v>131</v>
      </c>
      <c r="E265" s="163" t="s">
        <v>352</v>
      </c>
      <c r="F265" s="164" t="s">
        <v>353</v>
      </c>
      <c r="G265" s="165" t="s">
        <v>134</v>
      </c>
      <c r="H265" s="166">
        <v>20</v>
      </c>
      <c r="I265" s="167"/>
      <c r="J265" s="168">
        <f>ROUND(I265*H265,2)</f>
        <v>0</v>
      </c>
      <c r="K265" s="164" t="s">
        <v>147</v>
      </c>
      <c r="L265" s="33"/>
      <c r="M265" s="169" t="s">
        <v>1</v>
      </c>
      <c r="N265" s="170" t="s">
        <v>38</v>
      </c>
      <c r="O265" s="58"/>
      <c r="P265" s="171">
        <f>O265*H265</f>
        <v>0</v>
      </c>
      <c r="Q265" s="171">
        <v>1E-05</v>
      </c>
      <c r="R265" s="171">
        <f>Q265*H265</f>
        <v>0.0002</v>
      </c>
      <c r="S265" s="171">
        <v>0</v>
      </c>
      <c r="T265" s="172">
        <f>S265*H265</f>
        <v>0</v>
      </c>
      <c r="U265" s="32"/>
      <c r="V265" s="32"/>
      <c r="W265" s="32"/>
      <c r="X265" s="32"/>
      <c r="Y265" s="32"/>
      <c r="Z265" s="32"/>
      <c r="AA265" s="32"/>
      <c r="AB265" s="32"/>
      <c r="AC265" s="32"/>
      <c r="AD265" s="32"/>
      <c r="AE265" s="32"/>
      <c r="AR265" s="173" t="s">
        <v>135</v>
      </c>
      <c r="AT265" s="173" t="s">
        <v>131</v>
      </c>
      <c r="AU265" s="173" t="s">
        <v>83</v>
      </c>
      <c r="AY265" s="17" t="s">
        <v>129</v>
      </c>
      <c r="BE265" s="174">
        <f>IF(N265="základní",J265,0)</f>
        <v>0</v>
      </c>
      <c r="BF265" s="174">
        <f>IF(N265="snížená",J265,0)</f>
        <v>0</v>
      </c>
      <c r="BG265" s="174">
        <f>IF(N265="zákl. přenesená",J265,0)</f>
        <v>0</v>
      </c>
      <c r="BH265" s="174">
        <f>IF(N265="sníž. přenesená",J265,0)</f>
        <v>0</v>
      </c>
      <c r="BI265" s="174">
        <f>IF(N265="nulová",J265,0)</f>
        <v>0</v>
      </c>
      <c r="BJ265" s="17" t="s">
        <v>81</v>
      </c>
      <c r="BK265" s="174">
        <f>ROUND(I265*H265,2)</f>
        <v>0</v>
      </c>
      <c r="BL265" s="17" t="s">
        <v>135</v>
      </c>
      <c r="BM265" s="173" t="s">
        <v>354</v>
      </c>
    </row>
    <row r="266" spans="1:47" s="2" customFormat="1" ht="19.5">
      <c r="A266" s="32"/>
      <c r="B266" s="33"/>
      <c r="C266" s="32"/>
      <c r="D266" s="175" t="s">
        <v>137</v>
      </c>
      <c r="E266" s="32"/>
      <c r="F266" s="176" t="s">
        <v>355</v>
      </c>
      <c r="G266" s="32"/>
      <c r="H266" s="32"/>
      <c r="I266" s="97"/>
      <c r="J266" s="32"/>
      <c r="K266" s="32"/>
      <c r="L266" s="33"/>
      <c r="M266" s="177"/>
      <c r="N266" s="178"/>
      <c r="O266" s="58"/>
      <c r="P266" s="58"/>
      <c r="Q266" s="58"/>
      <c r="R266" s="58"/>
      <c r="S266" s="58"/>
      <c r="T266" s="59"/>
      <c r="U266" s="32"/>
      <c r="V266" s="32"/>
      <c r="W266" s="32"/>
      <c r="X266" s="32"/>
      <c r="Y266" s="32"/>
      <c r="Z266" s="32"/>
      <c r="AA266" s="32"/>
      <c r="AB266" s="32"/>
      <c r="AC266" s="32"/>
      <c r="AD266" s="32"/>
      <c r="AE266" s="32"/>
      <c r="AT266" s="17" t="s">
        <v>137</v>
      </c>
      <c r="AU266" s="17" t="s">
        <v>83</v>
      </c>
    </row>
    <row r="267" spans="1:47" s="2" customFormat="1" ht="48.75">
      <c r="A267" s="32"/>
      <c r="B267" s="33"/>
      <c r="C267" s="32"/>
      <c r="D267" s="175" t="s">
        <v>139</v>
      </c>
      <c r="E267" s="32"/>
      <c r="F267" s="179" t="s">
        <v>356</v>
      </c>
      <c r="G267" s="32"/>
      <c r="H267" s="32"/>
      <c r="I267" s="97"/>
      <c r="J267" s="32"/>
      <c r="K267" s="32"/>
      <c r="L267" s="33"/>
      <c r="M267" s="177"/>
      <c r="N267" s="178"/>
      <c r="O267" s="58"/>
      <c r="P267" s="58"/>
      <c r="Q267" s="58"/>
      <c r="R267" s="58"/>
      <c r="S267" s="58"/>
      <c r="T267" s="59"/>
      <c r="U267" s="32"/>
      <c r="V267" s="32"/>
      <c r="W267" s="32"/>
      <c r="X267" s="32"/>
      <c r="Y267" s="32"/>
      <c r="Z267" s="32"/>
      <c r="AA267" s="32"/>
      <c r="AB267" s="32"/>
      <c r="AC267" s="32"/>
      <c r="AD267" s="32"/>
      <c r="AE267" s="32"/>
      <c r="AT267" s="17" t="s">
        <v>139</v>
      </c>
      <c r="AU267" s="17" t="s">
        <v>83</v>
      </c>
    </row>
    <row r="268" spans="2:51" s="13" customFormat="1" ht="22.5">
      <c r="B268" s="180"/>
      <c r="D268" s="175" t="s">
        <v>141</v>
      </c>
      <c r="E268" s="181" t="s">
        <v>1</v>
      </c>
      <c r="F268" s="182" t="s">
        <v>357</v>
      </c>
      <c r="H268" s="183">
        <v>20</v>
      </c>
      <c r="I268" s="184"/>
      <c r="L268" s="180"/>
      <c r="M268" s="185"/>
      <c r="N268" s="186"/>
      <c r="O268" s="186"/>
      <c r="P268" s="186"/>
      <c r="Q268" s="186"/>
      <c r="R268" s="186"/>
      <c r="S268" s="186"/>
      <c r="T268" s="187"/>
      <c r="AT268" s="181" t="s">
        <v>141</v>
      </c>
      <c r="AU268" s="181" t="s">
        <v>83</v>
      </c>
      <c r="AV268" s="13" t="s">
        <v>83</v>
      </c>
      <c r="AW268" s="13" t="s">
        <v>30</v>
      </c>
      <c r="AX268" s="13" t="s">
        <v>81</v>
      </c>
      <c r="AY268" s="181" t="s">
        <v>129</v>
      </c>
    </row>
    <row r="269" spans="1:65" s="2" customFormat="1" ht="21.75" customHeight="1">
      <c r="A269" s="32"/>
      <c r="B269" s="161"/>
      <c r="C269" s="162" t="s">
        <v>358</v>
      </c>
      <c r="D269" s="162" t="s">
        <v>131</v>
      </c>
      <c r="E269" s="163" t="s">
        <v>359</v>
      </c>
      <c r="F269" s="164" t="s">
        <v>360</v>
      </c>
      <c r="G269" s="165" t="s">
        <v>223</v>
      </c>
      <c r="H269" s="166">
        <v>1</v>
      </c>
      <c r="I269" s="167"/>
      <c r="J269" s="168">
        <f>ROUND(I269*H269,2)</f>
        <v>0</v>
      </c>
      <c r="K269" s="164" t="s">
        <v>147</v>
      </c>
      <c r="L269" s="33"/>
      <c r="M269" s="169" t="s">
        <v>1</v>
      </c>
      <c r="N269" s="170" t="s">
        <v>38</v>
      </c>
      <c r="O269" s="58"/>
      <c r="P269" s="171">
        <f>O269*H269</f>
        <v>0</v>
      </c>
      <c r="Q269" s="171">
        <v>0</v>
      </c>
      <c r="R269" s="171">
        <f>Q269*H269</f>
        <v>0</v>
      </c>
      <c r="S269" s="171">
        <v>0</v>
      </c>
      <c r="T269" s="172">
        <f>S269*H269</f>
        <v>0</v>
      </c>
      <c r="U269" s="32"/>
      <c r="V269" s="32"/>
      <c r="W269" s="32"/>
      <c r="X269" s="32"/>
      <c r="Y269" s="32"/>
      <c r="Z269" s="32"/>
      <c r="AA269" s="32"/>
      <c r="AB269" s="32"/>
      <c r="AC269" s="32"/>
      <c r="AD269" s="32"/>
      <c r="AE269" s="32"/>
      <c r="AR269" s="173" t="s">
        <v>135</v>
      </c>
      <c r="AT269" s="173" t="s">
        <v>131</v>
      </c>
      <c r="AU269" s="173" t="s">
        <v>83</v>
      </c>
      <c r="AY269" s="17" t="s">
        <v>129</v>
      </c>
      <c r="BE269" s="174">
        <f>IF(N269="základní",J269,0)</f>
        <v>0</v>
      </c>
      <c r="BF269" s="174">
        <f>IF(N269="snížená",J269,0)</f>
        <v>0</v>
      </c>
      <c r="BG269" s="174">
        <f>IF(N269="zákl. přenesená",J269,0)</f>
        <v>0</v>
      </c>
      <c r="BH269" s="174">
        <f>IF(N269="sníž. přenesená",J269,0)</f>
        <v>0</v>
      </c>
      <c r="BI269" s="174">
        <f>IF(N269="nulová",J269,0)</f>
        <v>0</v>
      </c>
      <c r="BJ269" s="17" t="s">
        <v>81</v>
      </c>
      <c r="BK269" s="174">
        <f>ROUND(I269*H269,2)</f>
        <v>0</v>
      </c>
      <c r="BL269" s="17" t="s">
        <v>135</v>
      </c>
      <c r="BM269" s="173" t="s">
        <v>361</v>
      </c>
    </row>
    <row r="270" spans="1:47" s="2" customFormat="1" ht="11.25">
      <c r="A270" s="32"/>
      <c r="B270" s="33"/>
      <c r="C270" s="32"/>
      <c r="D270" s="175" t="s">
        <v>137</v>
      </c>
      <c r="E270" s="32"/>
      <c r="F270" s="176" t="s">
        <v>360</v>
      </c>
      <c r="G270" s="32"/>
      <c r="H270" s="32"/>
      <c r="I270" s="97"/>
      <c r="J270" s="32"/>
      <c r="K270" s="32"/>
      <c r="L270" s="33"/>
      <c r="M270" s="177"/>
      <c r="N270" s="178"/>
      <c r="O270" s="58"/>
      <c r="P270" s="58"/>
      <c r="Q270" s="58"/>
      <c r="R270" s="58"/>
      <c r="S270" s="58"/>
      <c r="T270" s="59"/>
      <c r="U270" s="32"/>
      <c r="V270" s="32"/>
      <c r="W270" s="32"/>
      <c r="X270" s="32"/>
      <c r="Y270" s="32"/>
      <c r="Z270" s="32"/>
      <c r="AA270" s="32"/>
      <c r="AB270" s="32"/>
      <c r="AC270" s="32"/>
      <c r="AD270" s="32"/>
      <c r="AE270" s="32"/>
      <c r="AT270" s="17" t="s">
        <v>137</v>
      </c>
      <c r="AU270" s="17" t="s">
        <v>83</v>
      </c>
    </row>
    <row r="271" spans="2:51" s="15" customFormat="1" ht="11.25">
      <c r="B271" s="206"/>
      <c r="D271" s="175" t="s">
        <v>141</v>
      </c>
      <c r="E271" s="207" t="s">
        <v>1</v>
      </c>
      <c r="F271" s="208" t="s">
        <v>362</v>
      </c>
      <c r="H271" s="207" t="s">
        <v>1</v>
      </c>
      <c r="I271" s="209"/>
      <c r="L271" s="206"/>
      <c r="M271" s="210"/>
      <c r="N271" s="211"/>
      <c r="O271" s="211"/>
      <c r="P271" s="211"/>
      <c r="Q271" s="211"/>
      <c r="R271" s="211"/>
      <c r="S271" s="211"/>
      <c r="T271" s="212"/>
      <c r="AT271" s="207" t="s">
        <v>141</v>
      </c>
      <c r="AU271" s="207" t="s">
        <v>83</v>
      </c>
      <c r="AV271" s="15" t="s">
        <v>81</v>
      </c>
      <c r="AW271" s="15" t="s">
        <v>30</v>
      </c>
      <c r="AX271" s="15" t="s">
        <v>73</v>
      </c>
      <c r="AY271" s="207" t="s">
        <v>129</v>
      </c>
    </row>
    <row r="272" spans="2:51" s="13" customFormat="1" ht="11.25">
      <c r="B272" s="180"/>
      <c r="D272" s="175" t="s">
        <v>141</v>
      </c>
      <c r="E272" s="181" t="s">
        <v>1</v>
      </c>
      <c r="F272" s="182" t="s">
        <v>363</v>
      </c>
      <c r="H272" s="183">
        <v>1</v>
      </c>
      <c r="I272" s="184"/>
      <c r="L272" s="180"/>
      <c r="M272" s="185"/>
      <c r="N272" s="186"/>
      <c r="O272" s="186"/>
      <c r="P272" s="186"/>
      <c r="Q272" s="186"/>
      <c r="R272" s="186"/>
      <c r="S272" s="186"/>
      <c r="T272" s="187"/>
      <c r="AT272" s="181" t="s">
        <v>141</v>
      </c>
      <c r="AU272" s="181" t="s">
        <v>83</v>
      </c>
      <c r="AV272" s="13" t="s">
        <v>83</v>
      </c>
      <c r="AW272" s="13" t="s">
        <v>30</v>
      </c>
      <c r="AX272" s="13" t="s">
        <v>81</v>
      </c>
      <c r="AY272" s="181" t="s">
        <v>129</v>
      </c>
    </row>
    <row r="273" spans="2:63" s="12" customFormat="1" ht="22.9" customHeight="1">
      <c r="B273" s="148"/>
      <c r="D273" s="149" t="s">
        <v>72</v>
      </c>
      <c r="E273" s="159" t="s">
        <v>364</v>
      </c>
      <c r="F273" s="159" t="s">
        <v>365</v>
      </c>
      <c r="I273" s="151"/>
      <c r="J273" s="160">
        <f>BK273</f>
        <v>0</v>
      </c>
      <c r="L273" s="148"/>
      <c r="M273" s="153"/>
      <c r="N273" s="154"/>
      <c r="O273" s="154"/>
      <c r="P273" s="155">
        <f>SUM(P274:P293)</f>
        <v>0</v>
      </c>
      <c r="Q273" s="154"/>
      <c r="R273" s="155">
        <f>SUM(R274:R293)</f>
        <v>0</v>
      </c>
      <c r="S273" s="154"/>
      <c r="T273" s="156">
        <f>SUM(T274:T293)</f>
        <v>0</v>
      </c>
      <c r="AR273" s="149" t="s">
        <v>81</v>
      </c>
      <c r="AT273" s="157" t="s">
        <v>72</v>
      </c>
      <c r="AU273" s="157" t="s">
        <v>81</v>
      </c>
      <c r="AY273" s="149" t="s">
        <v>129</v>
      </c>
      <c r="BK273" s="158">
        <f>SUM(BK274:BK293)</f>
        <v>0</v>
      </c>
    </row>
    <row r="274" spans="1:65" s="2" customFormat="1" ht="21.75" customHeight="1">
      <c r="A274" s="32"/>
      <c r="B274" s="161"/>
      <c r="C274" s="162" t="s">
        <v>366</v>
      </c>
      <c r="D274" s="162" t="s">
        <v>131</v>
      </c>
      <c r="E274" s="163" t="s">
        <v>367</v>
      </c>
      <c r="F274" s="164" t="s">
        <v>368</v>
      </c>
      <c r="G274" s="165" t="s">
        <v>369</v>
      </c>
      <c r="H274" s="166">
        <v>132.35</v>
      </c>
      <c r="I274" s="167"/>
      <c r="J274" s="168">
        <f>ROUND(I274*H274,2)</f>
        <v>0</v>
      </c>
      <c r="K274" s="164" t="s">
        <v>147</v>
      </c>
      <c r="L274" s="33"/>
      <c r="M274" s="169" t="s">
        <v>1</v>
      </c>
      <c r="N274" s="170" t="s">
        <v>38</v>
      </c>
      <c r="O274" s="58"/>
      <c r="P274" s="171">
        <f>O274*H274</f>
        <v>0</v>
      </c>
      <c r="Q274" s="171">
        <v>0</v>
      </c>
      <c r="R274" s="171">
        <f>Q274*H274</f>
        <v>0</v>
      </c>
      <c r="S274" s="171">
        <v>0</v>
      </c>
      <c r="T274" s="172">
        <f>S274*H274</f>
        <v>0</v>
      </c>
      <c r="U274" s="32"/>
      <c r="V274" s="32"/>
      <c r="W274" s="32"/>
      <c r="X274" s="32"/>
      <c r="Y274" s="32"/>
      <c r="Z274" s="32"/>
      <c r="AA274" s="32"/>
      <c r="AB274" s="32"/>
      <c r="AC274" s="32"/>
      <c r="AD274" s="32"/>
      <c r="AE274" s="32"/>
      <c r="AR274" s="173" t="s">
        <v>135</v>
      </c>
      <c r="AT274" s="173" t="s">
        <v>131</v>
      </c>
      <c r="AU274" s="173" t="s">
        <v>83</v>
      </c>
      <c r="AY274" s="17" t="s">
        <v>129</v>
      </c>
      <c r="BE274" s="174">
        <f>IF(N274="základní",J274,0)</f>
        <v>0</v>
      </c>
      <c r="BF274" s="174">
        <f>IF(N274="snížená",J274,0)</f>
        <v>0</v>
      </c>
      <c r="BG274" s="174">
        <f>IF(N274="zákl. přenesená",J274,0)</f>
        <v>0</v>
      </c>
      <c r="BH274" s="174">
        <f>IF(N274="sníž. přenesená",J274,0)</f>
        <v>0</v>
      </c>
      <c r="BI274" s="174">
        <f>IF(N274="nulová",J274,0)</f>
        <v>0</v>
      </c>
      <c r="BJ274" s="17" t="s">
        <v>81</v>
      </c>
      <c r="BK274" s="174">
        <f>ROUND(I274*H274,2)</f>
        <v>0</v>
      </c>
      <c r="BL274" s="17" t="s">
        <v>135</v>
      </c>
      <c r="BM274" s="173" t="s">
        <v>370</v>
      </c>
    </row>
    <row r="275" spans="1:47" s="2" customFormat="1" ht="29.25">
      <c r="A275" s="32"/>
      <c r="B275" s="33"/>
      <c r="C275" s="32"/>
      <c r="D275" s="175" t="s">
        <v>137</v>
      </c>
      <c r="E275" s="32"/>
      <c r="F275" s="176" t="s">
        <v>371</v>
      </c>
      <c r="G275" s="32"/>
      <c r="H275" s="32"/>
      <c r="I275" s="97"/>
      <c r="J275" s="32"/>
      <c r="K275" s="32"/>
      <c r="L275" s="33"/>
      <c r="M275" s="177"/>
      <c r="N275" s="178"/>
      <c r="O275" s="58"/>
      <c r="P275" s="58"/>
      <c r="Q275" s="58"/>
      <c r="R275" s="58"/>
      <c r="S275" s="58"/>
      <c r="T275" s="59"/>
      <c r="U275" s="32"/>
      <c r="V275" s="32"/>
      <c r="W275" s="32"/>
      <c r="X275" s="32"/>
      <c r="Y275" s="32"/>
      <c r="Z275" s="32"/>
      <c r="AA275" s="32"/>
      <c r="AB275" s="32"/>
      <c r="AC275" s="32"/>
      <c r="AD275" s="32"/>
      <c r="AE275" s="32"/>
      <c r="AT275" s="17" t="s">
        <v>137</v>
      </c>
      <c r="AU275" s="17" t="s">
        <v>83</v>
      </c>
    </row>
    <row r="276" spans="1:47" s="2" customFormat="1" ht="78">
      <c r="A276" s="32"/>
      <c r="B276" s="33"/>
      <c r="C276" s="32"/>
      <c r="D276" s="175" t="s">
        <v>139</v>
      </c>
      <c r="E276" s="32"/>
      <c r="F276" s="179" t="s">
        <v>372</v>
      </c>
      <c r="G276" s="32"/>
      <c r="H276" s="32"/>
      <c r="I276" s="97"/>
      <c r="J276" s="32"/>
      <c r="K276" s="32"/>
      <c r="L276" s="33"/>
      <c r="M276" s="177"/>
      <c r="N276" s="178"/>
      <c r="O276" s="58"/>
      <c r="P276" s="58"/>
      <c r="Q276" s="58"/>
      <c r="R276" s="58"/>
      <c r="S276" s="58"/>
      <c r="T276" s="59"/>
      <c r="U276" s="32"/>
      <c r="V276" s="32"/>
      <c r="W276" s="32"/>
      <c r="X276" s="32"/>
      <c r="Y276" s="32"/>
      <c r="Z276" s="32"/>
      <c r="AA276" s="32"/>
      <c r="AB276" s="32"/>
      <c r="AC276" s="32"/>
      <c r="AD276" s="32"/>
      <c r="AE276" s="32"/>
      <c r="AT276" s="17" t="s">
        <v>139</v>
      </c>
      <c r="AU276" s="17" t="s">
        <v>83</v>
      </c>
    </row>
    <row r="277" spans="2:51" s="13" customFormat="1" ht="11.25">
      <c r="B277" s="180"/>
      <c r="D277" s="175" t="s">
        <v>141</v>
      </c>
      <c r="E277" s="181" t="s">
        <v>1</v>
      </c>
      <c r="F277" s="182" t="s">
        <v>373</v>
      </c>
      <c r="H277" s="183">
        <v>8.4</v>
      </c>
      <c r="I277" s="184"/>
      <c r="L277" s="180"/>
      <c r="M277" s="185"/>
      <c r="N277" s="186"/>
      <c r="O277" s="186"/>
      <c r="P277" s="186"/>
      <c r="Q277" s="186"/>
      <c r="R277" s="186"/>
      <c r="S277" s="186"/>
      <c r="T277" s="187"/>
      <c r="AT277" s="181" t="s">
        <v>141</v>
      </c>
      <c r="AU277" s="181" t="s">
        <v>83</v>
      </c>
      <c r="AV277" s="13" t="s">
        <v>83</v>
      </c>
      <c r="AW277" s="13" t="s">
        <v>30</v>
      </c>
      <c r="AX277" s="13" t="s">
        <v>73</v>
      </c>
      <c r="AY277" s="181" t="s">
        <v>129</v>
      </c>
    </row>
    <row r="278" spans="2:51" s="13" customFormat="1" ht="11.25">
      <c r="B278" s="180"/>
      <c r="D278" s="175" t="s">
        <v>141</v>
      </c>
      <c r="E278" s="181" t="s">
        <v>1</v>
      </c>
      <c r="F278" s="182" t="s">
        <v>374</v>
      </c>
      <c r="H278" s="183">
        <v>123.95</v>
      </c>
      <c r="I278" s="184"/>
      <c r="L278" s="180"/>
      <c r="M278" s="185"/>
      <c r="N278" s="186"/>
      <c r="O278" s="186"/>
      <c r="P278" s="186"/>
      <c r="Q278" s="186"/>
      <c r="R278" s="186"/>
      <c r="S278" s="186"/>
      <c r="T278" s="187"/>
      <c r="AT278" s="181" t="s">
        <v>141</v>
      </c>
      <c r="AU278" s="181" t="s">
        <v>83</v>
      </c>
      <c r="AV278" s="13" t="s">
        <v>83</v>
      </c>
      <c r="AW278" s="13" t="s">
        <v>30</v>
      </c>
      <c r="AX278" s="13" t="s">
        <v>73</v>
      </c>
      <c r="AY278" s="181" t="s">
        <v>129</v>
      </c>
    </row>
    <row r="279" spans="2:51" s="14" customFormat="1" ht="11.25">
      <c r="B279" s="188"/>
      <c r="D279" s="175" t="s">
        <v>141</v>
      </c>
      <c r="E279" s="189" t="s">
        <v>89</v>
      </c>
      <c r="F279" s="190" t="s">
        <v>143</v>
      </c>
      <c r="H279" s="191">
        <v>132.35</v>
      </c>
      <c r="I279" s="192"/>
      <c r="L279" s="188"/>
      <c r="M279" s="193"/>
      <c r="N279" s="194"/>
      <c r="O279" s="194"/>
      <c r="P279" s="194"/>
      <c r="Q279" s="194"/>
      <c r="R279" s="194"/>
      <c r="S279" s="194"/>
      <c r="T279" s="195"/>
      <c r="AT279" s="189" t="s">
        <v>141</v>
      </c>
      <c r="AU279" s="189" t="s">
        <v>83</v>
      </c>
      <c r="AV279" s="14" t="s">
        <v>135</v>
      </c>
      <c r="AW279" s="14" t="s">
        <v>30</v>
      </c>
      <c r="AX279" s="14" t="s">
        <v>81</v>
      </c>
      <c r="AY279" s="189" t="s">
        <v>129</v>
      </c>
    </row>
    <row r="280" spans="1:65" s="2" customFormat="1" ht="21.75" customHeight="1">
      <c r="A280" s="32"/>
      <c r="B280" s="161"/>
      <c r="C280" s="162" t="s">
        <v>375</v>
      </c>
      <c r="D280" s="162" t="s">
        <v>131</v>
      </c>
      <c r="E280" s="163" t="s">
        <v>376</v>
      </c>
      <c r="F280" s="164" t="s">
        <v>377</v>
      </c>
      <c r="G280" s="165" t="s">
        <v>369</v>
      </c>
      <c r="H280" s="166">
        <v>7.04</v>
      </c>
      <c r="I280" s="167"/>
      <c r="J280" s="168">
        <f>ROUND(I280*H280,2)</f>
        <v>0</v>
      </c>
      <c r="K280" s="164" t="s">
        <v>147</v>
      </c>
      <c r="L280" s="33"/>
      <c r="M280" s="169" t="s">
        <v>1</v>
      </c>
      <c r="N280" s="170" t="s">
        <v>38</v>
      </c>
      <c r="O280" s="58"/>
      <c r="P280" s="171">
        <f>O280*H280</f>
        <v>0</v>
      </c>
      <c r="Q280" s="171">
        <v>0</v>
      </c>
      <c r="R280" s="171">
        <f>Q280*H280</f>
        <v>0</v>
      </c>
      <c r="S280" s="171">
        <v>0</v>
      </c>
      <c r="T280" s="172">
        <f>S280*H280</f>
        <v>0</v>
      </c>
      <c r="U280" s="32"/>
      <c r="V280" s="32"/>
      <c r="W280" s="32"/>
      <c r="X280" s="32"/>
      <c r="Y280" s="32"/>
      <c r="Z280" s="32"/>
      <c r="AA280" s="32"/>
      <c r="AB280" s="32"/>
      <c r="AC280" s="32"/>
      <c r="AD280" s="32"/>
      <c r="AE280" s="32"/>
      <c r="AR280" s="173" t="s">
        <v>135</v>
      </c>
      <c r="AT280" s="173" t="s">
        <v>131</v>
      </c>
      <c r="AU280" s="173" t="s">
        <v>83</v>
      </c>
      <c r="AY280" s="17" t="s">
        <v>129</v>
      </c>
      <c r="BE280" s="174">
        <f>IF(N280="základní",J280,0)</f>
        <v>0</v>
      </c>
      <c r="BF280" s="174">
        <f>IF(N280="snížená",J280,0)</f>
        <v>0</v>
      </c>
      <c r="BG280" s="174">
        <f>IF(N280="zákl. přenesená",J280,0)</f>
        <v>0</v>
      </c>
      <c r="BH280" s="174">
        <f>IF(N280="sníž. přenesená",J280,0)</f>
        <v>0</v>
      </c>
      <c r="BI280" s="174">
        <f>IF(N280="nulová",J280,0)</f>
        <v>0</v>
      </c>
      <c r="BJ280" s="17" t="s">
        <v>81</v>
      </c>
      <c r="BK280" s="174">
        <f>ROUND(I280*H280,2)</f>
        <v>0</v>
      </c>
      <c r="BL280" s="17" t="s">
        <v>135</v>
      </c>
      <c r="BM280" s="173" t="s">
        <v>378</v>
      </c>
    </row>
    <row r="281" spans="1:47" s="2" customFormat="1" ht="29.25">
      <c r="A281" s="32"/>
      <c r="B281" s="33"/>
      <c r="C281" s="32"/>
      <c r="D281" s="175" t="s">
        <v>137</v>
      </c>
      <c r="E281" s="32"/>
      <c r="F281" s="176" t="s">
        <v>379</v>
      </c>
      <c r="G281" s="32"/>
      <c r="H281" s="32"/>
      <c r="I281" s="97"/>
      <c r="J281" s="32"/>
      <c r="K281" s="32"/>
      <c r="L281" s="33"/>
      <c r="M281" s="177"/>
      <c r="N281" s="178"/>
      <c r="O281" s="58"/>
      <c r="P281" s="58"/>
      <c r="Q281" s="58"/>
      <c r="R281" s="58"/>
      <c r="S281" s="58"/>
      <c r="T281" s="59"/>
      <c r="U281" s="32"/>
      <c r="V281" s="32"/>
      <c r="W281" s="32"/>
      <c r="X281" s="32"/>
      <c r="Y281" s="32"/>
      <c r="Z281" s="32"/>
      <c r="AA281" s="32"/>
      <c r="AB281" s="32"/>
      <c r="AC281" s="32"/>
      <c r="AD281" s="32"/>
      <c r="AE281" s="32"/>
      <c r="AT281" s="17" t="s">
        <v>137</v>
      </c>
      <c r="AU281" s="17" t="s">
        <v>83</v>
      </c>
    </row>
    <row r="282" spans="1:47" s="2" customFormat="1" ht="78">
      <c r="A282" s="32"/>
      <c r="B282" s="33"/>
      <c r="C282" s="32"/>
      <c r="D282" s="175" t="s">
        <v>139</v>
      </c>
      <c r="E282" s="32"/>
      <c r="F282" s="179" t="s">
        <v>372</v>
      </c>
      <c r="G282" s="32"/>
      <c r="H282" s="32"/>
      <c r="I282" s="97"/>
      <c r="J282" s="32"/>
      <c r="K282" s="32"/>
      <c r="L282" s="33"/>
      <c r="M282" s="177"/>
      <c r="N282" s="178"/>
      <c r="O282" s="58"/>
      <c r="P282" s="58"/>
      <c r="Q282" s="58"/>
      <c r="R282" s="58"/>
      <c r="S282" s="58"/>
      <c r="T282" s="59"/>
      <c r="U282" s="32"/>
      <c r="V282" s="32"/>
      <c r="W282" s="32"/>
      <c r="X282" s="32"/>
      <c r="Y282" s="32"/>
      <c r="Z282" s="32"/>
      <c r="AA282" s="32"/>
      <c r="AB282" s="32"/>
      <c r="AC282" s="32"/>
      <c r="AD282" s="32"/>
      <c r="AE282" s="32"/>
      <c r="AT282" s="17" t="s">
        <v>139</v>
      </c>
      <c r="AU282" s="17" t="s">
        <v>83</v>
      </c>
    </row>
    <row r="283" spans="2:51" s="13" customFormat="1" ht="11.25">
      <c r="B283" s="180"/>
      <c r="D283" s="175" t="s">
        <v>141</v>
      </c>
      <c r="E283" s="181" t="s">
        <v>87</v>
      </c>
      <c r="F283" s="182" t="s">
        <v>380</v>
      </c>
      <c r="H283" s="183">
        <v>7.04</v>
      </c>
      <c r="I283" s="184"/>
      <c r="L283" s="180"/>
      <c r="M283" s="185"/>
      <c r="N283" s="186"/>
      <c r="O283" s="186"/>
      <c r="P283" s="186"/>
      <c r="Q283" s="186"/>
      <c r="R283" s="186"/>
      <c r="S283" s="186"/>
      <c r="T283" s="187"/>
      <c r="AT283" s="181" t="s">
        <v>141</v>
      </c>
      <c r="AU283" s="181" t="s">
        <v>83</v>
      </c>
      <c r="AV283" s="13" t="s">
        <v>83</v>
      </c>
      <c r="AW283" s="13" t="s">
        <v>30</v>
      </c>
      <c r="AX283" s="13" t="s">
        <v>81</v>
      </c>
      <c r="AY283" s="181" t="s">
        <v>129</v>
      </c>
    </row>
    <row r="284" spans="1:65" s="2" customFormat="1" ht="21.75" customHeight="1">
      <c r="A284" s="32"/>
      <c r="B284" s="161"/>
      <c r="C284" s="162" t="s">
        <v>381</v>
      </c>
      <c r="D284" s="162" t="s">
        <v>131</v>
      </c>
      <c r="E284" s="163" t="s">
        <v>382</v>
      </c>
      <c r="F284" s="164" t="s">
        <v>383</v>
      </c>
      <c r="G284" s="165" t="s">
        <v>369</v>
      </c>
      <c r="H284" s="166">
        <v>136.78</v>
      </c>
      <c r="I284" s="167"/>
      <c r="J284" s="168">
        <f>ROUND(I284*H284,2)</f>
        <v>0</v>
      </c>
      <c r="K284" s="164" t="s">
        <v>147</v>
      </c>
      <c r="L284" s="33"/>
      <c r="M284" s="169" t="s">
        <v>1</v>
      </c>
      <c r="N284" s="170" t="s">
        <v>38</v>
      </c>
      <c r="O284" s="58"/>
      <c r="P284" s="171">
        <f>O284*H284</f>
        <v>0</v>
      </c>
      <c r="Q284" s="171">
        <v>0</v>
      </c>
      <c r="R284" s="171">
        <f>Q284*H284</f>
        <v>0</v>
      </c>
      <c r="S284" s="171">
        <v>0</v>
      </c>
      <c r="T284" s="172">
        <f>S284*H284</f>
        <v>0</v>
      </c>
      <c r="U284" s="32"/>
      <c r="V284" s="32"/>
      <c r="W284" s="32"/>
      <c r="X284" s="32"/>
      <c r="Y284" s="32"/>
      <c r="Z284" s="32"/>
      <c r="AA284" s="32"/>
      <c r="AB284" s="32"/>
      <c r="AC284" s="32"/>
      <c r="AD284" s="32"/>
      <c r="AE284" s="32"/>
      <c r="AR284" s="173" t="s">
        <v>135</v>
      </c>
      <c r="AT284" s="173" t="s">
        <v>131</v>
      </c>
      <c r="AU284" s="173" t="s">
        <v>83</v>
      </c>
      <c r="AY284" s="17" t="s">
        <v>129</v>
      </c>
      <c r="BE284" s="174">
        <f>IF(N284="základní",J284,0)</f>
        <v>0</v>
      </c>
      <c r="BF284" s="174">
        <f>IF(N284="snížená",J284,0)</f>
        <v>0</v>
      </c>
      <c r="BG284" s="174">
        <f>IF(N284="zákl. přenesená",J284,0)</f>
        <v>0</v>
      </c>
      <c r="BH284" s="174">
        <f>IF(N284="sníž. přenesená",J284,0)</f>
        <v>0</v>
      </c>
      <c r="BI284" s="174">
        <f>IF(N284="nulová",J284,0)</f>
        <v>0</v>
      </c>
      <c r="BJ284" s="17" t="s">
        <v>81</v>
      </c>
      <c r="BK284" s="174">
        <f>ROUND(I284*H284,2)</f>
        <v>0</v>
      </c>
      <c r="BL284" s="17" t="s">
        <v>135</v>
      </c>
      <c r="BM284" s="173" t="s">
        <v>384</v>
      </c>
    </row>
    <row r="285" spans="1:47" s="2" customFormat="1" ht="29.25">
      <c r="A285" s="32"/>
      <c r="B285" s="33"/>
      <c r="C285" s="32"/>
      <c r="D285" s="175" t="s">
        <v>137</v>
      </c>
      <c r="E285" s="32"/>
      <c r="F285" s="176" t="s">
        <v>385</v>
      </c>
      <c r="G285" s="32"/>
      <c r="H285" s="32"/>
      <c r="I285" s="97"/>
      <c r="J285" s="32"/>
      <c r="K285" s="32"/>
      <c r="L285" s="33"/>
      <c r="M285" s="177"/>
      <c r="N285" s="178"/>
      <c r="O285" s="58"/>
      <c r="P285" s="58"/>
      <c r="Q285" s="58"/>
      <c r="R285" s="58"/>
      <c r="S285" s="58"/>
      <c r="T285" s="59"/>
      <c r="U285" s="32"/>
      <c r="V285" s="32"/>
      <c r="W285" s="32"/>
      <c r="X285" s="32"/>
      <c r="Y285" s="32"/>
      <c r="Z285" s="32"/>
      <c r="AA285" s="32"/>
      <c r="AB285" s="32"/>
      <c r="AC285" s="32"/>
      <c r="AD285" s="32"/>
      <c r="AE285" s="32"/>
      <c r="AT285" s="17" t="s">
        <v>137</v>
      </c>
      <c r="AU285" s="17" t="s">
        <v>83</v>
      </c>
    </row>
    <row r="286" spans="1:47" s="2" customFormat="1" ht="78">
      <c r="A286" s="32"/>
      <c r="B286" s="33"/>
      <c r="C286" s="32"/>
      <c r="D286" s="175" t="s">
        <v>139</v>
      </c>
      <c r="E286" s="32"/>
      <c r="F286" s="179" t="s">
        <v>372</v>
      </c>
      <c r="G286" s="32"/>
      <c r="H286" s="32"/>
      <c r="I286" s="97"/>
      <c r="J286" s="32"/>
      <c r="K286" s="32"/>
      <c r="L286" s="33"/>
      <c r="M286" s="177"/>
      <c r="N286" s="178"/>
      <c r="O286" s="58"/>
      <c r="P286" s="58"/>
      <c r="Q286" s="58"/>
      <c r="R286" s="58"/>
      <c r="S286" s="58"/>
      <c r="T286" s="59"/>
      <c r="U286" s="32"/>
      <c r="V286" s="32"/>
      <c r="W286" s="32"/>
      <c r="X286" s="32"/>
      <c r="Y286" s="32"/>
      <c r="Z286" s="32"/>
      <c r="AA286" s="32"/>
      <c r="AB286" s="32"/>
      <c r="AC286" s="32"/>
      <c r="AD286" s="32"/>
      <c r="AE286" s="32"/>
      <c r="AT286" s="17" t="s">
        <v>139</v>
      </c>
      <c r="AU286" s="17" t="s">
        <v>83</v>
      </c>
    </row>
    <row r="287" spans="2:51" s="13" customFormat="1" ht="11.25">
      <c r="B287" s="180"/>
      <c r="D287" s="175" t="s">
        <v>141</v>
      </c>
      <c r="E287" s="181" t="s">
        <v>1</v>
      </c>
      <c r="F287" s="182" t="s">
        <v>386</v>
      </c>
      <c r="H287" s="183">
        <v>107.3</v>
      </c>
      <c r="I287" s="184"/>
      <c r="L287" s="180"/>
      <c r="M287" s="185"/>
      <c r="N287" s="186"/>
      <c r="O287" s="186"/>
      <c r="P287" s="186"/>
      <c r="Q287" s="186"/>
      <c r="R287" s="186"/>
      <c r="S287" s="186"/>
      <c r="T287" s="187"/>
      <c r="AT287" s="181" t="s">
        <v>141</v>
      </c>
      <c r="AU287" s="181" t="s">
        <v>83</v>
      </c>
      <c r="AV287" s="13" t="s">
        <v>83</v>
      </c>
      <c r="AW287" s="13" t="s">
        <v>30</v>
      </c>
      <c r="AX287" s="13" t="s">
        <v>73</v>
      </c>
      <c r="AY287" s="181" t="s">
        <v>129</v>
      </c>
    </row>
    <row r="288" spans="2:51" s="13" customFormat="1" ht="11.25">
      <c r="B288" s="180"/>
      <c r="D288" s="175" t="s">
        <v>141</v>
      </c>
      <c r="E288" s="181" t="s">
        <v>1</v>
      </c>
      <c r="F288" s="182" t="s">
        <v>387</v>
      </c>
      <c r="H288" s="183">
        <v>29.48</v>
      </c>
      <c r="I288" s="184"/>
      <c r="L288" s="180"/>
      <c r="M288" s="185"/>
      <c r="N288" s="186"/>
      <c r="O288" s="186"/>
      <c r="P288" s="186"/>
      <c r="Q288" s="186"/>
      <c r="R288" s="186"/>
      <c r="S288" s="186"/>
      <c r="T288" s="187"/>
      <c r="AT288" s="181" t="s">
        <v>141</v>
      </c>
      <c r="AU288" s="181" t="s">
        <v>83</v>
      </c>
      <c r="AV288" s="13" t="s">
        <v>83</v>
      </c>
      <c r="AW288" s="13" t="s">
        <v>30</v>
      </c>
      <c r="AX288" s="13" t="s">
        <v>73</v>
      </c>
      <c r="AY288" s="181" t="s">
        <v>129</v>
      </c>
    </row>
    <row r="289" spans="2:51" s="14" customFormat="1" ht="11.25">
      <c r="B289" s="188"/>
      <c r="D289" s="175" t="s">
        <v>141</v>
      </c>
      <c r="E289" s="189" t="s">
        <v>92</v>
      </c>
      <c r="F289" s="190" t="s">
        <v>143</v>
      </c>
      <c r="H289" s="191">
        <v>136.78</v>
      </c>
      <c r="I289" s="192"/>
      <c r="L289" s="188"/>
      <c r="M289" s="193"/>
      <c r="N289" s="194"/>
      <c r="O289" s="194"/>
      <c r="P289" s="194"/>
      <c r="Q289" s="194"/>
      <c r="R289" s="194"/>
      <c r="S289" s="194"/>
      <c r="T289" s="195"/>
      <c r="AT289" s="189" t="s">
        <v>141</v>
      </c>
      <c r="AU289" s="189" t="s">
        <v>83</v>
      </c>
      <c r="AV289" s="14" t="s">
        <v>135</v>
      </c>
      <c r="AW289" s="14" t="s">
        <v>30</v>
      </c>
      <c r="AX289" s="14" t="s">
        <v>81</v>
      </c>
      <c r="AY289" s="189" t="s">
        <v>129</v>
      </c>
    </row>
    <row r="290" spans="1:65" s="2" customFormat="1" ht="21.75" customHeight="1">
      <c r="A290" s="32"/>
      <c r="B290" s="161"/>
      <c r="C290" s="162" t="s">
        <v>388</v>
      </c>
      <c r="D290" s="162" t="s">
        <v>131</v>
      </c>
      <c r="E290" s="163" t="s">
        <v>389</v>
      </c>
      <c r="F290" s="164" t="s">
        <v>390</v>
      </c>
      <c r="G290" s="165" t="s">
        <v>369</v>
      </c>
      <c r="H290" s="166">
        <v>276.17</v>
      </c>
      <c r="I290" s="167"/>
      <c r="J290" s="168">
        <f>ROUND(I290*H290,2)</f>
        <v>0</v>
      </c>
      <c r="K290" s="164" t="s">
        <v>147</v>
      </c>
      <c r="L290" s="33"/>
      <c r="M290" s="169" t="s">
        <v>1</v>
      </c>
      <c r="N290" s="170" t="s">
        <v>38</v>
      </c>
      <c r="O290" s="58"/>
      <c r="P290" s="171">
        <f>O290*H290</f>
        <v>0</v>
      </c>
      <c r="Q290" s="171">
        <v>0</v>
      </c>
      <c r="R290" s="171">
        <f>Q290*H290</f>
        <v>0</v>
      </c>
      <c r="S290" s="171">
        <v>0</v>
      </c>
      <c r="T290" s="172">
        <f>S290*H290</f>
        <v>0</v>
      </c>
      <c r="U290" s="32"/>
      <c r="V290" s="32"/>
      <c r="W290" s="32"/>
      <c r="X290" s="32"/>
      <c r="Y290" s="32"/>
      <c r="Z290" s="32"/>
      <c r="AA290" s="32"/>
      <c r="AB290" s="32"/>
      <c r="AC290" s="32"/>
      <c r="AD290" s="32"/>
      <c r="AE290" s="32"/>
      <c r="AR290" s="173" t="s">
        <v>135</v>
      </c>
      <c r="AT290" s="173" t="s">
        <v>131</v>
      </c>
      <c r="AU290" s="173" t="s">
        <v>83</v>
      </c>
      <c r="AY290" s="17" t="s">
        <v>129</v>
      </c>
      <c r="BE290" s="174">
        <f>IF(N290="základní",J290,0)</f>
        <v>0</v>
      </c>
      <c r="BF290" s="174">
        <f>IF(N290="snížená",J290,0)</f>
        <v>0</v>
      </c>
      <c r="BG290" s="174">
        <f>IF(N290="zákl. přenesená",J290,0)</f>
        <v>0</v>
      </c>
      <c r="BH290" s="174">
        <f>IF(N290="sníž. přenesená",J290,0)</f>
        <v>0</v>
      </c>
      <c r="BI290" s="174">
        <f>IF(N290="nulová",J290,0)</f>
        <v>0</v>
      </c>
      <c r="BJ290" s="17" t="s">
        <v>81</v>
      </c>
      <c r="BK290" s="174">
        <f>ROUND(I290*H290,2)</f>
        <v>0</v>
      </c>
      <c r="BL290" s="17" t="s">
        <v>135</v>
      </c>
      <c r="BM290" s="173" t="s">
        <v>391</v>
      </c>
    </row>
    <row r="291" spans="1:47" s="2" customFormat="1" ht="19.5">
      <c r="A291" s="32"/>
      <c r="B291" s="33"/>
      <c r="C291" s="32"/>
      <c r="D291" s="175" t="s">
        <v>137</v>
      </c>
      <c r="E291" s="32"/>
      <c r="F291" s="176" t="s">
        <v>392</v>
      </c>
      <c r="G291" s="32"/>
      <c r="H291" s="32"/>
      <c r="I291" s="97"/>
      <c r="J291" s="32"/>
      <c r="K291" s="32"/>
      <c r="L291" s="33"/>
      <c r="M291" s="177"/>
      <c r="N291" s="178"/>
      <c r="O291" s="58"/>
      <c r="P291" s="58"/>
      <c r="Q291" s="58"/>
      <c r="R291" s="58"/>
      <c r="S291" s="58"/>
      <c r="T291" s="59"/>
      <c r="U291" s="32"/>
      <c r="V291" s="32"/>
      <c r="W291" s="32"/>
      <c r="X291" s="32"/>
      <c r="Y291" s="32"/>
      <c r="Z291" s="32"/>
      <c r="AA291" s="32"/>
      <c r="AB291" s="32"/>
      <c r="AC291" s="32"/>
      <c r="AD291" s="32"/>
      <c r="AE291" s="32"/>
      <c r="AT291" s="17" t="s">
        <v>137</v>
      </c>
      <c r="AU291" s="17" t="s">
        <v>83</v>
      </c>
    </row>
    <row r="292" spans="2:51" s="15" customFormat="1" ht="22.5">
      <c r="B292" s="206"/>
      <c r="D292" s="175" t="s">
        <v>141</v>
      </c>
      <c r="E292" s="207" t="s">
        <v>1</v>
      </c>
      <c r="F292" s="208" t="s">
        <v>393</v>
      </c>
      <c r="H292" s="207" t="s">
        <v>1</v>
      </c>
      <c r="I292" s="209"/>
      <c r="L292" s="206"/>
      <c r="M292" s="210"/>
      <c r="N292" s="211"/>
      <c r="O292" s="211"/>
      <c r="P292" s="211"/>
      <c r="Q292" s="211"/>
      <c r="R292" s="211"/>
      <c r="S292" s="211"/>
      <c r="T292" s="212"/>
      <c r="AT292" s="207" t="s">
        <v>141</v>
      </c>
      <c r="AU292" s="207" t="s">
        <v>83</v>
      </c>
      <c r="AV292" s="15" t="s">
        <v>81</v>
      </c>
      <c r="AW292" s="15" t="s">
        <v>30</v>
      </c>
      <c r="AX292" s="15" t="s">
        <v>73</v>
      </c>
      <c r="AY292" s="207" t="s">
        <v>129</v>
      </c>
    </row>
    <row r="293" spans="2:51" s="13" customFormat="1" ht="11.25">
      <c r="B293" s="180"/>
      <c r="D293" s="175" t="s">
        <v>141</v>
      </c>
      <c r="E293" s="181" t="s">
        <v>1</v>
      </c>
      <c r="F293" s="182" t="s">
        <v>394</v>
      </c>
      <c r="H293" s="183">
        <v>276.17</v>
      </c>
      <c r="I293" s="184"/>
      <c r="L293" s="180"/>
      <c r="M293" s="185"/>
      <c r="N293" s="186"/>
      <c r="O293" s="186"/>
      <c r="P293" s="186"/>
      <c r="Q293" s="186"/>
      <c r="R293" s="186"/>
      <c r="S293" s="186"/>
      <c r="T293" s="187"/>
      <c r="AT293" s="181" t="s">
        <v>141</v>
      </c>
      <c r="AU293" s="181" t="s">
        <v>83</v>
      </c>
      <c r="AV293" s="13" t="s">
        <v>83</v>
      </c>
      <c r="AW293" s="13" t="s">
        <v>30</v>
      </c>
      <c r="AX293" s="13" t="s">
        <v>81</v>
      </c>
      <c r="AY293" s="181" t="s">
        <v>129</v>
      </c>
    </row>
    <row r="294" spans="2:63" s="12" customFormat="1" ht="25.9" customHeight="1">
      <c r="B294" s="148"/>
      <c r="D294" s="149" t="s">
        <v>72</v>
      </c>
      <c r="E294" s="150" t="s">
        <v>395</v>
      </c>
      <c r="F294" s="150" t="s">
        <v>396</v>
      </c>
      <c r="I294" s="151"/>
      <c r="J294" s="152">
        <f>BK294</f>
        <v>0</v>
      </c>
      <c r="L294" s="148"/>
      <c r="M294" s="153"/>
      <c r="N294" s="154"/>
      <c r="O294" s="154"/>
      <c r="P294" s="155">
        <f>P295+P302+P311+P318+P325</f>
        <v>0</v>
      </c>
      <c r="Q294" s="154"/>
      <c r="R294" s="155">
        <f>R295+R302+R311+R318+R325</f>
        <v>0</v>
      </c>
      <c r="S294" s="154"/>
      <c r="T294" s="156">
        <f>T295+T302+T311+T318+T325</f>
        <v>0</v>
      </c>
      <c r="AR294" s="149" t="s">
        <v>168</v>
      </c>
      <c r="AT294" s="157" t="s">
        <v>72</v>
      </c>
      <c r="AU294" s="157" t="s">
        <v>73</v>
      </c>
      <c r="AY294" s="149" t="s">
        <v>129</v>
      </c>
      <c r="BK294" s="158">
        <f>BK295+BK302+BK311+BK318+BK325</f>
        <v>0</v>
      </c>
    </row>
    <row r="295" spans="2:63" s="12" customFormat="1" ht="22.9" customHeight="1">
      <c r="B295" s="148"/>
      <c r="D295" s="149" t="s">
        <v>72</v>
      </c>
      <c r="E295" s="159" t="s">
        <v>397</v>
      </c>
      <c r="F295" s="159" t="s">
        <v>398</v>
      </c>
      <c r="I295" s="151"/>
      <c r="J295" s="160">
        <f>BK295</f>
        <v>0</v>
      </c>
      <c r="L295" s="148"/>
      <c r="M295" s="153"/>
      <c r="N295" s="154"/>
      <c r="O295" s="154"/>
      <c r="P295" s="155">
        <f>SUM(P296:P301)</f>
        <v>0</v>
      </c>
      <c r="Q295" s="154"/>
      <c r="R295" s="155">
        <f>SUM(R296:R301)</f>
        <v>0</v>
      </c>
      <c r="S295" s="154"/>
      <c r="T295" s="156">
        <f>SUM(T296:T301)</f>
        <v>0</v>
      </c>
      <c r="AR295" s="149" t="s">
        <v>168</v>
      </c>
      <c r="AT295" s="157" t="s">
        <v>72</v>
      </c>
      <c r="AU295" s="157" t="s">
        <v>81</v>
      </c>
      <c r="AY295" s="149" t="s">
        <v>129</v>
      </c>
      <c r="BK295" s="158">
        <f>SUM(BK296:BK301)</f>
        <v>0</v>
      </c>
    </row>
    <row r="296" spans="1:65" s="2" customFormat="1" ht="16.5" customHeight="1">
      <c r="A296" s="32"/>
      <c r="B296" s="161"/>
      <c r="C296" s="162" t="s">
        <v>399</v>
      </c>
      <c r="D296" s="162" t="s">
        <v>131</v>
      </c>
      <c r="E296" s="163" t="s">
        <v>400</v>
      </c>
      <c r="F296" s="164" t="s">
        <v>401</v>
      </c>
      <c r="G296" s="165" t="s">
        <v>223</v>
      </c>
      <c r="H296" s="166">
        <v>1</v>
      </c>
      <c r="I296" s="167"/>
      <c r="J296" s="168">
        <f>ROUND(I296*H296,2)</f>
        <v>0</v>
      </c>
      <c r="K296" s="164" t="s">
        <v>147</v>
      </c>
      <c r="L296" s="33"/>
      <c r="M296" s="169" t="s">
        <v>1</v>
      </c>
      <c r="N296" s="170" t="s">
        <v>38</v>
      </c>
      <c r="O296" s="58"/>
      <c r="P296" s="171">
        <f>O296*H296</f>
        <v>0</v>
      </c>
      <c r="Q296" s="171">
        <v>0</v>
      </c>
      <c r="R296" s="171">
        <f>Q296*H296</f>
        <v>0</v>
      </c>
      <c r="S296" s="171">
        <v>0</v>
      </c>
      <c r="T296" s="172">
        <f>S296*H296</f>
        <v>0</v>
      </c>
      <c r="U296" s="32"/>
      <c r="V296" s="32"/>
      <c r="W296" s="32"/>
      <c r="X296" s="32"/>
      <c r="Y296" s="32"/>
      <c r="Z296" s="32"/>
      <c r="AA296" s="32"/>
      <c r="AB296" s="32"/>
      <c r="AC296" s="32"/>
      <c r="AD296" s="32"/>
      <c r="AE296" s="32"/>
      <c r="AR296" s="173" t="s">
        <v>402</v>
      </c>
      <c r="AT296" s="173" t="s">
        <v>131</v>
      </c>
      <c r="AU296" s="173" t="s">
        <v>83</v>
      </c>
      <c r="AY296" s="17" t="s">
        <v>129</v>
      </c>
      <c r="BE296" s="174">
        <f>IF(N296="základní",J296,0)</f>
        <v>0</v>
      </c>
      <c r="BF296" s="174">
        <f>IF(N296="snížená",J296,0)</f>
        <v>0</v>
      </c>
      <c r="BG296" s="174">
        <f>IF(N296="zákl. přenesená",J296,0)</f>
        <v>0</v>
      </c>
      <c r="BH296" s="174">
        <f>IF(N296="sníž. přenesená",J296,0)</f>
        <v>0</v>
      </c>
      <c r="BI296" s="174">
        <f>IF(N296="nulová",J296,0)</f>
        <v>0</v>
      </c>
      <c r="BJ296" s="17" t="s">
        <v>81</v>
      </c>
      <c r="BK296" s="174">
        <f>ROUND(I296*H296,2)</f>
        <v>0</v>
      </c>
      <c r="BL296" s="17" t="s">
        <v>402</v>
      </c>
      <c r="BM296" s="173" t="s">
        <v>403</v>
      </c>
    </row>
    <row r="297" spans="1:47" s="2" customFormat="1" ht="11.25">
      <c r="A297" s="32"/>
      <c r="B297" s="33"/>
      <c r="C297" s="32"/>
      <c r="D297" s="175" t="s">
        <v>137</v>
      </c>
      <c r="E297" s="32"/>
      <c r="F297" s="176" t="s">
        <v>401</v>
      </c>
      <c r="G297" s="32"/>
      <c r="H297" s="32"/>
      <c r="I297" s="97"/>
      <c r="J297" s="32"/>
      <c r="K297" s="32"/>
      <c r="L297" s="33"/>
      <c r="M297" s="177"/>
      <c r="N297" s="178"/>
      <c r="O297" s="58"/>
      <c r="P297" s="58"/>
      <c r="Q297" s="58"/>
      <c r="R297" s="58"/>
      <c r="S297" s="58"/>
      <c r="T297" s="59"/>
      <c r="U297" s="32"/>
      <c r="V297" s="32"/>
      <c r="W297" s="32"/>
      <c r="X297" s="32"/>
      <c r="Y297" s="32"/>
      <c r="Z297" s="32"/>
      <c r="AA297" s="32"/>
      <c r="AB297" s="32"/>
      <c r="AC297" s="32"/>
      <c r="AD297" s="32"/>
      <c r="AE297" s="32"/>
      <c r="AT297" s="17" t="s">
        <v>137</v>
      </c>
      <c r="AU297" s="17" t="s">
        <v>83</v>
      </c>
    </row>
    <row r="298" spans="2:51" s="13" customFormat="1" ht="22.5">
      <c r="B298" s="180"/>
      <c r="D298" s="175" t="s">
        <v>141</v>
      </c>
      <c r="E298" s="181" t="s">
        <v>1</v>
      </c>
      <c r="F298" s="182" t="s">
        <v>404</v>
      </c>
      <c r="H298" s="183">
        <v>1</v>
      </c>
      <c r="I298" s="184"/>
      <c r="L298" s="180"/>
      <c r="M298" s="185"/>
      <c r="N298" s="186"/>
      <c r="O298" s="186"/>
      <c r="P298" s="186"/>
      <c r="Q298" s="186"/>
      <c r="R298" s="186"/>
      <c r="S298" s="186"/>
      <c r="T298" s="187"/>
      <c r="AT298" s="181" t="s">
        <v>141</v>
      </c>
      <c r="AU298" s="181" t="s">
        <v>83</v>
      </c>
      <c r="AV298" s="13" t="s">
        <v>83</v>
      </c>
      <c r="AW298" s="13" t="s">
        <v>30</v>
      </c>
      <c r="AX298" s="13" t="s">
        <v>81</v>
      </c>
      <c r="AY298" s="181" t="s">
        <v>129</v>
      </c>
    </row>
    <row r="299" spans="1:65" s="2" customFormat="1" ht="16.5" customHeight="1">
      <c r="A299" s="32"/>
      <c r="B299" s="161"/>
      <c r="C299" s="162" t="s">
        <v>405</v>
      </c>
      <c r="D299" s="162" t="s">
        <v>131</v>
      </c>
      <c r="E299" s="163" t="s">
        <v>406</v>
      </c>
      <c r="F299" s="164" t="s">
        <v>407</v>
      </c>
      <c r="G299" s="165" t="s">
        <v>223</v>
      </c>
      <c r="H299" s="166">
        <v>1</v>
      </c>
      <c r="I299" s="167"/>
      <c r="J299" s="168">
        <f>ROUND(I299*H299,2)</f>
        <v>0</v>
      </c>
      <c r="K299" s="164" t="s">
        <v>147</v>
      </c>
      <c r="L299" s="33"/>
      <c r="M299" s="169" t="s">
        <v>1</v>
      </c>
      <c r="N299" s="170" t="s">
        <v>38</v>
      </c>
      <c r="O299" s="58"/>
      <c r="P299" s="171">
        <f>O299*H299</f>
        <v>0</v>
      </c>
      <c r="Q299" s="171">
        <v>0</v>
      </c>
      <c r="R299" s="171">
        <f>Q299*H299</f>
        <v>0</v>
      </c>
      <c r="S299" s="171">
        <v>0</v>
      </c>
      <c r="T299" s="172">
        <f>S299*H299</f>
        <v>0</v>
      </c>
      <c r="U299" s="32"/>
      <c r="V299" s="32"/>
      <c r="W299" s="32"/>
      <c r="X299" s="32"/>
      <c r="Y299" s="32"/>
      <c r="Z299" s="32"/>
      <c r="AA299" s="32"/>
      <c r="AB299" s="32"/>
      <c r="AC299" s="32"/>
      <c r="AD299" s="32"/>
      <c r="AE299" s="32"/>
      <c r="AR299" s="173" t="s">
        <v>402</v>
      </c>
      <c r="AT299" s="173" t="s">
        <v>131</v>
      </c>
      <c r="AU299" s="173" t="s">
        <v>83</v>
      </c>
      <c r="AY299" s="17" t="s">
        <v>129</v>
      </c>
      <c r="BE299" s="174">
        <f>IF(N299="základní",J299,0)</f>
        <v>0</v>
      </c>
      <c r="BF299" s="174">
        <f>IF(N299="snížená",J299,0)</f>
        <v>0</v>
      </c>
      <c r="BG299" s="174">
        <f>IF(N299="zákl. přenesená",J299,0)</f>
        <v>0</v>
      </c>
      <c r="BH299" s="174">
        <f>IF(N299="sníž. přenesená",J299,0)</f>
        <v>0</v>
      </c>
      <c r="BI299" s="174">
        <f>IF(N299="nulová",J299,0)</f>
        <v>0</v>
      </c>
      <c r="BJ299" s="17" t="s">
        <v>81</v>
      </c>
      <c r="BK299" s="174">
        <f>ROUND(I299*H299,2)</f>
        <v>0</v>
      </c>
      <c r="BL299" s="17" t="s">
        <v>402</v>
      </c>
      <c r="BM299" s="173" t="s">
        <v>408</v>
      </c>
    </row>
    <row r="300" spans="1:47" s="2" customFormat="1" ht="11.25">
      <c r="A300" s="32"/>
      <c r="B300" s="33"/>
      <c r="C300" s="32"/>
      <c r="D300" s="175" t="s">
        <v>137</v>
      </c>
      <c r="E300" s="32"/>
      <c r="F300" s="176" t="s">
        <v>407</v>
      </c>
      <c r="G300" s="32"/>
      <c r="H300" s="32"/>
      <c r="I300" s="97"/>
      <c r="J300" s="32"/>
      <c r="K300" s="32"/>
      <c r="L300" s="33"/>
      <c r="M300" s="177"/>
      <c r="N300" s="178"/>
      <c r="O300" s="58"/>
      <c r="P300" s="58"/>
      <c r="Q300" s="58"/>
      <c r="R300" s="58"/>
      <c r="S300" s="58"/>
      <c r="T300" s="59"/>
      <c r="U300" s="32"/>
      <c r="V300" s="32"/>
      <c r="W300" s="32"/>
      <c r="X300" s="32"/>
      <c r="Y300" s="32"/>
      <c r="Z300" s="32"/>
      <c r="AA300" s="32"/>
      <c r="AB300" s="32"/>
      <c r="AC300" s="32"/>
      <c r="AD300" s="32"/>
      <c r="AE300" s="32"/>
      <c r="AT300" s="17" t="s">
        <v>137</v>
      </c>
      <c r="AU300" s="17" t="s">
        <v>83</v>
      </c>
    </row>
    <row r="301" spans="2:51" s="13" customFormat="1" ht="22.5">
      <c r="B301" s="180"/>
      <c r="D301" s="175" t="s">
        <v>141</v>
      </c>
      <c r="E301" s="181" t="s">
        <v>1</v>
      </c>
      <c r="F301" s="182" t="s">
        <v>409</v>
      </c>
      <c r="H301" s="183">
        <v>1</v>
      </c>
      <c r="I301" s="184"/>
      <c r="L301" s="180"/>
      <c r="M301" s="185"/>
      <c r="N301" s="186"/>
      <c r="O301" s="186"/>
      <c r="P301" s="186"/>
      <c r="Q301" s="186"/>
      <c r="R301" s="186"/>
      <c r="S301" s="186"/>
      <c r="T301" s="187"/>
      <c r="AT301" s="181" t="s">
        <v>141</v>
      </c>
      <c r="AU301" s="181" t="s">
        <v>83</v>
      </c>
      <c r="AV301" s="13" t="s">
        <v>83</v>
      </c>
      <c r="AW301" s="13" t="s">
        <v>30</v>
      </c>
      <c r="AX301" s="13" t="s">
        <v>81</v>
      </c>
      <c r="AY301" s="181" t="s">
        <v>129</v>
      </c>
    </row>
    <row r="302" spans="2:63" s="12" customFormat="1" ht="22.9" customHeight="1">
      <c r="B302" s="148"/>
      <c r="D302" s="149" t="s">
        <v>72</v>
      </c>
      <c r="E302" s="159" t="s">
        <v>410</v>
      </c>
      <c r="F302" s="159" t="s">
        <v>411</v>
      </c>
      <c r="I302" s="151"/>
      <c r="J302" s="160">
        <f>BK302</f>
        <v>0</v>
      </c>
      <c r="L302" s="148"/>
      <c r="M302" s="153"/>
      <c r="N302" s="154"/>
      <c r="O302" s="154"/>
      <c r="P302" s="155">
        <f>SUM(P303:P310)</f>
        <v>0</v>
      </c>
      <c r="Q302" s="154"/>
      <c r="R302" s="155">
        <f>SUM(R303:R310)</f>
        <v>0</v>
      </c>
      <c r="S302" s="154"/>
      <c r="T302" s="156">
        <f>SUM(T303:T310)</f>
        <v>0</v>
      </c>
      <c r="AR302" s="149" t="s">
        <v>168</v>
      </c>
      <c r="AT302" s="157" t="s">
        <v>72</v>
      </c>
      <c r="AU302" s="157" t="s">
        <v>81</v>
      </c>
      <c r="AY302" s="149" t="s">
        <v>129</v>
      </c>
      <c r="BK302" s="158">
        <f>SUM(BK303:BK310)</f>
        <v>0</v>
      </c>
    </row>
    <row r="303" spans="1:65" s="2" customFormat="1" ht="16.5" customHeight="1">
      <c r="A303" s="32"/>
      <c r="B303" s="161"/>
      <c r="C303" s="162" t="s">
        <v>412</v>
      </c>
      <c r="D303" s="162" t="s">
        <v>131</v>
      </c>
      <c r="E303" s="163" t="s">
        <v>413</v>
      </c>
      <c r="F303" s="164" t="s">
        <v>414</v>
      </c>
      <c r="G303" s="165" t="s">
        <v>223</v>
      </c>
      <c r="H303" s="166">
        <v>1</v>
      </c>
      <c r="I303" s="167"/>
      <c r="J303" s="168">
        <f>ROUND(I303*H303,2)</f>
        <v>0</v>
      </c>
      <c r="K303" s="164" t="s">
        <v>147</v>
      </c>
      <c r="L303" s="33"/>
      <c r="M303" s="169" t="s">
        <v>1</v>
      </c>
      <c r="N303" s="170" t="s">
        <v>38</v>
      </c>
      <c r="O303" s="58"/>
      <c r="P303" s="171">
        <f>O303*H303</f>
        <v>0</v>
      </c>
      <c r="Q303" s="171">
        <v>0</v>
      </c>
      <c r="R303" s="171">
        <f>Q303*H303</f>
        <v>0</v>
      </c>
      <c r="S303" s="171">
        <v>0</v>
      </c>
      <c r="T303" s="172">
        <f>S303*H303</f>
        <v>0</v>
      </c>
      <c r="U303" s="32"/>
      <c r="V303" s="32"/>
      <c r="W303" s="32"/>
      <c r="X303" s="32"/>
      <c r="Y303" s="32"/>
      <c r="Z303" s="32"/>
      <c r="AA303" s="32"/>
      <c r="AB303" s="32"/>
      <c r="AC303" s="32"/>
      <c r="AD303" s="32"/>
      <c r="AE303" s="32"/>
      <c r="AR303" s="173" t="s">
        <v>402</v>
      </c>
      <c r="AT303" s="173" t="s">
        <v>131</v>
      </c>
      <c r="AU303" s="173" t="s">
        <v>83</v>
      </c>
      <c r="AY303" s="17" t="s">
        <v>129</v>
      </c>
      <c r="BE303" s="174">
        <f>IF(N303="základní",J303,0)</f>
        <v>0</v>
      </c>
      <c r="BF303" s="174">
        <f>IF(N303="snížená",J303,0)</f>
        <v>0</v>
      </c>
      <c r="BG303" s="174">
        <f>IF(N303="zákl. přenesená",J303,0)</f>
        <v>0</v>
      </c>
      <c r="BH303" s="174">
        <f>IF(N303="sníž. přenesená",J303,0)</f>
        <v>0</v>
      </c>
      <c r="BI303" s="174">
        <f>IF(N303="nulová",J303,0)</f>
        <v>0</v>
      </c>
      <c r="BJ303" s="17" t="s">
        <v>81</v>
      </c>
      <c r="BK303" s="174">
        <f>ROUND(I303*H303,2)</f>
        <v>0</v>
      </c>
      <c r="BL303" s="17" t="s">
        <v>402</v>
      </c>
      <c r="BM303" s="173" t="s">
        <v>415</v>
      </c>
    </row>
    <row r="304" spans="1:47" s="2" customFormat="1" ht="11.25">
      <c r="A304" s="32"/>
      <c r="B304" s="33"/>
      <c r="C304" s="32"/>
      <c r="D304" s="175" t="s">
        <v>137</v>
      </c>
      <c r="E304" s="32"/>
      <c r="F304" s="176" t="s">
        <v>416</v>
      </c>
      <c r="G304" s="32"/>
      <c r="H304" s="32"/>
      <c r="I304" s="97"/>
      <c r="J304" s="32"/>
      <c r="K304" s="32"/>
      <c r="L304" s="33"/>
      <c r="M304" s="177"/>
      <c r="N304" s="178"/>
      <c r="O304" s="58"/>
      <c r="P304" s="58"/>
      <c r="Q304" s="58"/>
      <c r="R304" s="58"/>
      <c r="S304" s="58"/>
      <c r="T304" s="59"/>
      <c r="U304" s="32"/>
      <c r="V304" s="32"/>
      <c r="W304" s="32"/>
      <c r="X304" s="32"/>
      <c r="Y304" s="32"/>
      <c r="Z304" s="32"/>
      <c r="AA304" s="32"/>
      <c r="AB304" s="32"/>
      <c r="AC304" s="32"/>
      <c r="AD304" s="32"/>
      <c r="AE304" s="32"/>
      <c r="AT304" s="17" t="s">
        <v>137</v>
      </c>
      <c r="AU304" s="17" t="s">
        <v>83</v>
      </c>
    </row>
    <row r="305" spans="2:51" s="15" customFormat="1" ht="33.75">
      <c r="B305" s="206"/>
      <c r="D305" s="175" t="s">
        <v>141</v>
      </c>
      <c r="E305" s="207" t="s">
        <v>1</v>
      </c>
      <c r="F305" s="208" t="s">
        <v>417</v>
      </c>
      <c r="H305" s="207" t="s">
        <v>1</v>
      </c>
      <c r="I305" s="209"/>
      <c r="L305" s="206"/>
      <c r="M305" s="210"/>
      <c r="N305" s="211"/>
      <c r="O305" s="211"/>
      <c r="P305" s="211"/>
      <c r="Q305" s="211"/>
      <c r="R305" s="211"/>
      <c r="S305" s="211"/>
      <c r="T305" s="212"/>
      <c r="AT305" s="207" t="s">
        <v>141</v>
      </c>
      <c r="AU305" s="207" t="s">
        <v>83</v>
      </c>
      <c r="AV305" s="15" t="s">
        <v>81</v>
      </c>
      <c r="AW305" s="15" t="s">
        <v>30</v>
      </c>
      <c r="AX305" s="15" t="s">
        <v>73</v>
      </c>
      <c r="AY305" s="207" t="s">
        <v>129</v>
      </c>
    </row>
    <row r="306" spans="2:51" s="15" customFormat="1" ht="22.5">
      <c r="B306" s="206"/>
      <c r="D306" s="175" t="s">
        <v>141</v>
      </c>
      <c r="E306" s="207" t="s">
        <v>1</v>
      </c>
      <c r="F306" s="208" t="s">
        <v>418</v>
      </c>
      <c r="H306" s="207" t="s">
        <v>1</v>
      </c>
      <c r="I306" s="209"/>
      <c r="L306" s="206"/>
      <c r="M306" s="210"/>
      <c r="N306" s="211"/>
      <c r="O306" s="211"/>
      <c r="P306" s="211"/>
      <c r="Q306" s="211"/>
      <c r="R306" s="211"/>
      <c r="S306" s="211"/>
      <c r="T306" s="212"/>
      <c r="AT306" s="207" t="s">
        <v>141</v>
      </c>
      <c r="AU306" s="207" t="s">
        <v>83</v>
      </c>
      <c r="AV306" s="15" t="s">
        <v>81</v>
      </c>
      <c r="AW306" s="15" t="s">
        <v>30</v>
      </c>
      <c r="AX306" s="15" t="s">
        <v>73</v>
      </c>
      <c r="AY306" s="207" t="s">
        <v>129</v>
      </c>
    </row>
    <row r="307" spans="2:51" s="15" customFormat="1" ht="22.5">
      <c r="B307" s="206"/>
      <c r="D307" s="175" t="s">
        <v>141</v>
      </c>
      <c r="E307" s="207" t="s">
        <v>1</v>
      </c>
      <c r="F307" s="208" t="s">
        <v>419</v>
      </c>
      <c r="H307" s="207" t="s">
        <v>1</v>
      </c>
      <c r="I307" s="209"/>
      <c r="L307" s="206"/>
      <c r="M307" s="210"/>
      <c r="N307" s="211"/>
      <c r="O307" s="211"/>
      <c r="P307" s="211"/>
      <c r="Q307" s="211"/>
      <c r="R307" s="211"/>
      <c r="S307" s="211"/>
      <c r="T307" s="212"/>
      <c r="AT307" s="207" t="s">
        <v>141</v>
      </c>
      <c r="AU307" s="207" t="s">
        <v>83</v>
      </c>
      <c r="AV307" s="15" t="s">
        <v>81</v>
      </c>
      <c r="AW307" s="15" t="s">
        <v>30</v>
      </c>
      <c r="AX307" s="15" t="s">
        <v>73</v>
      </c>
      <c r="AY307" s="207" t="s">
        <v>129</v>
      </c>
    </row>
    <row r="308" spans="2:51" s="15" customFormat="1" ht="22.5">
      <c r="B308" s="206"/>
      <c r="D308" s="175" t="s">
        <v>141</v>
      </c>
      <c r="E308" s="207" t="s">
        <v>1</v>
      </c>
      <c r="F308" s="208" t="s">
        <v>420</v>
      </c>
      <c r="H308" s="207" t="s">
        <v>1</v>
      </c>
      <c r="I308" s="209"/>
      <c r="L308" s="206"/>
      <c r="M308" s="210"/>
      <c r="N308" s="211"/>
      <c r="O308" s="211"/>
      <c r="P308" s="211"/>
      <c r="Q308" s="211"/>
      <c r="R308" s="211"/>
      <c r="S308" s="211"/>
      <c r="T308" s="212"/>
      <c r="AT308" s="207" t="s">
        <v>141</v>
      </c>
      <c r="AU308" s="207" t="s">
        <v>83</v>
      </c>
      <c r="AV308" s="15" t="s">
        <v>81</v>
      </c>
      <c r="AW308" s="15" t="s">
        <v>30</v>
      </c>
      <c r="AX308" s="15" t="s">
        <v>73</v>
      </c>
      <c r="AY308" s="207" t="s">
        <v>129</v>
      </c>
    </row>
    <row r="309" spans="2:51" s="15" customFormat="1" ht="11.25">
      <c r="B309" s="206"/>
      <c r="D309" s="175" t="s">
        <v>141</v>
      </c>
      <c r="E309" s="207" t="s">
        <v>1</v>
      </c>
      <c r="F309" s="208" t="s">
        <v>421</v>
      </c>
      <c r="H309" s="207" t="s">
        <v>1</v>
      </c>
      <c r="I309" s="209"/>
      <c r="L309" s="206"/>
      <c r="M309" s="210"/>
      <c r="N309" s="211"/>
      <c r="O309" s="211"/>
      <c r="P309" s="211"/>
      <c r="Q309" s="211"/>
      <c r="R309" s="211"/>
      <c r="S309" s="211"/>
      <c r="T309" s="212"/>
      <c r="AT309" s="207" t="s">
        <v>141</v>
      </c>
      <c r="AU309" s="207" t="s">
        <v>83</v>
      </c>
      <c r="AV309" s="15" t="s">
        <v>81</v>
      </c>
      <c r="AW309" s="15" t="s">
        <v>30</v>
      </c>
      <c r="AX309" s="15" t="s">
        <v>73</v>
      </c>
      <c r="AY309" s="207" t="s">
        <v>129</v>
      </c>
    </row>
    <row r="310" spans="2:51" s="13" customFormat="1" ht="11.25">
      <c r="B310" s="180"/>
      <c r="D310" s="175" t="s">
        <v>141</v>
      </c>
      <c r="E310" s="181" t="s">
        <v>1</v>
      </c>
      <c r="F310" s="182" t="s">
        <v>81</v>
      </c>
      <c r="H310" s="183">
        <v>1</v>
      </c>
      <c r="I310" s="184"/>
      <c r="L310" s="180"/>
      <c r="M310" s="185"/>
      <c r="N310" s="186"/>
      <c r="O310" s="186"/>
      <c r="P310" s="186"/>
      <c r="Q310" s="186"/>
      <c r="R310" s="186"/>
      <c r="S310" s="186"/>
      <c r="T310" s="187"/>
      <c r="AT310" s="181" t="s">
        <v>141</v>
      </c>
      <c r="AU310" s="181" t="s">
        <v>83</v>
      </c>
      <c r="AV310" s="13" t="s">
        <v>83</v>
      </c>
      <c r="AW310" s="13" t="s">
        <v>30</v>
      </c>
      <c r="AX310" s="13" t="s">
        <v>81</v>
      </c>
      <c r="AY310" s="181" t="s">
        <v>129</v>
      </c>
    </row>
    <row r="311" spans="2:63" s="12" customFormat="1" ht="22.9" customHeight="1">
      <c r="B311" s="148"/>
      <c r="D311" s="149" t="s">
        <v>72</v>
      </c>
      <c r="E311" s="159" t="s">
        <v>422</v>
      </c>
      <c r="F311" s="159" t="s">
        <v>423</v>
      </c>
      <c r="I311" s="151"/>
      <c r="J311" s="160">
        <f>BK311</f>
        <v>0</v>
      </c>
      <c r="L311" s="148"/>
      <c r="M311" s="153"/>
      <c r="N311" s="154"/>
      <c r="O311" s="154"/>
      <c r="P311" s="155">
        <f>SUM(P312:P317)</f>
        <v>0</v>
      </c>
      <c r="Q311" s="154"/>
      <c r="R311" s="155">
        <f>SUM(R312:R317)</f>
        <v>0</v>
      </c>
      <c r="S311" s="154"/>
      <c r="T311" s="156">
        <f>SUM(T312:T317)</f>
        <v>0</v>
      </c>
      <c r="AR311" s="149" t="s">
        <v>168</v>
      </c>
      <c r="AT311" s="157" t="s">
        <v>72</v>
      </c>
      <c r="AU311" s="157" t="s">
        <v>81</v>
      </c>
      <c r="AY311" s="149" t="s">
        <v>129</v>
      </c>
      <c r="BK311" s="158">
        <f>SUM(BK312:BK317)</f>
        <v>0</v>
      </c>
    </row>
    <row r="312" spans="1:65" s="2" customFormat="1" ht="16.5" customHeight="1">
      <c r="A312" s="32"/>
      <c r="B312" s="161"/>
      <c r="C312" s="162" t="s">
        <v>424</v>
      </c>
      <c r="D312" s="162" t="s">
        <v>131</v>
      </c>
      <c r="E312" s="163" t="s">
        <v>425</v>
      </c>
      <c r="F312" s="164" t="s">
        <v>426</v>
      </c>
      <c r="G312" s="165" t="s">
        <v>427</v>
      </c>
      <c r="H312" s="166">
        <v>1</v>
      </c>
      <c r="I312" s="167"/>
      <c r="J312" s="168">
        <f>ROUND(I312*H312,2)</f>
        <v>0</v>
      </c>
      <c r="K312" s="164" t="s">
        <v>147</v>
      </c>
      <c r="L312" s="33"/>
      <c r="M312" s="169" t="s">
        <v>1</v>
      </c>
      <c r="N312" s="170" t="s">
        <v>38</v>
      </c>
      <c r="O312" s="58"/>
      <c r="P312" s="171">
        <f>O312*H312</f>
        <v>0</v>
      </c>
      <c r="Q312" s="171">
        <v>0</v>
      </c>
      <c r="R312" s="171">
        <f>Q312*H312</f>
        <v>0</v>
      </c>
      <c r="S312" s="171">
        <v>0</v>
      </c>
      <c r="T312" s="172">
        <f>S312*H312</f>
        <v>0</v>
      </c>
      <c r="U312" s="32"/>
      <c r="V312" s="32"/>
      <c r="W312" s="32"/>
      <c r="X312" s="32"/>
      <c r="Y312" s="32"/>
      <c r="Z312" s="32"/>
      <c r="AA312" s="32"/>
      <c r="AB312" s="32"/>
      <c r="AC312" s="32"/>
      <c r="AD312" s="32"/>
      <c r="AE312" s="32"/>
      <c r="AR312" s="173" t="s">
        <v>402</v>
      </c>
      <c r="AT312" s="173" t="s">
        <v>131</v>
      </c>
      <c r="AU312" s="173" t="s">
        <v>83</v>
      </c>
      <c r="AY312" s="17" t="s">
        <v>129</v>
      </c>
      <c r="BE312" s="174">
        <f>IF(N312="základní",J312,0)</f>
        <v>0</v>
      </c>
      <c r="BF312" s="174">
        <f>IF(N312="snížená",J312,0)</f>
        <v>0</v>
      </c>
      <c r="BG312" s="174">
        <f>IF(N312="zákl. přenesená",J312,0)</f>
        <v>0</v>
      </c>
      <c r="BH312" s="174">
        <f>IF(N312="sníž. přenesená",J312,0)</f>
        <v>0</v>
      </c>
      <c r="BI312" s="174">
        <f>IF(N312="nulová",J312,0)</f>
        <v>0</v>
      </c>
      <c r="BJ312" s="17" t="s">
        <v>81</v>
      </c>
      <c r="BK312" s="174">
        <f>ROUND(I312*H312,2)</f>
        <v>0</v>
      </c>
      <c r="BL312" s="17" t="s">
        <v>402</v>
      </c>
      <c r="BM312" s="173" t="s">
        <v>428</v>
      </c>
    </row>
    <row r="313" spans="1:47" s="2" customFormat="1" ht="11.25">
      <c r="A313" s="32"/>
      <c r="B313" s="33"/>
      <c r="C313" s="32"/>
      <c r="D313" s="175" t="s">
        <v>137</v>
      </c>
      <c r="E313" s="32"/>
      <c r="F313" s="176" t="s">
        <v>426</v>
      </c>
      <c r="G313" s="32"/>
      <c r="H313" s="32"/>
      <c r="I313" s="97"/>
      <c r="J313" s="32"/>
      <c r="K313" s="32"/>
      <c r="L313" s="33"/>
      <c r="M313" s="177"/>
      <c r="N313" s="178"/>
      <c r="O313" s="58"/>
      <c r="P313" s="58"/>
      <c r="Q313" s="58"/>
      <c r="R313" s="58"/>
      <c r="S313" s="58"/>
      <c r="T313" s="59"/>
      <c r="U313" s="32"/>
      <c r="V313" s="32"/>
      <c r="W313" s="32"/>
      <c r="X313" s="32"/>
      <c r="Y313" s="32"/>
      <c r="Z313" s="32"/>
      <c r="AA313" s="32"/>
      <c r="AB313" s="32"/>
      <c r="AC313" s="32"/>
      <c r="AD313" s="32"/>
      <c r="AE313" s="32"/>
      <c r="AT313" s="17" t="s">
        <v>137</v>
      </c>
      <c r="AU313" s="17" t="s">
        <v>83</v>
      </c>
    </row>
    <row r="314" spans="2:51" s="15" customFormat="1" ht="22.5">
      <c r="B314" s="206"/>
      <c r="D314" s="175" t="s">
        <v>141</v>
      </c>
      <c r="E314" s="207" t="s">
        <v>1</v>
      </c>
      <c r="F314" s="208" t="s">
        <v>429</v>
      </c>
      <c r="H314" s="207" t="s">
        <v>1</v>
      </c>
      <c r="I314" s="209"/>
      <c r="L314" s="206"/>
      <c r="M314" s="210"/>
      <c r="N314" s="211"/>
      <c r="O314" s="211"/>
      <c r="P314" s="211"/>
      <c r="Q314" s="211"/>
      <c r="R314" s="211"/>
      <c r="S314" s="211"/>
      <c r="T314" s="212"/>
      <c r="AT314" s="207" t="s">
        <v>141</v>
      </c>
      <c r="AU314" s="207" t="s">
        <v>83</v>
      </c>
      <c r="AV314" s="15" t="s">
        <v>81</v>
      </c>
      <c r="AW314" s="15" t="s">
        <v>30</v>
      </c>
      <c r="AX314" s="15" t="s">
        <v>73</v>
      </c>
      <c r="AY314" s="207" t="s">
        <v>129</v>
      </c>
    </row>
    <row r="315" spans="2:51" s="14" customFormat="1" ht="22.5">
      <c r="B315" s="188"/>
      <c r="D315" s="175" t="s">
        <v>141</v>
      </c>
      <c r="E315" s="189" t="s">
        <v>1</v>
      </c>
      <c r="F315" s="190" t="s">
        <v>430</v>
      </c>
      <c r="H315" s="191">
        <v>0</v>
      </c>
      <c r="I315" s="192"/>
      <c r="L315" s="188"/>
      <c r="M315" s="193"/>
      <c r="N315" s="194"/>
      <c r="O315" s="194"/>
      <c r="P315" s="194"/>
      <c r="Q315" s="194"/>
      <c r="R315" s="194"/>
      <c r="S315" s="194"/>
      <c r="T315" s="195"/>
      <c r="AT315" s="189" t="s">
        <v>141</v>
      </c>
      <c r="AU315" s="189" t="s">
        <v>83</v>
      </c>
      <c r="AV315" s="14" t="s">
        <v>135</v>
      </c>
      <c r="AW315" s="14" t="s">
        <v>30</v>
      </c>
      <c r="AX315" s="14" t="s">
        <v>73</v>
      </c>
      <c r="AY315" s="189" t="s">
        <v>129</v>
      </c>
    </row>
    <row r="316" spans="2:51" s="15" customFormat="1" ht="22.5">
      <c r="B316" s="206"/>
      <c r="D316" s="175" t="s">
        <v>141</v>
      </c>
      <c r="E316" s="207" t="s">
        <v>1</v>
      </c>
      <c r="F316" s="208" t="s">
        <v>431</v>
      </c>
      <c r="H316" s="207" t="s">
        <v>1</v>
      </c>
      <c r="I316" s="209"/>
      <c r="L316" s="206"/>
      <c r="M316" s="210"/>
      <c r="N316" s="211"/>
      <c r="O316" s="211"/>
      <c r="P316" s="211"/>
      <c r="Q316" s="211"/>
      <c r="R316" s="211"/>
      <c r="S316" s="211"/>
      <c r="T316" s="212"/>
      <c r="AT316" s="207" t="s">
        <v>141</v>
      </c>
      <c r="AU316" s="207" t="s">
        <v>83</v>
      </c>
      <c r="AV316" s="15" t="s">
        <v>81</v>
      </c>
      <c r="AW316" s="15" t="s">
        <v>30</v>
      </c>
      <c r="AX316" s="15" t="s">
        <v>73</v>
      </c>
      <c r="AY316" s="207" t="s">
        <v>129</v>
      </c>
    </row>
    <row r="317" spans="2:51" s="13" customFormat="1" ht="33.75">
      <c r="B317" s="180"/>
      <c r="D317" s="175" t="s">
        <v>141</v>
      </c>
      <c r="E317" s="181" t="s">
        <v>1</v>
      </c>
      <c r="F317" s="182" t="s">
        <v>432</v>
      </c>
      <c r="H317" s="183">
        <v>1</v>
      </c>
      <c r="I317" s="184"/>
      <c r="L317" s="180"/>
      <c r="M317" s="185"/>
      <c r="N317" s="186"/>
      <c r="O317" s="186"/>
      <c r="P317" s="186"/>
      <c r="Q317" s="186"/>
      <c r="R317" s="186"/>
      <c r="S317" s="186"/>
      <c r="T317" s="187"/>
      <c r="AT317" s="181" t="s">
        <v>141</v>
      </c>
      <c r="AU317" s="181" t="s">
        <v>83</v>
      </c>
      <c r="AV317" s="13" t="s">
        <v>83</v>
      </c>
      <c r="AW317" s="13" t="s">
        <v>30</v>
      </c>
      <c r="AX317" s="13" t="s">
        <v>81</v>
      </c>
      <c r="AY317" s="181" t="s">
        <v>129</v>
      </c>
    </row>
    <row r="318" spans="2:63" s="12" customFormat="1" ht="22.9" customHeight="1">
      <c r="B318" s="148"/>
      <c r="D318" s="149" t="s">
        <v>72</v>
      </c>
      <c r="E318" s="159" t="s">
        <v>433</v>
      </c>
      <c r="F318" s="159" t="s">
        <v>434</v>
      </c>
      <c r="I318" s="151"/>
      <c r="J318" s="160">
        <f>BK318</f>
        <v>0</v>
      </c>
      <c r="L318" s="148"/>
      <c r="M318" s="153"/>
      <c r="N318" s="154"/>
      <c r="O318" s="154"/>
      <c r="P318" s="155">
        <f>SUM(P319:P324)</f>
        <v>0</v>
      </c>
      <c r="Q318" s="154"/>
      <c r="R318" s="155">
        <f>SUM(R319:R324)</f>
        <v>0</v>
      </c>
      <c r="S318" s="154"/>
      <c r="T318" s="156">
        <f>SUM(T319:T324)</f>
        <v>0</v>
      </c>
      <c r="AR318" s="149" t="s">
        <v>168</v>
      </c>
      <c r="AT318" s="157" t="s">
        <v>72</v>
      </c>
      <c r="AU318" s="157" t="s">
        <v>81</v>
      </c>
      <c r="AY318" s="149" t="s">
        <v>129</v>
      </c>
      <c r="BK318" s="158">
        <f>SUM(BK319:BK324)</f>
        <v>0</v>
      </c>
    </row>
    <row r="319" spans="1:65" s="2" customFormat="1" ht="16.5" customHeight="1">
      <c r="A319" s="32"/>
      <c r="B319" s="161"/>
      <c r="C319" s="162" t="s">
        <v>435</v>
      </c>
      <c r="D319" s="162" t="s">
        <v>131</v>
      </c>
      <c r="E319" s="163" t="s">
        <v>436</v>
      </c>
      <c r="F319" s="164" t="s">
        <v>437</v>
      </c>
      <c r="G319" s="165" t="s">
        <v>223</v>
      </c>
      <c r="H319" s="166">
        <v>1</v>
      </c>
      <c r="I319" s="167"/>
      <c r="J319" s="168">
        <f>ROUND(I319*H319,2)</f>
        <v>0</v>
      </c>
      <c r="K319" s="164" t="s">
        <v>147</v>
      </c>
      <c r="L319" s="33"/>
      <c r="M319" s="169" t="s">
        <v>1</v>
      </c>
      <c r="N319" s="170" t="s">
        <v>38</v>
      </c>
      <c r="O319" s="58"/>
      <c r="P319" s="171">
        <f>O319*H319</f>
        <v>0</v>
      </c>
      <c r="Q319" s="171">
        <v>0</v>
      </c>
      <c r="R319" s="171">
        <f>Q319*H319</f>
        <v>0</v>
      </c>
      <c r="S319" s="171">
        <v>0</v>
      </c>
      <c r="T319" s="172">
        <f>S319*H319</f>
        <v>0</v>
      </c>
      <c r="U319" s="32"/>
      <c r="V319" s="32"/>
      <c r="W319" s="32"/>
      <c r="X319" s="32"/>
      <c r="Y319" s="32"/>
      <c r="Z319" s="32"/>
      <c r="AA319" s="32"/>
      <c r="AB319" s="32"/>
      <c r="AC319" s="32"/>
      <c r="AD319" s="32"/>
      <c r="AE319" s="32"/>
      <c r="AR319" s="173" t="s">
        <v>402</v>
      </c>
      <c r="AT319" s="173" t="s">
        <v>131</v>
      </c>
      <c r="AU319" s="173" t="s">
        <v>83</v>
      </c>
      <c r="AY319" s="17" t="s">
        <v>129</v>
      </c>
      <c r="BE319" s="174">
        <f>IF(N319="základní",J319,0)</f>
        <v>0</v>
      </c>
      <c r="BF319" s="174">
        <f>IF(N319="snížená",J319,0)</f>
        <v>0</v>
      </c>
      <c r="BG319" s="174">
        <f>IF(N319="zákl. přenesená",J319,0)</f>
        <v>0</v>
      </c>
      <c r="BH319" s="174">
        <f>IF(N319="sníž. přenesená",J319,0)</f>
        <v>0</v>
      </c>
      <c r="BI319" s="174">
        <f>IF(N319="nulová",J319,0)</f>
        <v>0</v>
      </c>
      <c r="BJ319" s="17" t="s">
        <v>81</v>
      </c>
      <c r="BK319" s="174">
        <f>ROUND(I319*H319,2)</f>
        <v>0</v>
      </c>
      <c r="BL319" s="17" t="s">
        <v>402</v>
      </c>
      <c r="BM319" s="173" t="s">
        <v>438</v>
      </c>
    </row>
    <row r="320" spans="1:47" s="2" customFormat="1" ht="11.25">
      <c r="A320" s="32"/>
      <c r="B320" s="33"/>
      <c r="C320" s="32"/>
      <c r="D320" s="175" t="s">
        <v>137</v>
      </c>
      <c r="E320" s="32"/>
      <c r="F320" s="176" t="s">
        <v>437</v>
      </c>
      <c r="G320" s="32"/>
      <c r="H320" s="32"/>
      <c r="I320" s="97"/>
      <c r="J320" s="32"/>
      <c r="K320" s="32"/>
      <c r="L320" s="33"/>
      <c r="M320" s="177"/>
      <c r="N320" s="178"/>
      <c r="O320" s="58"/>
      <c r="P320" s="58"/>
      <c r="Q320" s="58"/>
      <c r="R320" s="58"/>
      <c r="S320" s="58"/>
      <c r="T320" s="59"/>
      <c r="U320" s="32"/>
      <c r="V320" s="32"/>
      <c r="W320" s="32"/>
      <c r="X320" s="32"/>
      <c r="Y320" s="32"/>
      <c r="Z320" s="32"/>
      <c r="AA320" s="32"/>
      <c r="AB320" s="32"/>
      <c r="AC320" s="32"/>
      <c r="AD320" s="32"/>
      <c r="AE320" s="32"/>
      <c r="AT320" s="17" t="s">
        <v>137</v>
      </c>
      <c r="AU320" s="17" t="s">
        <v>83</v>
      </c>
    </row>
    <row r="321" spans="2:51" s="15" customFormat="1" ht="22.5">
      <c r="B321" s="206"/>
      <c r="D321" s="175" t="s">
        <v>141</v>
      </c>
      <c r="E321" s="207" t="s">
        <v>1</v>
      </c>
      <c r="F321" s="208" t="s">
        <v>439</v>
      </c>
      <c r="H321" s="207" t="s">
        <v>1</v>
      </c>
      <c r="I321" s="209"/>
      <c r="L321" s="206"/>
      <c r="M321" s="210"/>
      <c r="N321" s="211"/>
      <c r="O321" s="211"/>
      <c r="P321" s="211"/>
      <c r="Q321" s="211"/>
      <c r="R321" s="211"/>
      <c r="S321" s="211"/>
      <c r="T321" s="212"/>
      <c r="AT321" s="207" t="s">
        <v>141</v>
      </c>
      <c r="AU321" s="207" t="s">
        <v>83</v>
      </c>
      <c r="AV321" s="15" t="s">
        <v>81</v>
      </c>
      <c r="AW321" s="15" t="s">
        <v>30</v>
      </c>
      <c r="AX321" s="15" t="s">
        <v>73</v>
      </c>
      <c r="AY321" s="207" t="s">
        <v>129</v>
      </c>
    </row>
    <row r="322" spans="2:51" s="15" customFormat="1" ht="22.5">
      <c r="B322" s="206"/>
      <c r="D322" s="175" t="s">
        <v>141</v>
      </c>
      <c r="E322" s="207" t="s">
        <v>1</v>
      </c>
      <c r="F322" s="208" t="s">
        <v>440</v>
      </c>
      <c r="H322" s="207" t="s">
        <v>1</v>
      </c>
      <c r="I322" s="209"/>
      <c r="L322" s="206"/>
      <c r="M322" s="210"/>
      <c r="N322" s="211"/>
      <c r="O322" s="211"/>
      <c r="P322" s="211"/>
      <c r="Q322" s="211"/>
      <c r="R322" s="211"/>
      <c r="S322" s="211"/>
      <c r="T322" s="212"/>
      <c r="AT322" s="207" t="s">
        <v>141</v>
      </c>
      <c r="AU322" s="207" t="s">
        <v>83</v>
      </c>
      <c r="AV322" s="15" t="s">
        <v>81</v>
      </c>
      <c r="AW322" s="15" t="s">
        <v>30</v>
      </c>
      <c r="AX322" s="15" t="s">
        <v>73</v>
      </c>
      <c r="AY322" s="207" t="s">
        <v>129</v>
      </c>
    </row>
    <row r="323" spans="2:51" s="15" customFormat="1" ht="22.5">
      <c r="B323" s="206"/>
      <c r="D323" s="175" t="s">
        <v>141</v>
      </c>
      <c r="E323" s="207" t="s">
        <v>1</v>
      </c>
      <c r="F323" s="208" t="s">
        <v>441</v>
      </c>
      <c r="H323" s="207" t="s">
        <v>1</v>
      </c>
      <c r="I323" s="209"/>
      <c r="L323" s="206"/>
      <c r="M323" s="210"/>
      <c r="N323" s="211"/>
      <c r="O323" s="211"/>
      <c r="P323" s="211"/>
      <c r="Q323" s="211"/>
      <c r="R323" s="211"/>
      <c r="S323" s="211"/>
      <c r="T323" s="212"/>
      <c r="AT323" s="207" t="s">
        <v>141</v>
      </c>
      <c r="AU323" s="207" t="s">
        <v>83</v>
      </c>
      <c r="AV323" s="15" t="s">
        <v>81</v>
      </c>
      <c r="AW323" s="15" t="s">
        <v>30</v>
      </c>
      <c r="AX323" s="15" t="s">
        <v>73</v>
      </c>
      <c r="AY323" s="207" t="s">
        <v>129</v>
      </c>
    </row>
    <row r="324" spans="2:51" s="13" customFormat="1" ht="11.25">
      <c r="B324" s="180"/>
      <c r="D324" s="175" t="s">
        <v>141</v>
      </c>
      <c r="E324" s="181" t="s">
        <v>1</v>
      </c>
      <c r="F324" s="182" t="s">
        <v>442</v>
      </c>
      <c r="H324" s="183">
        <v>1</v>
      </c>
      <c r="I324" s="184"/>
      <c r="L324" s="180"/>
      <c r="M324" s="185"/>
      <c r="N324" s="186"/>
      <c r="O324" s="186"/>
      <c r="P324" s="186"/>
      <c r="Q324" s="186"/>
      <c r="R324" s="186"/>
      <c r="S324" s="186"/>
      <c r="T324" s="187"/>
      <c r="AT324" s="181" t="s">
        <v>141</v>
      </c>
      <c r="AU324" s="181" t="s">
        <v>83</v>
      </c>
      <c r="AV324" s="13" t="s">
        <v>83</v>
      </c>
      <c r="AW324" s="13" t="s">
        <v>30</v>
      </c>
      <c r="AX324" s="13" t="s">
        <v>81</v>
      </c>
      <c r="AY324" s="181" t="s">
        <v>129</v>
      </c>
    </row>
    <row r="325" spans="2:63" s="12" customFormat="1" ht="22.9" customHeight="1">
      <c r="B325" s="148"/>
      <c r="D325" s="149" t="s">
        <v>72</v>
      </c>
      <c r="E325" s="159" t="s">
        <v>443</v>
      </c>
      <c r="F325" s="159" t="s">
        <v>444</v>
      </c>
      <c r="I325" s="151"/>
      <c r="J325" s="160">
        <f>BK325</f>
        <v>0</v>
      </c>
      <c r="L325" s="148"/>
      <c r="M325" s="153"/>
      <c r="N325" s="154"/>
      <c r="O325" s="154"/>
      <c r="P325" s="155">
        <f>SUM(P326:P333)</f>
        <v>0</v>
      </c>
      <c r="Q325" s="154"/>
      <c r="R325" s="155">
        <f>SUM(R326:R333)</f>
        <v>0</v>
      </c>
      <c r="S325" s="154"/>
      <c r="T325" s="156">
        <f>SUM(T326:T333)</f>
        <v>0</v>
      </c>
      <c r="AR325" s="149" t="s">
        <v>168</v>
      </c>
      <c r="AT325" s="157" t="s">
        <v>72</v>
      </c>
      <c r="AU325" s="157" t="s">
        <v>81</v>
      </c>
      <c r="AY325" s="149" t="s">
        <v>129</v>
      </c>
      <c r="BK325" s="158">
        <f>SUM(BK326:BK333)</f>
        <v>0</v>
      </c>
    </row>
    <row r="326" spans="1:65" s="2" customFormat="1" ht="16.5" customHeight="1">
      <c r="A326" s="32"/>
      <c r="B326" s="161"/>
      <c r="C326" s="162" t="s">
        <v>445</v>
      </c>
      <c r="D326" s="162" t="s">
        <v>131</v>
      </c>
      <c r="E326" s="163" t="s">
        <v>446</v>
      </c>
      <c r="F326" s="164" t="s">
        <v>447</v>
      </c>
      <c r="G326" s="165" t="s">
        <v>223</v>
      </c>
      <c r="H326" s="166">
        <v>1</v>
      </c>
      <c r="I326" s="167"/>
      <c r="J326" s="168">
        <f>ROUND(I326*H326,2)</f>
        <v>0</v>
      </c>
      <c r="K326" s="164" t="s">
        <v>147</v>
      </c>
      <c r="L326" s="33"/>
      <c r="M326" s="169" t="s">
        <v>1</v>
      </c>
      <c r="N326" s="170" t="s">
        <v>38</v>
      </c>
      <c r="O326" s="58"/>
      <c r="P326" s="171">
        <f>O326*H326</f>
        <v>0</v>
      </c>
      <c r="Q326" s="171">
        <v>0</v>
      </c>
      <c r="R326" s="171">
        <f>Q326*H326</f>
        <v>0</v>
      </c>
      <c r="S326" s="171">
        <v>0</v>
      </c>
      <c r="T326" s="172">
        <f>S326*H326</f>
        <v>0</v>
      </c>
      <c r="U326" s="32"/>
      <c r="V326" s="32"/>
      <c r="W326" s="32"/>
      <c r="X326" s="32"/>
      <c r="Y326" s="32"/>
      <c r="Z326" s="32"/>
      <c r="AA326" s="32"/>
      <c r="AB326" s="32"/>
      <c r="AC326" s="32"/>
      <c r="AD326" s="32"/>
      <c r="AE326" s="32"/>
      <c r="AR326" s="173" t="s">
        <v>402</v>
      </c>
      <c r="AT326" s="173" t="s">
        <v>131</v>
      </c>
      <c r="AU326" s="173" t="s">
        <v>83</v>
      </c>
      <c r="AY326" s="17" t="s">
        <v>129</v>
      </c>
      <c r="BE326" s="174">
        <f>IF(N326="základní",J326,0)</f>
        <v>0</v>
      </c>
      <c r="BF326" s="174">
        <f>IF(N326="snížená",J326,0)</f>
        <v>0</v>
      </c>
      <c r="BG326" s="174">
        <f>IF(N326="zákl. přenesená",J326,0)</f>
        <v>0</v>
      </c>
      <c r="BH326" s="174">
        <f>IF(N326="sníž. přenesená",J326,0)</f>
        <v>0</v>
      </c>
      <c r="BI326" s="174">
        <f>IF(N326="nulová",J326,0)</f>
        <v>0</v>
      </c>
      <c r="BJ326" s="17" t="s">
        <v>81</v>
      </c>
      <c r="BK326" s="174">
        <f>ROUND(I326*H326,2)</f>
        <v>0</v>
      </c>
      <c r="BL326" s="17" t="s">
        <v>402</v>
      </c>
      <c r="BM326" s="173" t="s">
        <v>448</v>
      </c>
    </row>
    <row r="327" spans="1:47" s="2" customFormat="1" ht="11.25">
      <c r="A327" s="32"/>
      <c r="B327" s="33"/>
      <c r="C327" s="32"/>
      <c r="D327" s="175" t="s">
        <v>137</v>
      </c>
      <c r="E327" s="32"/>
      <c r="F327" s="176" t="s">
        <v>447</v>
      </c>
      <c r="G327" s="32"/>
      <c r="H327" s="32"/>
      <c r="I327" s="97"/>
      <c r="J327" s="32"/>
      <c r="K327" s="32"/>
      <c r="L327" s="33"/>
      <c r="M327" s="177"/>
      <c r="N327" s="178"/>
      <c r="O327" s="58"/>
      <c r="P327" s="58"/>
      <c r="Q327" s="58"/>
      <c r="R327" s="58"/>
      <c r="S327" s="58"/>
      <c r="T327" s="59"/>
      <c r="U327" s="32"/>
      <c r="V327" s="32"/>
      <c r="W327" s="32"/>
      <c r="X327" s="32"/>
      <c r="Y327" s="32"/>
      <c r="Z327" s="32"/>
      <c r="AA327" s="32"/>
      <c r="AB327" s="32"/>
      <c r="AC327" s="32"/>
      <c r="AD327" s="32"/>
      <c r="AE327" s="32"/>
      <c r="AT327" s="17" t="s">
        <v>137</v>
      </c>
      <c r="AU327" s="17" t="s">
        <v>83</v>
      </c>
    </row>
    <row r="328" spans="2:51" s="13" customFormat="1" ht="33.75">
      <c r="B328" s="180"/>
      <c r="D328" s="175" t="s">
        <v>141</v>
      </c>
      <c r="E328" s="181" t="s">
        <v>1</v>
      </c>
      <c r="F328" s="182" t="s">
        <v>449</v>
      </c>
      <c r="H328" s="183">
        <v>1</v>
      </c>
      <c r="I328" s="184"/>
      <c r="L328" s="180"/>
      <c r="M328" s="185"/>
      <c r="N328" s="186"/>
      <c r="O328" s="186"/>
      <c r="P328" s="186"/>
      <c r="Q328" s="186"/>
      <c r="R328" s="186"/>
      <c r="S328" s="186"/>
      <c r="T328" s="187"/>
      <c r="AT328" s="181" t="s">
        <v>141</v>
      </c>
      <c r="AU328" s="181" t="s">
        <v>83</v>
      </c>
      <c r="AV328" s="13" t="s">
        <v>83</v>
      </c>
      <c r="AW328" s="13" t="s">
        <v>30</v>
      </c>
      <c r="AX328" s="13" t="s">
        <v>81</v>
      </c>
      <c r="AY328" s="181" t="s">
        <v>129</v>
      </c>
    </row>
    <row r="329" spans="2:51" s="15" customFormat="1" ht="11.25">
      <c r="B329" s="206"/>
      <c r="D329" s="175" t="s">
        <v>141</v>
      </c>
      <c r="E329" s="207" t="s">
        <v>1</v>
      </c>
      <c r="F329" s="208" t="s">
        <v>450</v>
      </c>
      <c r="H329" s="207" t="s">
        <v>1</v>
      </c>
      <c r="I329" s="209"/>
      <c r="L329" s="206"/>
      <c r="M329" s="210"/>
      <c r="N329" s="211"/>
      <c r="O329" s="211"/>
      <c r="P329" s="211"/>
      <c r="Q329" s="211"/>
      <c r="R329" s="211"/>
      <c r="S329" s="211"/>
      <c r="T329" s="212"/>
      <c r="AT329" s="207" t="s">
        <v>141</v>
      </c>
      <c r="AU329" s="207" t="s">
        <v>83</v>
      </c>
      <c r="AV329" s="15" t="s">
        <v>81</v>
      </c>
      <c r="AW329" s="15" t="s">
        <v>30</v>
      </c>
      <c r="AX329" s="15" t="s">
        <v>73</v>
      </c>
      <c r="AY329" s="207" t="s">
        <v>129</v>
      </c>
    </row>
    <row r="330" spans="2:51" s="15" customFormat="1" ht="11.25">
      <c r="B330" s="206"/>
      <c r="D330" s="175" t="s">
        <v>141</v>
      </c>
      <c r="E330" s="207" t="s">
        <v>1</v>
      </c>
      <c r="F330" s="208" t="s">
        <v>451</v>
      </c>
      <c r="H330" s="207" t="s">
        <v>1</v>
      </c>
      <c r="I330" s="209"/>
      <c r="L330" s="206"/>
      <c r="M330" s="210"/>
      <c r="N330" s="211"/>
      <c r="O330" s="211"/>
      <c r="P330" s="211"/>
      <c r="Q330" s="211"/>
      <c r="R330" s="211"/>
      <c r="S330" s="211"/>
      <c r="T330" s="212"/>
      <c r="AT330" s="207" t="s">
        <v>141</v>
      </c>
      <c r="AU330" s="207" t="s">
        <v>83</v>
      </c>
      <c r="AV330" s="15" t="s">
        <v>81</v>
      </c>
      <c r="AW330" s="15" t="s">
        <v>30</v>
      </c>
      <c r="AX330" s="15" t="s">
        <v>73</v>
      </c>
      <c r="AY330" s="207" t="s">
        <v>129</v>
      </c>
    </row>
    <row r="331" spans="1:65" s="2" customFormat="1" ht="21.75" customHeight="1">
      <c r="A331" s="32"/>
      <c r="B331" s="161"/>
      <c r="C331" s="162" t="s">
        <v>452</v>
      </c>
      <c r="D331" s="162" t="s">
        <v>131</v>
      </c>
      <c r="E331" s="163" t="s">
        <v>453</v>
      </c>
      <c r="F331" s="164" t="s">
        <v>454</v>
      </c>
      <c r="G331" s="165" t="s">
        <v>223</v>
      </c>
      <c r="H331" s="166">
        <v>1</v>
      </c>
      <c r="I331" s="167"/>
      <c r="J331" s="168">
        <f>ROUND(I331*H331,2)</f>
        <v>0</v>
      </c>
      <c r="K331" s="164" t="s">
        <v>147</v>
      </c>
      <c r="L331" s="33"/>
      <c r="M331" s="169" t="s">
        <v>1</v>
      </c>
      <c r="N331" s="170" t="s">
        <v>38</v>
      </c>
      <c r="O331" s="58"/>
      <c r="P331" s="171">
        <f>O331*H331</f>
        <v>0</v>
      </c>
      <c r="Q331" s="171">
        <v>0</v>
      </c>
      <c r="R331" s="171">
        <f>Q331*H331</f>
        <v>0</v>
      </c>
      <c r="S331" s="171">
        <v>0</v>
      </c>
      <c r="T331" s="172">
        <f>S331*H331</f>
        <v>0</v>
      </c>
      <c r="U331" s="32"/>
      <c r="V331" s="32"/>
      <c r="W331" s="32"/>
      <c r="X331" s="32"/>
      <c r="Y331" s="32"/>
      <c r="Z331" s="32"/>
      <c r="AA331" s="32"/>
      <c r="AB331" s="32"/>
      <c r="AC331" s="32"/>
      <c r="AD331" s="32"/>
      <c r="AE331" s="32"/>
      <c r="AR331" s="173" t="s">
        <v>402</v>
      </c>
      <c r="AT331" s="173" t="s">
        <v>131</v>
      </c>
      <c r="AU331" s="173" t="s">
        <v>83</v>
      </c>
      <c r="AY331" s="17" t="s">
        <v>129</v>
      </c>
      <c r="BE331" s="174">
        <f>IF(N331="základní",J331,0)</f>
        <v>0</v>
      </c>
      <c r="BF331" s="174">
        <f>IF(N331="snížená",J331,0)</f>
        <v>0</v>
      </c>
      <c r="BG331" s="174">
        <f>IF(N331="zákl. přenesená",J331,0)</f>
        <v>0</v>
      </c>
      <c r="BH331" s="174">
        <f>IF(N331="sníž. přenesená",J331,0)</f>
        <v>0</v>
      </c>
      <c r="BI331" s="174">
        <f>IF(N331="nulová",J331,0)</f>
        <v>0</v>
      </c>
      <c r="BJ331" s="17" t="s">
        <v>81</v>
      </c>
      <c r="BK331" s="174">
        <f>ROUND(I331*H331,2)</f>
        <v>0</v>
      </c>
      <c r="BL331" s="17" t="s">
        <v>402</v>
      </c>
      <c r="BM331" s="173" t="s">
        <v>455</v>
      </c>
    </row>
    <row r="332" spans="1:47" s="2" customFormat="1" ht="11.25">
      <c r="A332" s="32"/>
      <c r="B332" s="33"/>
      <c r="C332" s="32"/>
      <c r="D332" s="175" t="s">
        <v>137</v>
      </c>
      <c r="E332" s="32"/>
      <c r="F332" s="176" t="s">
        <v>454</v>
      </c>
      <c r="G332" s="32"/>
      <c r="H332" s="32"/>
      <c r="I332" s="97"/>
      <c r="J332" s="32"/>
      <c r="K332" s="32"/>
      <c r="L332" s="33"/>
      <c r="M332" s="177"/>
      <c r="N332" s="178"/>
      <c r="O332" s="58"/>
      <c r="P332" s="58"/>
      <c r="Q332" s="58"/>
      <c r="R332" s="58"/>
      <c r="S332" s="58"/>
      <c r="T332" s="59"/>
      <c r="U332" s="32"/>
      <c r="V332" s="32"/>
      <c r="W332" s="32"/>
      <c r="X332" s="32"/>
      <c r="Y332" s="32"/>
      <c r="Z332" s="32"/>
      <c r="AA332" s="32"/>
      <c r="AB332" s="32"/>
      <c r="AC332" s="32"/>
      <c r="AD332" s="32"/>
      <c r="AE332" s="32"/>
      <c r="AT332" s="17" t="s">
        <v>137</v>
      </c>
      <c r="AU332" s="17" t="s">
        <v>83</v>
      </c>
    </row>
    <row r="333" spans="2:51" s="13" customFormat="1" ht="22.5">
      <c r="B333" s="180"/>
      <c r="D333" s="175" t="s">
        <v>141</v>
      </c>
      <c r="E333" s="181" t="s">
        <v>1</v>
      </c>
      <c r="F333" s="182" t="s">
        <v>456</v>
      </c>
      <c r="H333" s="183">
        <v>1</v>
      </c>
      <c r="I333" s="184"/>
      <c r="L333" s="180"/>
      <c r="M333" s="213"/>
      <c r="N333" s="214"/>
      <c r="O333" s="214"/>
      <c r="P333" s="214"/>
      <c r="Q333" s="214"/>
      <c r="R333" s="214"/>
      <c r="S333" s="214"/>
      <c r="T333" s="215"/>
      <c r="AT333" s="181" t="s">
        <v>141</v>
      </c>
      <c r="AU333" s="181" t="s">
        <v>83</v>
      </c>
      <c r="AV333" s="13" t="s">
        <v>83</v>
      </c>
      <c r="AW333" s="13" t="s">
        <v>30</v>
      </c>
      <c r="AX333" s="13" t="s">
        <v>81</v>
      </c>
      <c r="AY333" s="181" t="s">
        <v>129</v>
      </c>
    </row>
    <row r="334" spans="1:31" s="2" customFormat="1" ht="6.95" customHeight="1">
      <c r="A334" s="32"/>
      <c r="B334" s="47"/>
      <c r="C334" s="48"/>
      <c r="D334" s="48"/>
      <c r="E334" s="48"/>
      <c r="F334" s="48"/>
      <c r="G334" s="48"/>
      <c r="H334" s="48"/>
      <c r="I334" s="121"/>
      <c r="J334" s="48"/>
      <c r="K334" s="48"/>
      <c r="L334" s="33"/>
      <c r="M334" s="32"/>
      <c r="O334" s="32"/>
      <c r="P334" s="32"/>
      <c r="Q334" s="32"/>
      <c r="R334" s="32"/>
      <c r="S334" s="32"/>
      <c r="T334" s="32"/>
      <c r="U334" s="32"/>
      <c r="V334" s="32"/>
      <c r="W334" s="32"/>
      <c r="X334" s="32"/>
      <c r="Y334" s="32"/>
      <c r="Z334" s="32"/>
      <c r="AA334" s="32"/>
      <c r="AB334" s="32"/>
      <c r="AC334" s="32"/>
      <c r="AD334" s="32"/>
      <c r="AE334" s="32"/>
    </row>
  </sheetData>
  <autoFilter ref="C128:K333"/>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56"/>
  <sheetViews>
    <sheetView showGridLines="0" tabSelected="1" workbookViewId="0" topLeftCell="A135">
      <selection activeCell="K150" sqref="K150"/>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3"/>
      <c r="L2" s="254" t="s">
        <v>5</v>
      </c>
      <c r="M2" s="220"/>
      <c r="N2" s="220"/>
      <c r="O2" s="220"/>
      <c r="P2" s="220"/>
      <c r="Q2" s="220"/>
      <c r="R2" s="220"/>
      <c r="S2" s="220"/>
      <c r="T2" s="220"/>
      <c r="U2" s="220"/>
      <c r="V2" s="220"/>
      <c r="AT2" s="17" t="s">
        <v>86</v>
      </c>
    </row>
    <row r="3" spans="2:46" s="1" customFormat="1" ht="6.95" customHeight="1">
      <c r="B3" s="18"/>
      <c r="C3" s="19"/>
      <c r="D3" s="19"/>
      <c r="E3" s="19"/>
      <c r="F3" s="19"/>
      <c r="G3" s="19"/>
      <c r="H3" s="19"/>
      <c r="I3" s="95"/>
      <c r="J3" s="19"/>
      <c r="K3" s="19"/>
      <c r="L3" s="20"/>
      <c r="AT3" s="17" t="s">
        <v>83</v>
      </c>
    </row>
    <row r="4" spans="2:46" s="1" customFormat="1" ht="24.95" customHeight="1">
      <c r="B4" s="20"/>
      <c r="D4" s="21" t="s">
        <v>91</v>
      </c>
      <c r="I4" s="93"/>
      <c r="L4" s="20"/>
      <c r="M4" s="96" t="s">
        <v>10</v>
      </c>
      <c r="AT4" s="17" t="s">
        <v>3</v>
      </c>
    </row>
    <row r="5" spans="2:12" s="1" customFormat="1" ht="6.95" customHeight="1">
      <c r="B5" s="20"/>
      <c r="I5" s="93"/>
      <c r="L5" s="20"/>
    </row>
    <row r="6" spans="2:12" s="1" customFormat="1" ht="12" customHeight="1">
      <c r="B6" s="20"/>
      <c r="D6" s="27" t="s">
        <v>16</v>
      </c>
      <c r="I6" s="93"/>
      <c r="L6" s="20"/>
    </row>
    <row r="7" spans="2:12" s="1" customFormat="1" ht="23.25" customHeight="1">
      <c r="B7" s="20"/>
      <c r="E7" s="255" t="str">
        <f>'Rekapitulace stavby'!K6</f>
        <v>SO102 PD PRO OPRAVU PŘÍJEZDOVÝCH CEST KE ŠKOLNÍM JÍDELNÁM ZŠ FKT A ZŠ SJEDNOCENÍ,  A  MEZI ZŠ FKT A PARKEM</v>
      </c>
      <c r="F7" s="256"/>
      <c r="G7" s="256"/>
      <c r="H7" s="256"/>
      <c r="I7" s="93"/>
      <c r="L7" s="20"/>
    </row>
    <row r="8" spans="1:31" s="2" customFormat="1" ht="12" customHeight="1">
      <c r="A8" s="32"/>
      <c r="B8" s="33"/>
      <c r="C8" s="32"/>
      <c r="D8" s="27" t="s">
        <v>94</v>
      </c>
      <c r="E8" s="32"/>
      <c r="F8" s="32"/>
      <c r="G8" s="32"/>
      <c r="H8" s="32"/>
      <c r="I8" s="97"/>
      <c r="J8" s="32"/>
      <c r="K8" s="32"/>
      <c r="L8" s="42"/>
      <c r="S8" s="32"/>
      <c r="T8" s="32"/>
      <c r="U8" s="32"/>
      <c r="V8" s="32"/>
      <c r="W8" s="32"/>
      <c r="X8" s="32"/>
      <c r="Y8" s="32"/>
      <c r="Z8" s="32"/>
      <c r="AA8" s="32"/>
      <c r="AB8" s="32"/>
      <c r="AC8" s="32"/>
      <c r="AD8" s="32"/>
      <c r="AE8" s="32"/>
    </row>
    <row r="9" spans="1:31" s="2" customFormat="1" ht="16.5" customHeight="1">
      <c r="A9" s="32"/>
      <c r="B9" s="33"/>
      <c r="C9" s="32"/>
      <c r="D9" s="32"/>
      <c r="E9" s="235" t="s">
        <v>457</v>
      </c>
      <c r="F9" s="257"/>
      <c r="G9" s="257"/>
      <c r="H9" s="257"/>
      <c r="I9" s="97"/>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97"/>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98"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98" t="s">
        <v>22</v>
      </c>
      <c r="J12" s="55" t="str">
        <f>'Rekapitulace stavby'!AN8</f>
        <v>8. 12. 2020</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7"/>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98" t="s">
        <v>25</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8" t="s">
        <v>26</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7"/>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98"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58" t="str">
        <f>'Rekapitulace stavby'!E14</f>
        <v>Vyplň údaj</v>
      </c>
      <c r="F18" s="219"/>
      <c r="G18" s="219"/>
      <c r="H18" s="219"/>
      <c r="I18" s="98"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7"/>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98" t="s">
        <v>25</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8"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7"/>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8"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98" t="s">
        <v>26</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7"/>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32</v>
      </c>
      <c r="E26" s="32"/>
      <c r="F26" s="32"/>
      <c r="G26" s="32"/>
      <c r="H26" s="32"/>
      <c r="I26" s="97"/>
      <c r="J26" s="32"/>
      <c r="K26" s="32"/>
      <c r="L26" s="42"/>
      <c r="S26" s="32"/>
      <c r="T26" s="32"/>
      <c r="U26" s="32"/>
      <c r="V26" s="32"/>
      <c r="W26" s="32"/>
      <c r="X26" s="32"/>
      <c r="Y26" s="32"/>
      <c r="Z26" s="32"/>
      <c r="AA26" s="32"/>
      <c r="AB26" s="32"/>
      <c r="AC26" s="32"/>
      <c r="AD26" s="32"/>
      <c r="AE26" s="32"/>
    </row>
    <row r="27" spans="1:31" s="8" customFormat="1" ht="16.5" customHeight="1">
      <c r="A27" s="99"/>
      <c r="B27" s="100"/>
      <c r="C27" s="99"/>
      <c r="D27" s="99"/>
      <c r="E27" s="224" t="s">
        <v>1</v>
      </c>
      <c r="F27" s="224"/>
      <c r="G27" s="224"/>
      <c r="H27" s="224"/>
      <c r="I27" s="101"/>
      <c r="J27" s="99"/>
      <c r="K27" s="99"/>
      <c r="L27" s="102"/>
      <c r="S27" s="99"/>
      <c r="T27" s="99"/>
      <c r="U27" s="99"/>
      <c r="V27" s="99"/>
      <c r="W27" s="99"/>
      <c r="X27" s="99"/>
      <c r="Y27" s="99"/>
      <c r="Z27" s="99"/>
      <c r="AA27" s="99"/>
      <c r="AB27" s="99"/>
      <c r="AC27" s="99"/>
      <c r="AD27" s="99"/>
      <c r="AE27" s="99"/>
    </row>
    <row r="28" spans="1:31" s="2" customFormat="1" ht="6.95" customHeight="1">
      <c r="A28" s="32"/>
      <c r="B28" s="33"/>
      <c r="C28" s="32"/>
      <c r="D28" s="32"/>
      <c r="E28" s="32"/>
      <c r="F28" s="32"/>
      <c r="G28" s="32"/>
      <c r="H28" s="32"/>
      <c r="I28" s="97"/>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103"/>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104" t="s">
        <v>33</v>
      </c>
      <c r="E30" s="32"/>
      <c r="F30" s="32"/>
      <c r="G30" s="32"/>
      <c r="H30" s="32"/>
      <c r="I30" s="97"/>
      <c r="J30" s="71">
        <f>ROUND(J122,2)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103"/>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35</v>
      </c>
      <c r="G32" s="32"/>
      <c r="H32" s="32"/>
      <c r="I32" s="105" t="s">
        <v>34</v>
      </c>
      <c r="J32" s="36" t="s">
        <v>36</v>
      </c>
      <c r="K32" s="32"/>
      <c r="L32" s="42"/>
      <c r="S32" s="32"/>
      <c r="T32" s="32"/>
      <c r="U32" s="32"/>
      <c r="V32" s="32"/>
      <c r="W32" s="32"/>
      <c r="X32" s="32"/>
      <c r="Y32" s="32"/>
      <c r="Z32" s="32"/>
      <c r="AA32" s="32"/>
      <c r="AB32" s="32"/>
      <c r="AC32" s="32"/>
      <c r="AD32" s="32"/>
      <c r="AE32" s="32"/>
    </row>
    <row r="33" spans="1:31" s="2" customFormat="1" ht="14.45" customHeight="1">
      <c r="A33" s="32"/>
      <c r="B33" s="33"/>
      <c r="C33" s="32"/>
      <c r="D33" s="106" t="s">
        <v>37</v>
      </c>
      <c r="E33" s="27" t="s">
        <v>38</v>
      </c>
      <c r="F33" s="107">
        <f>ROUND((SUM(BE122:BE155)),2)</f>
        <v>0</v>
      </c>
      <c r="G33" s="32"/>
      <c r="H33" s="32"/>
      <c r="I33" s="108">
        <v>0.21</v>
      </c>
      <c r="J33" s="107">
        <f>ROUND(((SUM(BE122:BE155))*I33),2)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39</v>
      </c>
      <c r="F34" s="107">
        <f>ROUND((SUM(BF122:BF155)),2)</f>
        <v>0</v>
      </c>
      <c r="G34" s="32"/>
      <c r="H34" s="32"/>
      <c r="I34" s="108">
        <v>0.15</v>
      </c>
      <c r="J34" s="107">
        <f>ROUND(((SUM(BF122:BF155))*I34),2)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40</v>
      </c>
      <c r="F35" s="107">
        <f>ROUND((SUM(BG122:BG155)),2)</f>
        <v>0</v>
      </c>
      <c r="G35" s="32"/>
      <c r="H35" s="32"/>
      <c r="I35" s="108">
        <v>0.21</v>
      </c>
      <c r="J35" s="107">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41</v>
      </c>
      <c r="F36" s="107">
        <f>ROUND((SUM(BH122:BH155)),2)</f>
        <v>0</v>
      </c>
      <c r="G36" s="32"/>
      <c r="H36" s="32"/>
      <c r="I36" s="108">
        <v>0.15</v>
      </c>
      <c r="J36" s="107">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7">
        <f>ROUND((SUM(BI122:BI155)),2)</f>
        <v>0</v>
      </c>
      <c r="G37" s="32"/>
      <c r="H37" s="32"/>
      <c r="I37" s="108">
        <v>0</v>
      </c>
      <c r="J37" s="107">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7"/>
      <c r="J38" s="32"/>
      <c r="K38" s="32"/>
      <c r="L38" s="42"/>
      <c r="S38" s="32"/>
      <c r="T38" s="32"/>
      <c r="U38" s="32"/>
      <c r="V38" s="32"/>
      <c r="W38" s="32"/>
      <c r="X38" s="32"/>
      <c r="Y38" s="32"/>
      <c r="Z38" s="32"/>
      <c r="AA38" s="32"/>
      <c r="AB38" s="32"/>
      <c r="AC38" s="32"/>
      <c r="AD38" s="32"/>
      <c r="AE38" s="32"/>
    </row>
    <row r="39" spans="1:31" s="2" customFormat="1" ht="25.35" customHeight="1">
      <c r="A39" s="32"/>
      <c r="B39" s="33"/>
      <c r="C39" s="109"/>
      <c r="D39" s="110" t="s">
        <v>43</v>
      </c>
      <c r="E39" s="60"/>
      <c r="F39" s="60"/>
      <c r="G39" s="111" t="s">
        <v>44</v>
      </c>
      <c r="H39" s="112" t="s">
        <v>45</v>
      </c>
      <c r="I39" s="113"/>
      <c r="J39" s="114">
        <f>SUM(J30:J37)</f>
        <v>0</v>
      </c>
      <c r="K39" s="115"/>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97"/>
      <c r="J40" s="32"/>
      <c r="K40" s="32"/>
      <c r="L40" s="42"/>
      <c r="S40" s="32"/>
      <c r="T40" s="32"/>
      <c r="U40" s="32"/>
      <c r="V40" s="32"/>
      <c r="W40" s="32"/>
      <c r="X40" s="32"/>
      <c r="Y40" s="32"/>
      <c r="Z40" s="32"/>
      <c r="AA40" s="32"/>
      <c r="AB40" s="32"/>
      <c r="AC40" s="32"/>
      <c r="AD40" s="32"/>
      <c r="AE40" s="32"/>
    </row>
    <row r="41" spans="2:12" s="1" customFormat="1" ht="14.45" customHeight="1">
      <c r="B41" s="20"/>
      <c r="I41" s="93"/>
      <c r="L41" s="20"/>
    </row>
    <row r="42" spans="2:12" s="1" customFormat="1" ht="14.45" customHeight="1">
      <c r="B42" s="20"/>
      <c r="I42" s="93"/>
      <c r="L42" s="20"/>
    </row>
    <row r="43" spans="2:12" s="1" customFormat="1" ht="14.45" customHeight="1">
      <c r="B43" s="20"/>
      <c r="I43" s="93"/>
      <c r="L43" s="20"/>
    </row>
    <row r="44" spans="2:12" s="1" customFormat="1" ht="14.45" customHeight="1">
      <c r="B44" s="20"/>
      <c r="I44" s="93"/>
      <c r="L44" s="20"/>
    </row>
    <row r="45" spans="2:12" s="1" customFormat="1" ht="14.45" customHeight="1">
      <c r="B45" s="20"/>
      <c r="I45" s="93"/>
      <c r="L45" s="20"/>
    </row>
    <row r="46" spans="2:12" s="1" customFormat="1" ht="14.45" customHeight="1">
      <c r="B46" s="20"/>
      <c r="I46" s="93"/>
      <c r="L46" s="20"/>
    </row>
    <row r="47" spans="2:12" s="1" customFormat="1" ht="14.45" customHeight="1">
      <c r="B47" s="20"/>
      <c r="I47" s="93"/>
      <c r="L47" s="20"/>
    </row>
    <row r="48" spans="2:12" s="1" customFormat="1" ht="14.45" customHeight="1">
      <c r="B48" s="20"/>
      <c r="I48" s="93"/>
      <c r="L48" s="20"/>
    </row>
    <row r="49" spans="2:12" s="1" customFormat="1" ht="14.45" customHeight="1">
      <c r="B49" s="20"/>
      <c r="I49" s="93"/>
      <c r="L49" s="20"/>
    </row>
    <row r="50" spans="2:12" s="2" customFormat="1" ht="14.45" customHeight="1">
      <c r="B50" s="42"/>
      <c r="D50" s="43" t="s">
        <v>46</v>
      </c>
      <c r="E50" s="44"/>
      <c r="F50" s="44"/>
      <c r="G50" s="43" t="s">
        <v>47</v>
      </c>
      <c r="H50" s="44"/>
      <c r="I50" s="116"/>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48</v>
      </c>
      <c r="E61" s="35"/>
      <c r="F61" s="117" t="s">
        <v>49</v>
      </c>
      <c r="G61" s="45" t="s">
        <v>48</v>
      </c>
      <c r="H61" s="35"/>
      <c r="I61" s="118"/>
      <c r="J61" s="119" t="s">
        <v>49</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50</v>
      </c>
      <c r="E65" s="46"/>
      <c r="F65" s="46"/>
      <c r="G65" s="43" t="s">
        <v>51</v>
      </c>
      <c r="H65" s="46"/>
      <c r="I65" s="120"/>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48</v>
      </c>
      <c r="E76" s="35"/>
      <c r="F76" s="117" t="s">
        <v>49</v>
      </c>
      <c r="G76" s="45" t="s">
        <v>48</v>
      </c>
      <c r="H76" s="35"/>
      <c r="I76" s="118"/>
      <c r="J76" s="119" t="s">
        <v>49</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121"/>
      <c r="J77" s="48"/>
      <c r="K77" s="48"/>
      <c r="L77" s="42"/>
      <c r="S77" s="32"/>
      <c r="T77" s="32"/>
      <c r="U77" s="32"/>
      <c r="V77" s="32"/>
      <c r="W77" s="32"/>
      <c r="X77" s="32"/>
      <c r="Y77" s="32"/>
      <c r="Z77" s="32"/>
      <c r="AA77" s="32"/>
      <c r="AB77" s="32"/>
      <c r="AC77" s="32"/>
      <c r="AD77" s="32"/>
      <c r="AE77" s="32"/>
    </row>
    <row r="81" spans="1:31" s="2" customFormat="1" ht="6.95" customHeight="1" hidden="1">
      <c r="A81" s="32"/>
      <c r="B81" s="49"/>
      <c r="C81" s="50"/>
      <c r="D81" s="50"/>
      <c r="E81" s="50"/>
      <c r="F81" s="50"/>
      <c r="G81" s="50"/>
      <c r="H81" s="50"/>
      <c r="I81" s="122"/>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96</v>
      </c>
      <c r="D82" s="32"/>
      <c r="E82" s="32"/>
      <c r="F82" s="32"/>
      <c r="G82" s="32"/>
      <c r="H82" s="32"/>
      <c r="I82" s="97"/>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97"/>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97"/>
      <c r="J84" s="32"/>
      <c r="K84" s="32"/>
      <c r="L84" s="42"/>
      <c r="S84" s="32"/>
      <c r="T84" s="32"/>
      <c r="U84" s="32"/>
      <c r="V84" s="32"/>
      <c r="W84" s="32"/>
      <c r="X84" s="32"/>
      <c r="Y84" s="32"/>
      <c r="Z84" s="32"/>
      <c r="AA84" s="32"/>
      <c r="AB84" s="32"/>
      <c r="AC84" s="32"/>
      <c r="AD84" s="32"/>
      <c r="AE84" s="32"/>
    </row>
    <row r="85" spans="1:31" s="2" customFormat="1" ht="23.25" customHeight="1" hidden="1">
      <c r="A85" s="32"/>
      <c r="B85" s="33"/>
      <c r="C85" s="32"/>
      <c r="D85" s="32"/>
      <c r="E85" s="255" t="str">
        <f>E7</f>
        <v>SO102 PD PRO OPRAVU PŘÍJEZDOVÝCH CEST KE ŠKOLNÍM JÍDELNÁM ZŠ FKT A ZŠ SJEDNOCENÍ,  A  MEZI ZŠ FKT A PARKEM</v>
      </c>
      <c r="F85" s="256"/>
      <c r="G85" s="256"/>
      <c r="H85" s="256"/>
      <c r="I85" s="97"/>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94</v>
      </c>
      <c r="D86" s="32"/>
      <c r="E86" s="32"/>
      <c r="F86" s="32"/>
      <c r="G86" s="32"/>
      <c r="H86" s="32"/>
      <c r="I86" s="97"/>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5" t="str">
        <f>E9</f>
        <v xml:space="preserve">SO - 102 - REZERVA -  POUZE SE SOUHLASEM INVESTORA! </v>
      </c>
      <c r="F87" s="257"/>
      <c r="G87" s="257"/>
      <c r="H87" s="257"/>
      <c r="I87" s="97"/>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97"/>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 xml:space="preserve"> </v>
      </c>
      <c r="G89" s="32"/>
      <c r="H89" s="32"/>
      <c r="I89" s="98" t="s">
        <v>22</v>
      </c>
      <c r="J89" s="55" t="str">
        <f>IF(J12="","",J12)</f>
        <v>8. 12. 2020</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97"/>
      <c r="J90" s="32"/>
      <c r="K90" s="32"/>
      <c r="L90" s="42"/>
      <c r="S90" s="32"/>
      <c r="T90" s="32"/>
      <c r="U90" s="32"/>
      <c r="V90" s="32"/>
      <c r="W90" s="32"/>
      <c r="X90" s="32"/>
      <c r="Y90" s="32"/>
      <c r="Z90" s="32"/>
      <c r="AA90" s="32"/>
      <c r="AB90" s="32"/>
      <c r="AC90" s="32"/>
      <c r="AD90" s="32"/>
      <c r="AE90" s="32"/>
    </row>
    <row r="91" spans="1:31" s="2" customFormat="1" ht="15.2" customHeight="1" hidden="1">
      <c r="A91" s="32"/>
      <c r="B91" s="33"/>
      <c r="C91" s="27" t="s">
        <v>24</v>
      </c>
      <c r="D91" s="32"/>
      <c r="E91" s="32"/>
      <c r="F91" s="25" t="str">
        <f>E15</f>
        <v xml:space="preserve"> </v>
      </c>
      <c r="G91" s="32"/>
      <c r="H91" s="32"/>
      <c r="I91" s="98"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hidden="1">
      <c r="A92" s="32"/>
      <c r="B92" s="33"/>
      <c r="C92" s="27" t="s">
        <v>27</v>
      </c>
      <c r="D92" s="32"/>
      <c r="E92" s="32"/>
      <c r="F92" s="25" t="str">
        <f>IF(E18="","",E18)</f>
        <v>Vyplň údaj</v>
      </c>
      <c r="G92" s="32"/>
      <c r="H92" s="32"/>
      <c r="I92" s="98" t="s">
        <v>31</v>
      </c>
      <c r="J92" s="30" t="str">
        <f>E24</f>
        <v xml:space="preserve"> </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97"/>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23" t="s">
        <v>97</v>
      </c>
      <c r="D94" s="109"/>
      <c r="E94" s="109"/>
      <c r="F94" s="109"/>
      <c r="G94" s="109"/>
      <c r="H94" s="109"/>
      <c r="I94" s="124"/>
      <c r="J94" s="125" t="s">
        <v>98</v>
      </c>
      <c r="K94" s="109"/>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97"/>
      <c r="J95" s="32"/>
      <c r="K95" s="32"/>
      <c r="L95" s="42"/>
      <c r="S95" s="32"/>
      <c r="T95" s="32"/>
      <c r="U95" s="32"/>
      <c r="V95" s="32"/>
      <c r="W95" s="32"/>
      <c r="X95" s="32"/>
      <c r="Y95" s="32"/>
      <c r="Z95" s="32"/>
      <c r="AA95" s="32"/>
      <c r="AB95" s="32"/>
      <c r="AC95" s="32"/>
      <c r="AD95" s="32"/>
      <c r="AE95" s="32"/>
    </row>
    <row r="96" spans="1:47" s="2" customFormat="1" ht="22.9" customHeight="1" hidden="1">
      <c r="A96" s="32"/>
      <c r="B96" s="33"/>
      <c r="C96" s="126" t="s">
        <v>99</v>
      </c>
      <c r="D96" s="32"/>
      <c r="E96" s="32"/>
      <c r="F96" s="32"/>
      <c r="G96" s="32"/>
      <c r="H96" s="32"/>
      <c r="I96" s="97"/>
      <c r="J96" s="71">
        <f>J122</f>
        <v>0</v>
      </c>
      <c r="K96" s="32"/>
      <c r="L96" s="42"/>
      <c r="S96" s="32"/>
      <c r="T96" s="32"/>
      <c r="U96" s="32"/>
      <c r="V96" s="32"/>
      <c r="W96" s="32"/>
      <c r="X96" s="32"/>
      <c r="Y96" s="32"/>
      <c r="Z96" s="32"/>
      <c r="AA96" s="32"/>
      <c r="AB96" s="32"/>
      <c r="AC96" s="32"/>
      <c r="AD96" s="32"/>
      <c r="AE96" s="32"/>
      <c r="AU96" s="17" t="s">
        <v>100</v>
      </c>
    </row>
    <row r="97" spans="2:12" s="9" customFormat="1" ht="24.95" customHeight="1" hidden="1">
      <c r="B97" s="127"/>
      <c r="D97" s="128" t="s">
        <v>101</v>
      </c>
      <c r="E97" s="129"/>
      <c r="F97" s="129"/>
      <c r="G97" s="129"/>
      <c r="H97" s="129"/>
      <c r="I97" s="130"/>
      <c r="J97" s="131">
        <f>J123</f>
        <v>0</v>
      </c>
      <c r="L97" s="127"/>
    </row>
    <row r="98" spans="2:12" s="10" customFormat="1" ht="19.9" customHeight="1" hidden="1">
      <c r="B98" s="132"/>
      <c r="D98" s="133" t="s">
        <v>102</v>
      </c>
      <c r="E98" s="134"/>
      <c r="F98" s="134"/>
      <c r="G98" s="134"/>
      <c r="H98" s="134"/>
      <c r="I98" s="135"/>
      <c r="J98" s="136">
        <f>J124</f>
        <v>0</v>
      </c>
      <c r="L98" s="132"/>
    </row>
    <row r="99" spans="2:12" s="10" customFormat="1" ht="19.9" customHeight="1" hidden="1">
      <c r="B99" s="132"/>
      <c r="D99" s="133" t="s">
        <v>104</v>
      </c>
      <c r="E99" s="134"/>
      <c r="F99" s="134"/>
      <c r="G99" s="134"/>
      <c r="H99" s="134"/>
      <c r="I99" s="135"/>
      <c r="J99" s="136">
        <f>J131</f>
        <v>0</v>
      </c>
      <c r="L99" s="132"/>
    </row>
    <row r="100" spans="2:12" s="10" customFormat="1" ht="19.9" customHeight="1" hidden="1">
      <c r="B100" s="132"/>
      <c r="D100" s="133" t="s">
        <v>107</v>
      </c>
      <c r="E100" s="134"/>
      <c r="F100" s="134"/>
      <c r="G100" s="134"/>
      <c r="H100" s="134"/>
      <c r="I100" s="135"/>
      <c r="J100" s="136">
        <f>J137</f>
        <v>0</v>
      </c>
      <c r="L100" s="132"/>
    </row>
    <row r="101" spans="2:12" s="9" customFormat="1" ht="24.95" customHeight="1" hidden="1">
      <c r="B101" s="127"/>
      <c r="D101" s="128" t="s">
        <v>108</v>
      </c>
      <c r="E101" s="129"/>
      <c r="F101" s="129"/>
      <c r="G101" s="129"/>
      <c r="H101" s="129"/>
      <c r="I101" s="130"/>
      <c r="J101" s="131">
        <f>J148</f>
        <v>0</v>
      </c>
      <c r="L101" s="127"/>
    </row>
    <row r="102" spans="2:12" s="10" customFormat="1" ht="19.9" customHeight="1" hidden="1">
      <c r="B102" s="132"/>
      <c r="D102" s="133" t="s">
        <v>113</v>
      </c>
      <c r="E102" s="134"/>
      <c r="F102" s="134"/>
      <c r="G102" s="134"/>
      <c r="H102" s="134"/>
      <c r="I102" s="135"/>
      <c r="J102" s="136">
        <f>J149</f>
        <v>0</v>
      </c>
      <c r="L102" s="132"/>
    </row>
    <row r="103" spans="1:31" s="2" customFormat="1" ht="21.75" customHeight="1" hidden="1">
      <c r="A103" s="32"/>
      <c r="B103" s="33"/>
      <c r="C103" s="32"/>
      <c r="D103" s="32"/>
      <c r="E103" s="32"/>
      <c r="F103" s="32"/>
      <c r="G103" s="32"/>
      <c r="H103" s="32"/>
      <c r="I103" s="97"/>
      <c r="J103" s="32"/>
      <c r="K103" s="32"/>
      <c r="L103" s="42"/>
      <c r="S103" s="32"/>
      <c r="T103" s="32"/>
      <c r="U103" s="32"/>
      <c r="V103" s="32"/>
      <c r="W103" s="32"/>
      <c r="X103" s="32"/>
      <c r="Y103" s="32"/>
      <c r="Z103" s="32"/>
      <c r="AA103" s="32"/>
      <c r="AB103" s="32"/>
      <c r="AC103" s="32"/>
      <c r="AD103" s="32"/>
      <c r="AE103" s="32"/>
    </row>
    <row r="104" spans="1:31" s="2" customFormat="1" ht="6.95" customHeight="1" hidden="1">
      <c r="A104" s="32"/>
      <c r="B104" s="47"/>
      <c r="C104" s="48"/>
      <c r="D104" s="48"/>
      <c r="E104" s="48"/>
      <c r="F104" s="48"/>
      <c r="G104" s="48"/>
      <c r="H104" s="48"/>
      <c r="I104" s="121"/>
      <c r="J104" s="48"/>
      <c r="K104" s="48"/>
      <c r="L104" s="42"/>
      <c r="S104" s="32"/>
      <c r="T104" s="32"/>
      <c r="U104" s="32"/>
      <c r="V104" s="32"/>
      <c r="W104" s="32"/>
      <c r="X104" s="32"/>
      <c r="Y104" s="32"/>
      <c r="Z104" s="32"/>
      <c r="AA104" s="32"/>
      <c r="AB104" s="32"/>
      <c r="AC104" s="32"/>
      <c r="AD104" s="32"/>
      <c r="AE104" s="32"/>
    </row>
    <row r="105" ht="11.25" hidden="1"/>
    <row r="106" ht="11.25" hidden="1"/>
    <row r="107" ht="11.25" hidden="1"/>
    <row r="108" spans="1:31" s="2" customFormat="1" ht="6.95" customHeight="1">
      <c r="A108" s="32"/>
      <c r="B108" s="49"/>
      <c r="C108" s="50"/>
      <c r="D108" s="50"/>
      <c r="E108" s="50"/>
      <c r="F108" s="50"/>
      <c r="G108" s="50"/>
      <c r="H108" s="50"/>
      <c r="I108" s="122"/>
      <c r="J108" s="50"/>
      <c r="K108" s="50"/>
      <c r="L108" s="42"/>
      <c r="S108" s="32"/>
      <c r="T108" s="32"/>
      <c r="U108" s="32"/>
      <c r="V108" s="32"/>
      <c r="W108" s="32"/>
      <c r="X108" s="32"/>
      <c r="Y108" s="32"/>
      <c r="Z108" s="32"/>
      <c r="AA108" s="32"/>
      <c r="AB108" s="32"/>
      <c r="AC108" s="32"/>
      <c r="AD108" s="32"/>
      <c r="AE108" s="32"/>
    </row>
    <row r="109" spans="1:31" s="2" customFormat="1" ht="24.95" customHeight="1">
      <c r="A109" s="32"/>
      <c r="B109" s="33"/>
      <c r="C109" s="21" t="s">
        <v>114</v>
      </c>
      <c r="D109" s="32"/>
      <c r="E109" s="32"/>
      <c r="F109" s="32"/>
      <c r="G109" s="32"/>
      <c r="H109" s="32"/>
      <c r="I109" s="97"/>
      <c r="J109" s="32"/>
      <c r="K109" s="32"/>
      <c r="L109" s="42"/>
      <c r="S109" s="32"/>
      <c r="T109" s="32"/>
      <c r="U109" s="32"/>
      <c r="V109" s="32"/>
      <c r="W109" s="32"/>
      <c r="X109" s="32"/>
      <c r="Y109" s="32"/>
      <c r="Z109" s="32"/>
      <c r="AA109" s="32"/>
      <c r="AB109" s="32"/>
      <c r="AC109" s="32"/>
      <c r="AD109" s="32"/>
      <c r="AE109" s="32"/>
    </row>
    <row r="110" spans="1:31" s="2" customFormat="1" ht="6.95" customHeight="1">
      <c r="A110" s="32"/>
      <c r="B110" s="33"/>
      <c r="C110" s="32"/>
      <c r="D110" s="32"/>
      <c r="E110" s="32"/>
      <c r="F110" s="32"/>
      <c r="G110" s="32"/>
      <c r="H110" s="32"/>
      <c r="I110" s="97"/>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16</v>
      </c>
      <c r="D111" s="32"/>
      <c r="E111" s="32"/>
      <c r="F111" s="32"/>
      <c r="G111" s="32"/>
      <c r="H111" s="32"/>
      <c r="I111" s="97"/>
      <c r="J111" s="32"/>
      <c r="K111" s="32"/>
      <c r="L111" s="42"/>
      <c r="S111" s="32"/>
      <c r="T111" s="32"/>
      <c r="U111" s="32"/>
      <c r="V111" s="32"/>
      <c r="W111" s="32"/>
      <c r="X111" s="32"/>
      <c r="Y111" s="32"/>
      <c r="Z111" s="32"/>
      <c r="AA111" s="32"/>
      <c r="AB111" s="32"/>
      <c r="AC111" s="32"/>
      <c r="AD111" s="32"/>
      <c r="AE111" s="32"/>
    </row>
    <row r="112" spans="1:31" s="2" customFormat="1" ht="23.25" customHeight="1">
      <c r="A112" s="32"/>
      <c r="B112" s="33"/>
      <c r="C112" s="32"/>
      <c r="D112" s="32"/>
      <c r="E112" s="255" t="str">
        <f>E7</f>
        <v>SO102 PD PRO OPRAVU PŘÍJEZDOVÝCH CEST KE ŠKOLNÍM JÍDELNÁM ZŠ FKT A ZŠ SJEDNOCENÍ,  A  MEZI ZŠ FKT A PARKEM</v>
      </c>
      <c r="F112" s="256"/>
      <c r="G112" s="256"/>
      <c r="H112" s="256"/>
      <c r="I112" s="97"/>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94</v>
      </c>
      <c r="D113" s="32"/>
      <c r="E113" s="32"/>
      <c r="F113" s="32"/>
      <c r="G113" s="32"/>
      <c r="H113" s="32"/>
      <c r="I113" s="97"/>
      <c r="J113" s="32"/>
      <c r="K113" s="32"/>
      <c r="L113" s="42"/>
      <c r="S113" s="32"/>
      <c r="T113" s="32"/>
      <c r="U113" s="32"/>
      <c r="V113" s="32"/>
      <c r="W113" s="32"/>
      <c r="X113" s="32"/>
      <c r="Y113" s="32"/>
      <c r="Z113" s="32"/>
      <c r="AA113" s="32"/>
      <c r="AB113" s="32"/>
      <c r="AC113" s="32"/>
      <c r="AD113" s="32"/>
      <c r="AE113" s="32"/>
    </row>
    <row r="114" spans="1:31" s="2" customFormat="1" ht="16.5" customHeight="1">
      <c r="A114" s="32"/>
      <c r="B114" s="33"/>
      <c r="C114" s="32"/>
      <c r="D114" s="32"/>
      <c r="E114" s="235" t="str">
        <f>E9</f>
        <v xml:space="preserve">SO - 102 - REZERVA -  POUZE SE SOUHLASEM INVESTORA! </v>
      </c>
      <c r="F114" s="257"/>
      <c r="G114" s="257"/>
      <c r="H114" s="257"/>
      <c r="I114" s="97"/>
      <c r="J114" s="32"/>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97"/>
      <c r="J115" s="32"/>
      <c r="K115" s="32"/>
      <c r="L115" s="42"/>
      <c r="S115" s="32"/>
      <c r="T115" s="32"/>
      <c r="U115" s="32"/>
      <c r="V115" s="32"/>
      <c r="W115" s="32"/>
      <c r="X115" s="32"/>
      <c r="Y115" s="32"/>
      <c r="Z115" s="32"/>
      <c r="AA115" s="32"/>
      <c r="AB115" s="32"/>
      <c r="AC115" s="32"/>
      <c r="AD115" s="32"/>
      <c r="AE115" s="32"/>
    </row>
    <row r="116" spans="1:31" s="2" customFormat="1" ht="12" customHeight="1">
      <c r="A116" s="32"/>
      <c r="B116" s="33"/>
      <c r="C116" s="27" t="s">
        <v>20</v>
      </c>
      <c r="D116" s="32"/>
      <c r="E116" s="32"/>
      <c r="F116" s="25" t="str">
        <f>F12</f>
        <v xml:space="preserve"> </v>
      </c>
      <c r="G116" s="32"/>
      <c r="H116" s="32"/>
      <c r="I116" s="98" t="s">
        <v>22</v>
      </c>
      <c r="J116" s="55" t="str">
        <f>IF(J12="","",J12)</f>
        <v>8. 12. 2020</v>
      </c>
      <c r="K116" s="32"/>
      <c r="L116" s="42"/>
      <c r="S116" s="32"/>
      <c r="T116" s="32"/>
      <c r="U116" s="32"/>
      <c r="V116" s="32"/>
      <c r="W116" s="32"/>
      <c r="X116" s="32"/>
      <c r="Y116" s="32"/>
      <c r="Z116" s="32"/>
      <c r="AA116" s="32"/>
      <c r="AB116" s="32"/>
      <c r="AC116" s="32"/>
      <c r="AD116" s="32"/>
      <c r="AE116" s="32"/>
    </row>
    <row r="117" spans="1:31" s="2" customFormat="1" ht="6.95" customHeight="1">
      <c r="A117" s="32"/>
      <c r="B117" s="33"/>
      <c r="C117" s="32"/>
      <c r="D117" s="32"/>
      <c r="E117" s="32"/>
      <c r="F117" s="32"/>
      <c r="G117" s="32"/>
      <c r="H117" s="32"/>
      <c r="I117" s="97"/>
      <c r="J117" s="32"/>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24</v>
      </c>
      <c r="D118" s="32"/>
      <c r="E118" s="32"/>
      <c r="F118" s="25" t="str">
        <f>E15</f>
        <v xml:space="preserve"> </v>
      </c>
      <c r="G118" s="32"/>
      <c r="H118" s="32"/>
      <c r="I118" s="98" t="s">
        <v>29</v>
      </c>
      <c r="J118" s="30" t="str">
        <f>E21</f>
        <v xml:space="preserve"> </v>
      </c>
      <c r="K118" s="32"/>
      <c r="L118" s="42"/>
      <c r="S118" s="32"/>
      <c r="T118" s="32"/>
      <c r="U118" s="32"/>
      <c r="V118" s="32"/>
      <c r="W118" s="32"/>
      <c r="X118" s="32"/>
      <c r="Y118" s="32"/>
      <c r="Z118" s="32"/>
      <c r="AA118" s="32"/>
      <c r="AB118" s="32"/>
      <c r="AC118" s="32"/>
      <c r="AD118" s="32"/>
      <c r="AE118" s="32"/>
    </row>
    <row r="119" spans="1:31" s="2" customFormat="1" ht="15.2" customHeight="1">
      <c r="A119" s="32"/>
      <c r="B119" s="33"/>
      <c r="C119" s="27" t="s">
        <v>27</v>
      </c>
      <c r="D119" s="32"/>
      <c r="E119" s="32"/>
      <c r="F119" s="25" t="str">
        <f>IF(E18="","",E18)</f>
        <v>Vyplň údaj</v>
      </c>
      <c r="G119" s="32"/>
      <c r="H119" s="32"/>
      <c r="I119" s="98" t="s">
        <v>31</v>
      </c>
      <c r="J119" s="30" t="str">
        <f>E24</f>
        <v xml:space="preserve"> </v>
      </c>
      <c r="K119" s="32"/>
      <c r="L119" s="42"/>
      <c r="S119" s="32"/>
      <c r="T119" s="32"/>
      <c r="U119" s="32"/>
      <c r="V119" s="32"/>
      <c r="W119" s="32"/>
      <c r="X119" s="32"/>
      <c r="Y119" s="32"/>
      <c r="Z119" s="32"/>
      <c r="AA119" s="32"/>
      <c r="AB119" s="32"/>
      <c r="AC119" s="32"/>
      <c r="AD119" s="32"/>
      <c r="AE119" s="32"/>
    </row>
    <row r="120" spans="1:31" s="2" customFormat="1" ht="10.35" customHeight="1">
      <c r="A120" s="32"/>
      <c r="B120" s="33"/>
      <c r="C120" s="32"/>
      <c r="D120" s="32"/>
      <c r="E120" s="32"/>
      <c r="F120" s="32"/>
      <c r="G120" s="32"/>
      <c r="H120" s="32"/>
      <c r="I120" s="97"/>
      <c r="J120" s="32"/>
      <c r="K120" s="32"/>
      <c r="L120" s="42"/>
      <c r="S120" s="32"/>
      <c r="T120" s="32"/>
      <c r="U120" s="32"/>
      <c r="V120" s="32"/>
      <c r="W120" s="32"/>
      <c r="X120" s="32"/>
      <c r="Y120" s="32"/>
      <c r="Z120" s="32"/>
      <c r="AA120" s="32"/>
      <c r="AB120" s="32"/>
      <c r="AC120" s="32"/>
      <c r="AD120" s="32"/>
      <c r="AE120" s="32"/>
    </row>
    <row r="121" spans="1:31" s="11" customFormat="1" ht="29.25" customHeight="1">
      <c r="A121" s="137"/>
      <c r="B121" s="138"/>
      <c r="C121" s="139" t="s">
        <v>115</v>
      </c>
      <c r="D121" s="140" t="s">
        <v>58</v>
      </c>
      <c r="E121" s="140" t="s">
        <v>54</v>
      </c>
      <c r="F121" s="140" t="s">
        <v>55</v>
      </c>
      <c r="G121" s="140" t="s">
        <v>116</v>
      </c>
      <c r="H121" s="140" t="s">
        <v>117</v>
      </c>
      <c r="I121" s="141" t="s">
        <v>118</v>
      </c>
      <c r="J121" s="140" t="s">
        <v>98</v>
      </c>
      <c r="K121" s="142" t="s">
        <v>119</v>
      </c>
      <c r="L121" s="143"/>
      <c r="M121" s="62" t="s">
        <v>1</v>
      </c>
      <c r="N121" s="63" t="s">
        <v>37</v>
      </c>
      <c r="O121" s="63" t="s">
        <v>120</v>
      </c>
      <c r="P121" s="63" t="s">
        <v>121</v>
      </c>
      <c r="Q121" s="63" t="s">
        <v>122</v>
      </c>
      <c r="R121" s="63" t="s">
        <v>123</v>
      </c>
      <c r="S121" s="63" t="s">
        <v>124</v>
      </c>
      <c r="T121" s="64" t="s">
        <v>125</v>
      </c>
      <c r="U121" s="137"/>
      <c r="V121" s="137"/>
      <c r="W121" s="137"/>
      <c r="X121" s="137"/>
      <c r="Y121" s="137"/>
      <c r="Z121" s="137"/>
      <c r="AA121" s="137"/>
      <c r="AB121" s="137"/>
      <c r="AC121" s="137"/>
      <c r="AD121" s="137"/>
      <c r="AE121" s="137"/>
    </row>
    <row r="122" spans="1:63" s="2" customFormat="1" ht="22.9" customHeight="1">
      <c r="A122" s="32"/>
      <c r="B122" s="33"/>
      <c r="C122" s="69" t="s">
        <v>126</v>
      </c>
      <c r="D122" s="32"/>
      <c r="E122" s="32"/>
      <c r="F122" s="32"/>
      <c r="G122" s="32"/>
      <c r="H122" s="32"/>
      <c r="I122" s="97"/>
      <c r="J122" s="144">
        <f>BK122</f>
        <v>0</v>
      </c>
      <c r="K122" s="32"/>
      <c r="L122" s="33"/>
      <c r="M122" s="65"/>
      <c r="N122" s="56"/>
      <c r="O122" s="66"/>
      <c r="P122" s="145">
        <f>P123+P148</f>
        <v>0</v>
      </c>
      <c r="Q122" s="66"/>
      <c r="R122" s="145">
        <f>R123+R148</f>
        <v>0</v>
      </c>
      <c r="S122" s="66"/>
      <c r="T122" s="146">
        <f>T123+T148</f>
        <v>195.8</v>
      </c>
      <c r="U122" s="32"/>
      <c r="V122" s="32"/>
      <c r="W122" s="32"/>
      <c r="X122" s="32"/>
      <c r="Y122" s="32"/>
      <c r="Z122" s="32"/>
      <c r="AA122" s="32"/>
      <c r="AB122" s="32"/>
      <c r="AC122" s="32"/>
      <c r="AD122" s="32"/>
      <c r="AE122" s="32"/>
      <c r="AT122" s="17" t="s">
        <v>72</v>
      </c>
      <c r="AU122" s="17" t="s">
        <v>100</v>
      </c>
      <c r="BK122" s="147">
        <f>BK123+BK148</f>
        <v>0</v>
      </c>
    </row>
    <row r="123" spans="2:63" s="12" customFormat="1" ht="25.9" customHeight="1">
      <c r="B123" s="148"/>
      <c r="D123" s="149" t="s">
        <v>72</v>
      </c>
      <c r="E123" s="150" t="s">
        <v>127</v>
      </c>
      <c r="F123" s="150" t="s">
        <v>128</v>
      </c>
      <c r="I123" s="151"/>
      <c r="J123" s="152">
        <f>BK123</f>
        <v>0</v>
      </c>
      <c r="L123" s="148"/>
      <c r="M123" s="153"/>
      <c r="N123" s="154"/>
      <c r="O123" s="154"/>
      <c r="P123" s="155">
        <f>P124+P131+P137</f>
        <v>0</v>
      </c>
      <c r="Q123" s="154"/>
      <c r="R123" s="155">
        <f>R124+R131+R137</f>
        <v>0</v>
      </c>
      <c r="S123" s="154"/>
      <c r="T123" s="156">
        <f>T124+T131+T137</f>
        <v>195.8</v>
      </c>
      <c r="AR123" s="149" t="s">
        <v>81</v>
      </c>
      <c r="AT123" s="157" t="s">
        <v>72</v>
      </c>
      <c r="AU123" s="157" t="s">
        <v>73</v>
      </c>
      <c r="AY123" s="149" t="s">
        <v>129</v>
      </c>
      <c r="BK123" s="158">
        <f>BK124+BK131+BK137</f>
        <v>0</v>
      </c>
    </row>
    <row r="124" spans="2:63" s="12" customFormat="1" ht="22.9" customHeight="1">
      <c r="B124" s="148"/>
      <c r="D124" s="149" t="s">
        <v>72</v>
      </c>
      <c r="E124" s="159" t="s">
        <v>81</v>
      </c>
      <c r="F124" s="159" t="s">
        <v>130</v>
      </c>
      <c r="I124" s="151"/>
      <c r="J124" s="160">
        <f>BK124</f>
        <v>0</v>
      </c>
      <c r="L124" s="148"/>
      <c r="M124" s="153"/>
      <c r="N124" s="154"/>
      <c r="O124" s="154"/>
      <c r="P124" s="155">
        <f>SUM(P125:P130)</f>
        <v>0</v>
      </c>
      <c r="Q124" s="154"/>
      <c r="R124" s="155">
        <f>SUM(R125:R130)</f>
        <v>0</v>
      </c>
      <c r="S124" s="154"/>
      <c r="T124" s="156">
        <f>SUM(T125:T130)</f>
        <v>195.8</v>
      </c>
      <c r="AR124" s="149" t="s">
        <v>81</v>
      </c>
      <c r="AT124" s="157" t="s">
        <v>72</v>
      </c>
      <c r="AU124" s="157" t="s">
        <v>81</v>
      </c>
      <c r="AY124" s="149" t="s">
        <v>129</v>
      </c>
      <c r="BK124" s="158">
        <f>SUM(BK125:BK130)</f>
        <v>0</v>
      </c>
    </row>
    <row r="125" spans="1:65" s="2" customFormat="1" ht="21.75" customHeight="1">
      <c r="A125" s="32"/>
      <c r="B125" s="161"/>
      <c r="C125" s="162" t="s">
        <v>183</v>
      </c>
      <c r="D125" s="162" t="s">
        <v>131</v>
      </c>
      <c r="E125" s="163" t="s">
        <v>458</v>
      </c>
      <c r="F125" s="164" t="s">
        <v>459</v>
      </c>
      <c r="G125" s="165" t="s">
        <v>134</v>
      </c>
      <c r="H125" s="166">
        <v>445</v>
      </c>
      <c r="I125" s="167"/>
      <c r="J125" s="168">
        <f>ROUND(I125*H125,2)</f>
        <v>0</v>
      </c>
      <c r="K125" s="164" t="s">
        <v>147</v>
      </c>
      <c r="L125" s="33"/>
      <c r="M125" s="169" t="s">
        <v>1</v>
      </c>
      <c r="N125" s="170" t="s">
        <v>38</v>
      </c>
      <c r="O125" s="58"/>
      <c r="P125" s="171">
        <f>O125*H125</f>
        <v>0</v>
      </c>
      <c r="Q125" s="171">
        <v>0</v>
      </c>
      <c r="R125" s="171">
        <f>Q125*H125</f>
        <v>0</v>
      </c>
      <c r="S125" s="171">
        <v>0.44</v>
      </c>
      <c r="T125" s="172">
        <f>S125*H125</f>
        <v>195.8</v>
      </c>
      <c r="U125" s="32"/>
      <c r="V125" s="32"/>
      <c r="W125" s="32"/>
      <c r="X125" s="32"/>
      <c r="Y125" s="32"/>
      <c r="Z125" s="32"/>
      <c r="AA125" s="32"/>
      <c r="AB125" s="32"/>
      <c r="AC125" s="32"/>
      <c r="AD125" s="32"/>
      <c r="AE125" s="32"/>
      <c r="AR125" s="173" t="s">
        <v>135</v>
      </c>
      <c r="AT125" s="173" t="s">
        <v>131</v>
      </c>
      <c r="AU125" s="173" t="s">
        <v>83</v>
      </c>
      <c r="AY125" s="17" t="s">
        <v>129</v>
      </c>
      <c r="BE125" s="174">
        <f>IF(N125="základní",J125,0)</f>
        <v>0</v>
      </c>
      <c r="BF125" s="174">
        <f>IF(N125="snížená",J125,0)</f>
        <v>0</v>
      </c>
      <c r="BG125" s="174">
        <f>IF(N125="zákl. přenesená",J125,0)</f>
        <v>0</v>
      </c>
      <c r="BH125" s="174">
        <f>IF(N125="sníž. přenesená",J125,0)</f>
        <v>0</v>
      </c>
      <c r="BI125" s="174">
        <f>IF(N125="nulová",J125,0)</f>
        <v>0</v>
      </c>
      <c r="BJ125" s="17" t="s">
        <v>81</v>
      </c>
      <c r="BK125" s="174">
        <f>ROUND(I125*H125,2)</f>
        <v>0</v>
      </c>
      <c r="BL125" s="17" t="s">
        <v>135</v>
      </c>
      <c r="BM125" s="173" t="s">
        <v>460</v>
      </c>
    </row>
    <row r="126" spans="1:47" s="2" customFormat="1" ht="29.25">
      <c r="A126" s="32"/>
      <c r="B126" s="33"/>
      <c r="C126" s="32"/>
      <c r="D126" s="175" t="s">
        <v>137</v>
      </c>
      <c r="E126" s="32"/>
      <c r="F126" s="176" t="s">
        <v>461</v>
      </c>
      <c r="G126" s="32"/>
      <c r="H126" s="32"/>
      <c r="I126" s="97"/>
      <c r="J126" s="32"/>
      <c r="K126" s="32"/>
      <c r="L126" s="33"/>
      <c r="M126" s="177"/>
      <c r="N126" s="178"/>
      <c r="O126" s="58"/>
      <c r="P126" s="58"/>
      <c r="Q126" s="58"/>
      <c r="R126" s="58"/>
      <c r="S126" s="58"/>
      <c r="T126" s="59"/>
      <c r="U126" s="32"/>
      <c r="V126" s="32"/>
      <c r="W126" s="32"/>
      <c r="X126" s="32"/>
      <c r="Y126" s="32"/>
      <c r="Z126" s="32"/>
      <c r="AA126" s="32"/>
      <c r="AB126" s="32"/>
      <c r="AC126" s="32"/>
      <c r="AD126" s="32"/>
      <c r="AE126" s="32"/>
      <c r="AT126" s="17" t="s">
        <v>137</v>
      </c>
      <c r="AU126" s="17" t="s">
        <v>83</v>
      </c>
    </row>
    <row r="127" spans="1:47" s="2" customFormat="1" ht="253.5">
      <c r="A127" s="32"/>
      <c r="B127" s="33"/>
      <c r="C127" s="32"/>
      <c r="D127" s="175" t="s">
        <v>139</v>
      </c>
      <c r="E127" s="32"/>
      <c r="F127" s="179" t="s">
        <v>150</v>
      </c>
      <c r="G127" s="32"/>
      <c r="H127" s="32"/>
      <c r="I127" s="97"/>
      <c r="J127" s="32"/>
      <c r="K127" s="32"/>
      <c r="L127" s="33"/>
      <c r="M127" s="177"/>
      <c r="N127" s="178"/>
      <c r="O127" s="58"/>
      <c r="P127" s="58"/>
      <c r="Q127" s="58"/>
      <c r="R127" s="58"/>
      <c r="S127" s="58"/>
      <c r="T127" s="59"/>
      <c r="U127" s="32"/>
      <c r="V127" s="32"/>
      <c r="W127" s="32"/>
      <c r="X127" s="32"/>
      <c r="Y127" s="32"/>
      <c r="Z127" s="32"/>
      <c r="AA127" s="32"/>
      <c r="AB127" s="32"/>
      <c r="AC127" s="32"/>
      <c r="AD127" s="32"/>
      <c r="AE127" s="32"/>
      <c r="AT127" s="17" t="s">
        <v>139</v>
      </c>
      <c r="AU127" s="17" t="s">
        <v>83</v>
      </c>
    </row>
    <row r="128" spans="2:51" s="15" customFormat="1" ht="11.25">
      <c r="B128" s="206"/>
      <c r="D128" s="175" t="s">
        <v>141</v>
      </c>
      <c r="E128" s="207" t="s">
        <v>1</v>
      </c>
      <c r="F128" s="208" t="s">
        <v>462</v>
      </c>
      <c r="H128" s="207" t="s">
        <v>1</v>
      </c>
      <c r="I128" s="209"/>
      <c r="L128" s="206"/>
      <c r="M128" s="210"/>
      <c r="N128" s="211"/>
      <c r="O128" s="211"/>
      <c r="P128" s="211"/>
      <c r="Q128" s="211"/>
      <c r="R128" s="211"/>
      <c r="S128" s="211"/>
      <c r="T128" s="212"/>
      <c r="AT128" s="207" t="s">
        <v>141</v>
      </c>
      <c r="AU128" s="207" t="s">
        <v>83</v>
      </c>
      <c r="AV128" s="15" t="s">
        <v>81</v>
      </c>
      <c r="AW128" s="15" t="s">
        <v>30</v>
      </c>
      <c r="AX128" s="15" t="s">
        <v>73</v>
      </c>
      <c r="AY128" s="207" t="s">
        <v>129</v>
      </c>
    </row>
    <row r="129" spans="2:51" s="15" customFormat="1" ht="22.5">
      <c r="B129" s="206"/>
      <c r="D129" s="175" t="s">
        <v>141</v>
      </c>
      <c r="E129" s="207" t="s">
        <v>1</v>
      </c>
      <c r="F129" s="208" t="s">
        <v>463</v>
      </c>
      <c r="H129" s="207" t="s">
        <v>1</v>
      </c>
      <c r="I129" s="209"/>
      <c r="L129" s="206"/>
      <c r="M129" s="210"/>
      <c r="N129" s="211"/>
      <c r="O129" s="211"/>
      <c r="P129" s="211"/>
      <c r="Q129" s="211"/>
      <c r="R129" s="211"/>
      <c r="S129" s="211"/>
      <c r="T129" s="212"/>
      <c r="AT129" s="207" t="s">
        <v>141</v>
      </c>
      <c r="AU129" s="207" t="s">
        <v>83</v>
      </c>
      <c r="AV129" s="15" t="s">
        <v>81</v>
      </c>
      <c r="AW129" s="15" t="s">
        <v>30</v>
      </c>
      <c r="AX129" s="15" t="s">
        <v>73</v>
      </c>
      <c r="AY129" s="207" t="s">
        <v>129</v>
      </c>
    </row>
    <row r="130" spans="2:51" s="13" customFormat="1" ht="11.25">
      <c r="B130" s="180"/>
      <c r="D130" s="175" t="s">
        <v>141</v>
      </c>
      <c r="E130" s="181" t="s">
        <v>1</v>
      </c>
      <c r="F130" s="182" t="s">
        <v>464</v>
      </c>
      <c r="H130" s="183">
        <v>445</v>
      </c>
      <c r="I130" s="184"/>
      <c r="L130" s="180"/>
      <c r="M130" s="185"/>
      <c r="N130" s="186"/>
      <c r="O130" s="186"/>
      <c r="P130" s="186"/>
      <c r="Q130" s="186"/>
      <c r="R130" s="186"/>
      <c r="S130" s="186"/>
      <c r="T130" s="187"/>
      <c r="AT130" s="181" t="s">
        <v>141</v>
      </c>
      <c r="AU130" s="181" t="s">
        <v>83</v>
      </c>
      <c r="AV130" s="13" t="s">
        <v>83</v>
      </c>
      <c r="AW130" s="13" t="s">
        <v>30</v>
      </c>
      <c r="AX130" s="13" t="s">
        <v>81</v>
      </c>
      <c r="AY130" s="181" t="s">
        <v>129</v>
      </c>
    </row>
    <row r="131" spans="2:63" s="12" customFormat="1" ht="22.9" customHeight="1">
      <c r="B131" s="148"/>
      <c r="D131" s="149" t="s">
        <v>72</v>
      </c>
      <c r="E131" s="159" t="s">
        <v>168</v>
      </c>
      <c r="F131" s="159" t="s">
        <v>249</v>
      </c>
      <c r="I131" s="151"/>
      <c r="J131" s="160">
        <f>BK131</f>
        <v>0</v>
      </c>
      <c r="L131" s="148"/>
      <c r="M131" s="153"/>
      <c r="N131" s="154"/>
      <c r="O131" s="154"/>
      <c r="P131" s="155">
        <f>SUM(P132:P136)</f>
        <v>0</v>
      </c>
      <c r="Q131" s="154"/>
      <c r="R131" s="155">
        <f>SUM(R132:R136)</f>
        <v>0</v>
      </c>
      <c r="S131" s="154"/>
      <c r="T131" s="156">
        <f>SUM(T132:T136)</f>
        <v>0</v>
      </c>
      <c r="AR131" s="149" t="s">
        <v>81</v>
      </c>
      <c r="AT131" s="157" t="s">
        <v>72</v>
      </c>
      <c r="AU131" s="157" t="s">
        <v>81</v>
      </c>
      <c r="AY131" s="149" t="s">
        <v>129</v>
      </c>
      <c r="BK131" s="158">
        <f>SUM(BK132:BK136)</f>
        <v>0</v>
      </c>
    </row>
    <row r="132" spans="1:65" s="2" customFormat="1" ht="16.5" customHeight="1">
      <c r="A132" s="32"/>
      <c r="B132" s="161"/>
      <c r="C132" s="162" t="s">
        <v>83</v>
      </c>
      <c r="D132" s="162" t="s">
        <v>131</v>
      </c>
      <c r="E132" s="163" t="s">
        <v>465</v>
      </c>
      <c r="F132" s="164" t="s">
        <v>466</v>
      </c>
      <c r="G132" s="165" t="s">
        <v>134</v>
      </c>
      <c r="H132" s="166">
        <v>445</v>
      </c>
      <c r="I132" s="167"/>
      <c r="J132" s="168">
        <f>ROUND(I132*H132,2)</f>
        <v>0</v>
      </c>
      <c r="K132" s="164" t="s">
        <v>147</v>
      </c>
      <c r="L132" s="33"/>
      <c r="M132" s="169" t="s">
        <v>1</v>
      </c>
      <c r="N132" s="170" t="s">
        <v>38</v>
      </c>
      <c r="O132" s="58"/>
      <c r="P132" s="171">
        <f>O132*H132</f>
        <v>0</v>
      </c>
      <c r="Q132" s="171">
        <v>0</v>
      </c>
      <c r="R132" s="171">
        <f>Q132*H132</f>
        <v>0</v>
      </c>
      <c r="S132" s="171">
        <v>0</v>
      </c>
      <c r="T132" s="172">
        <f>S132*H132</f>
        <v>0</v>
      </c>
      <c r="U132" s="32"/>
      <c r="V132" s="32"/>
      <c r="W132" s="32"/>
      <c r="X132" s="32"/>
      <c r="Y132" s="32"/>
      <c r="Z132" s="32"/>
      <c r="AA132" s="32"/>
      <c r="AB132" s="32"/>
      <c r="AC132" s="32"/>
      <c r="AD132" s="32"/>
      <c r="AE132" s="32"/>
      <c r="AR132" s="173" t="s">
        <v>135</v>
      </c>
      <c r="AT132" s="173" t="s">
        <v>131</v>
      </c>
      <c r="AU132" s="173" t="s">
        <v>83</v>
      </c>
      <c r="AY132" s="17" t="s">
        <v>129</v>
      </c>
      <c r="BE132" s="174">
        <f>IF(N132="základní",J132,0)</f>
        <v>0</v>
      </c>
      <c r="BF132" s="174">
        <f>IF(N132="snížená",J132,0)</f>
        <v>0</v>
      </c>
      <c r="BG132" s="174">
        <f>IF(N132="zákl. přenesená",J132,0)</f>
        <v>0</v>
      </c>
      <c r="BH132" s="174">
        <f>IF(N132="sníž. přenesená",J132,0)</f>
        <v>0</v>
      </c>
      <c r="BI132" s="174">
        <f>IF(N132="nulová",J132,0)</f>
        <v>0</v>
      </c>
      <c r="BJ132" s="17" t="s">
        <v>81</v>
      </c>
      <c r="BK132" s="174">
        <f>ROUND(I132*H132,2)</f>
        <v>0</v>
      </c>
      <c r="BL132" s="17" t="s">
        <v>135</v>
      </c>
      <c r="BM132" s="173" t="s">
        <v>467</v>
      </c>
    </row>
    <row r="133" spans="1:47" s="2" customFormat="1" ht="19.5">
      <c r="A133" s="32"/>
      <c r="B133" s="33"/>
      <c r="C133" s="32"/>
      <c r="D133" s="175" t="s">
        <v>137</v>
      </c>
      <c r="E133" s="32"/>
      <c r="F133" s="176" t="s">
        <v>468</v>
      </c>
      <c r="G133" s="32"/>
      <c r="H133" s="32"/>
      <c r="I133" s="97"/>
      <c r="J133" s="32"/>
      <c r="K133" s="32"/>
      <c r="L133" s="33"/>
      <c r="M133" s="177"/>
      <c r="N133" s="178"/>
      <c r="O133" s="58"/>
      <c r="P133" s="58"/>
      <c r="Q133" s="58"/>
      <c r="R133" s="58"/>
      <c r="S133" s="58"/>
      <c r="T133" s="59"/>
      <c r="U133" s="32"/>
      <c r="V133" s="32"/>
      <c r="W133" s="32"/>
      <c r="X133" s="32"/>
      <c r="Y133" s="32"/>
      <c r="Z133" s="32"/>
      <c r="AA133" s="32"/>
      <c r="AB133" s="32"/>
      <c r="AC133" s="32"/>
      <c r="AD133" s="32"/>
      <c r="AE133" s="32"/>
      <c r="AT133" s="17" t="s">
        <v>137</v>
      </c>
      <c r="AU133" s="17" t="s">
        <v>83</v>
      </c>
    </row>
    <row r="134" spans="2:51" s="15" customFormat="1" ht="11.25">
      <c r="B134" s="206"/>
      <c r="D134" s="175" t="s">
        <v>141</v>
      </c>
      <c r="E134" s="207" t="s">
        <v>1</v>
      </c>
      <c r="F134" s="208" t="s">
        <v>462</v>
      </c>
      <c r="H134" s="207" t="s">
        <v>1</v>
      </c>
      <c r="I134" s="209"/>
      <c r="L134" s="206"/>
      <c r="M134" s="210"/>
      <c r="N134" s="211"/>
      <c r="O134" s="211"/>
      <c r="P134" s="211"/>
      <c r="Q134" s="211"/>
      <c r="R134" s="211"/>
      <c r="S134" s="211"/>
      <c r="T134" s="212"/>
      <c r="AT134" s="207" t="s">
        <v>141</v>
      </c>
      <c r="AU134" s="207" t="s">
        <v>83</v>
      </c>
      <c r="AV134" s="15" t="s">
        <v>81</v>
      </c>
      <c r="AW134" s="15" t="s">
        <v>30</v>
      </c>
      <c r="AX134" s="15" t="s">
        <v>73</v>
      </c>
      <c r="AY134" s="207" t="s">
        <v>129</v>
      </c>
    </row>
    <row r="135" spans="2:51" s="15" customFormat="1" ht="11.25">
      <c r="B135" s="206"/>
      <c r="D135" s="175" t="s">
        <v>141</v>
      </c>
      <c r="E135" s="207" t="s">
        <v>1</v>
      </c>
      <c r="F135" s="208" t="s">
        <v>469</v>
      </c>
      <c r="H135" s="207" t="s">
        <v>1</v>
      </c>
      <c r="I135" s="209"/>
      <c r="L135" s="206"/>
      <c r="M135" s="210"/>
      <c r="N135" s="211"/>
      <c r="O135" s="211"/>
      <c r="P135" s="211"/>
      <c r="Q135" s="211"/>
      <c r="R135" s="211"/>
      <c r="S135" s="211"/>
      <c r="T135" s="212"/>
      <c r="AT135" s="207" t="s">
        <v>141</v>
      </c>
      <c r="AU135" s="207" t="s">
        <v>83</v>
      </c>
      <c r="AV135" s="15" t="s">
        <v>81</v>
      </c>
      <c r="AW135" s="15" t="s">
        <v>30</v>
      </c>
      <c r="AX135" s="15" t="s">
        <v>73</v>
      </c>
      <c r="AY135" s="207" t="s">
        <v>129</v>
      </c>
    </row>
    <row r="136" spans="2:51" s="13" customFormat="1" ht="11.25">
      <c r="B136" s="180"/>
      <c r="D136" s="175" t="s">
        <v>141</v>
      </c>
      <c r="E136" s="181" t="s">
        <v>1</v>
      </c>
      <c r="F136" s="182" t="s">
        <v>470</v>
      </c>
      <c r="H136" s="183">
        <v>445</v>
      </c>
      <c r="I136" s="184"/>
      <c r="L136" s="180"/>
      <c r="M136" s="185"/>
      <c r="N136" s="186"/>
      <c r="O136" s="186"/>
      <c r="P136" s="186"/>
      <c r="Q136" s="186"/>
      <c r="R136" s="186"/>
      <c r="S136" s="186"/>
      <c r="T136" s="187"/>
      <c r="AT136" s="181" t="s">
        <v>141</v>
      </c>
      <c r="AU136" s="181" t="s">
        <v>83</v>
      </c>
      <c r="AV136" s="13" t="s">
        <v>83</v>
      </c>
      <c r="AW136" s="13" t="s">
        <v>30</v>
      </c>
      <c r="AX136" s="13" t="s">
        <v>81</v>
      </c>
      <c r="AY136" s="181" t="s">
        <v>129</v>
      </c>
    </row>
    <row r="137" spans="2:63" s="12" customFormat="1" ht="22.9" customHeight="1">
      <c r="B137" s="148"/>
      <c r="D137" s="149" t="s">
        <v>72</v>
      </c>
      <c r="E137" s="159" t="s">
        <v>364</v>
      </c>
      <c r="F137" s="159" t="s">
        <v>365</v>
      </c>
      <c r="I137" s="151"/>
      <c r="J137" s="160">
        <f>BK137</f>
        <v>0</v>
      </c>
      <c r="L137" s="148"/>
      <c r="M137" s="153"/>
      <c r="N137" s="154"/>
      <c r="O137" s="154"/>
      <c r="P137" s="155">
        <f>SUM(P138:P147)</f>
        <v>0</v>
      </c>
      <c r="Q137" s="154"/>
      <c r="R137" s="155">
        <f>SUM(R138:R147)</f>
        <v>0</v>
      </c>
      <c r="S137" s="154"/>
      <c r="T137" s="156">
        <f>SUM(T138:T147)</f>
        <v>0</v>
      </c>
      <c r="AR137" s="149" t="s">
        <v>81</v>
      </c>
      <c r="AT137" s="157" t="s">
        <v>72</v>
      </c>
      <c r="AU137" s="157" t="s">
        <v>81</v>
      </c>
      <c r="AY137" s="149" t="s">
        <v>129</v>
      </c>
      <c r="BK137" s="158">
        <f>SUM(BK138:BK147)</f>
        <v>0</v>
      </c>
    </row>
    <row r="138" spans="1:65" s="2" customFormat="1" ht="21.75" customHeight="1">
      <c r="A138" s="32"/>
      <c r="B138" s="161"/>
      <c r="C138" s="162" t="s">
        <v>144</v>
      </c>
      <c r="D138" s="162" t="s">
        <v>131</v>
      </c>
      <c r="E138" s="163" t="s">
        <v>382</v>
      </c>
      <c r="F138" s="164" t="s">
        <v>383</v>
      </c>
      <c r="G138" s="165" t="s">
        <v>369</v>
      </c>
      <c r="H138" s="166">
        <v>195.8</v>
      </c>
      <c r="I138" s="167"/>
      <c r="J138" s="168">
        <f>ROUND(I138*H138,2)</f>
        <v>0</v>
      </c>
      <c r="K138" s="164" t="s">
        <v>147</v>
      </c>
      <c r="L138" s="33"/>
      <c r="M138" s="169" t="s">
        <v>1</v>
      </c>
      <c r="N138" s="170" t="s">
        <v>38</v>
      </c>
      <c r="O138" s="58"/>
      <c r="P138" s="171">
        <f>O138*H138</f>
        <v>0</v>
      </c>
      <c r="Q138" s="171">
        <v>0</v>
      </c>
      <c r="R138" s="171">
        <f>Q138*H138</f>
        <v>0</v>
      </c>
      <c r="S138" s="171">
        <v>0</v>
      </c>
      <c r="T138" s="172">
        <f>S138*H138</f>
        <v>0</v>
      </c>
      <c r="U138" s="32"/>
      <c r="V138" s="32"/>
      <c r="W138" s="32"/>
      <c r="X138" s="32"/>
      <c r="Y138" s="32"/>
      <c r="Z138" s="32"/>
      <c r="AA138" s="32"/>
      <c r="AB138" s="32"/>
      <c r="AC138" s="32"/>
      <c r="AD138" s="32"/>
      <c r="AE138" s="32"/>
      <c r="AR138" s="173" t="s">
        <v>135</v>
      </c>
      <c r="AT138" s="173" t="s">
        <v>131</v>
      </c>
      <c r="AU138" s="173" t="s">
        <v>83</v>
      </c>
      <c r="AY138" s="17" t="s">
        <v>129</v>
      </c>
      <c r="BE138" s="174">
        <f>IF(N138="základní",J138,0)</f>
        <v>0</v>
      </c>
      <c r="BF138" s="174">
        <f>IF(N138="snížená",J138,0)</f>
        <v>0</v>
      </c>
      <c r="BG138" s="174">
        <f>IF(N138="zákl. přenesená",J138,0)</f>
        <v>0</v>
      </c>
      <c r="BH138" s="174">
        <f>IF(N138="sníž. přenesená",J138,0)</f>
        <v>0</v>
      </c>
      <c r="BI138" s="174">
        <f>IF(N138="nulová",J138,0)</f>
        <v>0</v>
      </c>
      <c r="BJ138" s="17" t="s">
        <v>81</v>
      </c>
      <c r="BK138" s="174">
        <f>ROUND(I138*H138,2)</f>
        <v>0</v>
      </c>
      <c r="BL138" s="17" t="s">
        <v>135</v>
      </c>
      <c r="BM138" s="173" t="s">
        <v>471</v>
      </c>
    </row>
    <row r="139" spans="1:47" s="2" customFormat="1" ht="29.25">
      <c r="A139" s="32"/>
      <c r="B139" s="33"/>
      <c r="C139" s="32"/>
      <c r="D139" s="175" t="s">
        <v>137</v>
      </c>
      <c r="E139" s="32"/>
      <c r="F139" s="176" t="s">
        <v>385</v>
      </c>
      <c r="G139" s="32"/>
      <c r="H139" s="32"/>
      <c r="I139" s="97"/>
      <c r="J139" s="32"/>
      <c r="K139" s="32"/>
      <c r="L139" s="33"/>
      <c r="M139" s="177"/>
      <c r="N139" s="178"/>
      <c r="O139" s="58"/>
      <c r="P139" s="58"/>
      <c r="Q139" s="58"/>
      <c r="R139" s="58"/>
      <c r="S139" s="58"/>
      <c r="T139" s="59"/>
      <c r="U139" s="32"/>
      <c r="V139" s="32"/>
      <c r="W139" s="32"/>
      <c r="X139" s="32"/>
      <c r="Y139" s="32"/>
      <c r="Z139" s="32"/>
      <c r="AA139" s="32"/>
      <c r="AB139" s="32"/>
      <c r="AC139" s="32"/>
      <c r="AD139" s="32"/>
      <c r="AE139" s="32"/>
      <c r="AT139" s="17" t="s">
        <v>137</v>
      </c>
      <c r="AU139" s="17" t="s">
        <v>83</v>
      </c>
    </row>
    <row r="140" spans="1:47" s="2" customFormat="1" ht="78">
      <c r="A140" s="32"/>
      <c r="B140" s="33"/>
      <c r="C140" s="32"/>
      <c r="D140" s="175" t="s">
        <v>139</v>
      </c>
      <c r="E140" s="32"/>
      <c r="F140" s="179" t="s">
        <v>372</v>
      </c>
      <c r="G140" s="32"/>
      <c r="H140" s="32"/>
      <c r="I140" s="97"/>
      <c r="J140" s="32"/>
      <c r="K140" s="32"/>
      <c r="L140" s="33"/>
      <c r="M140" s="177"/>
      <c r="N140" s="178"/>
      <c r="O140" s="58"/>
      <c r="P140" s="58"/>
      <c r="Q140" s="58"/>
      <c r="R140" s="58"/>
      <c r="S140" s="58"/>
      <c r="T140" s="59"/>
      <c r="U140" s="32"/>
      <c r="V140" s="32"/>
      <c r="W140" s="32"/>
      <c r="X140" s="32"/>
      <c r="Y140" s="32"/>
      <c r="Z140" s="32"/>
      <c r="AA140" s="32"/>
      <c r="AB140" s="32"/>
      <c r="AC140" s="32"/>
      <c r="AD140" s="32"/>
      <c r="AE140" s="32"/>
      <c r="AT140" s="17" t="s">
        <v>139</v>
      </c>
      <c r="AU140" s="17" t="s">
        <v>83</v>
      </c>
    </row>
    <row r="141" spans="2:51" s="15" customFormat="1" ht="11.25">
      <c r="B141" s="206"/>
      <c r="D141" s="175" t="s">
        <v>141</v>
      </c>
      <c r="E141" s="207" t="s">
        <v>1</v>
      </c>
      <c r="F141" s="208" t="s">
        <v>462</v>
      </c>
      <c r="H141" s="207" t="s">
        <v>1</v>
      </c>
      <c r="I141" s="209"/>
      <c r="L141" s="206"/>
      <c r="M141" s="210"/>
      <c r="N141" s="211"/>
      <c r="O141" s="211"/>
      <c r="P141" s="211"/>
      <c r="Q141" s="211"/>
      <c r="R141" s="211"/>
      <c r="S141" s="211"/>
      <c r="T141" s="212"/>
      <c r="AT141" s="207" t="s">
        <v>141</v>
      </c>
      <c r="AU141" s="207" t="s">
        <v>83</v>
      </c>
      <c r="AV141" s="15" t="s">
        <v>81</v>
      </c>
      <c r="AW141" s="15" t="s">
        <v>30</v>
      </c>
      <c r="AX141" s="15" t="s">
        <v>73</v>
      </c>
      <c r="AY141" s="207" t="s">
        <v>129</v>
      </c>
    </row>
    <row r="142" spans="2:51" s="13" customFormat="1" ht="11.25">
      <c r="B142" s="180"/>
      <c r="D142" s="175" t="s">
        <v>141</v>
      </c>
      <c r="E142" s="181" t="s">
        <v>1</v>
      </c>
      <c r="F142" s="182" t="s">
        <v>472</v>
      </c>
      <c r="H142" s="183">
        <v>195.8</v>
      </c>
      <c r="I142" s="184"/>
      <c r="L142" s="180"/>
      <c r="M142" s="185"/>
      <c r="N142" s="186"/>
      <c r="O142" s="186"/>
      <c r="P142" s="186"/>
      <c r="Q142" s="186"/>
      <c r="R142" s="186"/>
      <c r="S142" s="186"/>
      <c r="T142" s="187"/>
      <c r="AT142" s="181" t="s">
        <v>141</v>
      </c>
      <c r="AU142" s="181" t="s">
        <v>83</v>
      </c>
      <c r="AV142" s="13" t="s">
        <v>83</v>
      </c>
      <c r="AW142" s="13" t="s">
        <v>30</v>
      </c>
      <c r="AX142" s="13" t="s">
        <v>81</v>
      </c>
      <c r="AY142" s="181" t="s">
        <v>129</v>
      </c>
    </row>
    <row r="143" spans="1:65" s="2" customFormat="1" ht="21.75" customHeight="1">
      <c r="A143" s="32"/>
      <c r="B143" s="161"/>
      <c r="C143" s="162" t="s">
        <v>135</v>
      </c>
      <c r="D143" s="162" t="s">
        <v>131</v>
      </c>
      <c r="E143" s="163" t="s">
        <v>389</v>
      </c>
      <c r="F143" s="164" t="s">
        <v>390</v>
      </c>
      <c r="G143" s="165" t="s">
        <v>369</v>
      </c>
      <c r="H143" s="166">
        <v>195.8</v>
      </c>
      <c r="I143" s="167"/>
      <c r="J143" s="168">
        <f>ROUND(I143*H143,2)</f>
        <v>0</v>
      </c>
      <c r="K143" s="164" t="s">
        <v>147</v>
      </c>
      <c r="L143" s="33"/>
      <c r="M143" s="169" t="s">
        <v>1</v>
      </c>
      <c r="N143" s="170" t="s">
        <v>38</v>
      </c>
      <c r="O143" s="58"/>
      <c r="P143" s="171">
        <f>O143*H143</f>
        <v>0</v>
      </c>
      <c r="Q143" s="171">
        <v>0</v>
      </c>
      <c r="R143" s="171">
        <f>Q143*H143</f>
        <v>0</v>
      </c>
      <c r="S143" s="171">
        <v>0</v>
      </c>
      <c r="T143" s="172">
        <f>S143*H143</f>
        <v>0</v>
      </c>
      <c r="U143" s="32"/>
      <c r="V143" s="32"/>
      <c r="W143" s="32"/>
      <c r="X143" s="32"/>
      <c r="Y143" s="32"/>
      <c r="Z143" s="32"/>
      <c r="AA143" s="32"/>
      <c r="AB143" s="32"/>
      <c r="AC143" s="32"/>
      <c r="AD143" s="32"/>
      <c r="AE143" s="32"/>
      <c r="AR143" s="173" t="s">
        <v>135</v>
      </c>
      <c r="AT143" s="173" t="s">
        <v>131</v>
      </c>
      <c r="AU143" s="173" t="s">
        <v>83</v>
      </c>
      <c r="AY143" s="17" t="s">
        <v>129</v>
      </c>
      <c r="BE143" s="174">
        <f>IF(N143="základní",J143,0)</f>
        <v>0</v>
      </c>
      <c r="BF143" s="174">
        <f>IF(N143="snížená",J143,0)</f>
        <v>0</v>
      </c>
      <c r="BG143" s="174">
        <f>IF(N143="zákl. přenesená",J143,0)</f>
        <v>0</v>
      </c>
      <c r="BH143" s="174">
        <f>IF(N143="sníž. přenesená",J143,0)</f>
        <v>0</v>
      </c>
      <c r="BI143" s="174">
        <f>IF(N143="nulová",J143,0)</f>
        <v>0</v>
      </c>
      <c r="BJ143" s="17" t="s">
        <v>81</v>
      </c>
      <c r="BK143" s="174">
        <f>ROUND(I143*H143,2)</f>
        <v>0</v>
      </c>
      <c r="BL143" s="17" t="s">
        <v>135</v>
      </c>
      <c r="BM143" s="173" t="s">
        <v>473</v>
      </c>
    </row>
    <row r="144" spans="1:47" s="2" customFormat="1" ht="11.25">
      <c r="A144" s="32"/>
      <c r="B144" s="33"/>
      <c r="C144" s="32"/>
      <c r="D144" s="175" t="s">
        <v>137</v>
      </c>
      <c r="E144" s="32"/>
      <c r="F144" s="176" t="s">
        <v>474</v>
      </c>
      <c r="G144" s="32"/>
      <c r="H144" s="32"/>
      <c r="I144" s="97"/>
      <c r="J144" s="32"/>
      <c r="K144" s="32"/>
      <c r="L144" s="33"/>
      <c r="M144" s="177"/>
      <c r="N144" s="178"/>
      <c r="O144" s="58"/>
      <c r="P144" s="58"/>
      <c r="Q144" s="58"/>
      <c r="R144" s="58"/>
      <c r="S144" s="58"/>
      <c r="T144" s="59"/>
      <c r="U144" s="32"/>
      <c r="V144" s="32"/>
      <c r="W144" s="32"/>
      <c r="X144" s="32"/>
      <c r="Y144" s="32"/>
      <c r="Z144" s="32"/>
      <c r="AA144" s="32"/>
      <c r="AB144" s="32"/>
      <c r="AC144" s="32"/>
      <c r="AD144" s="32"/>
      <c r="AE144" s="32"/>
      <c r="AT144" s="17" t="s">
        <v>137</v>
      </c>
      <c r="AU144" s="17" t="s">
        <v>83</v>
      </c>
    </row>
    <row r="145" spans="2:51" s="15" customFormat="1" ht="11.25">
      <c r="B145" s="206"/>
      <c r="D145" s="175" t="s">
        <v>141</v>
      </c>
      <c r="E145" s="207" t="s">
        <v>1</v>
      </c>
      <c r="F145" s="208" t="s">
        <v>462</v>
      </c>
      <c r="H145" s="207" t="s">
        <v>1</v>
      </c>
      <c r="I145" s="209"/>
      <c r="L145" s="206"/>
      <c r="M145" s="210"/>
      <c r="N145" s="211"/>
      <c r="O145" s="211"/>
      <c r="P145" s="211"/>
      <c r="Q145" s="211"/>
      <c r="R145" s="211"/>
      <c r="S145" s="211"/>
      <c r="T145" s="212"/>
      <c r="AT145" s="207" t="s">
        <v>141</v>
      </c>
      <c r="AU145" s="207" t="s">
        <v>83</v>
      </c>
      <c r="AV145" s="15" t="s">
        <v>81</v>
      </c>
      <c r="AW145" s="15" t="s">
        <v>30</v>
      </c>
      <c r="AX145" s="15" t="s">
        <v>73</v>
      </c>
      <c r="AY145" s="207" t="s">
        <v>129</v>
      </c>
    </row>
    <row r="146" spans="2:51" s="15" customFormat="1" ht="22.5">
      <c r="B146" s="206"/>
      <c r="D146" s="175" t="s">
        <v>141</v>
      </c>
      <c r="E146" s="207" t="s">
        <v>1</v>
      </c>
      <c r="F146" s="208" t="s">
        <v>393</v>
      </c>
      <c r="H146" s="207" t="s">
        <v>1</v>
      </c>
      <c r="I146" s="209"/>
      <c r="L146" s="206"/>
      <c r="M146" s="210"/>
      <c r="N146" s="211"/>
      <c r="O146" s="211"/>
      <c r="P146" s="211"/>
      <c r="Q146" s="211"/>
      <c r="R146" s="211"/>
      <c r="S146" s="211"/>
      <c r="T146" s="212"/>
      <c r="AT146" s="207" t="s">
        <v>141</v>
      </c>
      <c r="AU146" s="207" t="s">
        <v>83</v>
      </c>
      <c r="AV146" s="15" t="s">
        <v>81</v>
      </c>
      <c r="AW146" s="15" t="s">
        <v>30</v>
      </c>
      <c r="AX146" s="15" t="s">
        <v>73</v>
      </c>
      <c r="AY146" s="207" t="s">
        <v>129</v>
      </c>
    </row>
    <row r="147" spans="2:51" s="13" customFormat="1" ht="11.25">
      <c r="B147" s="180"/>
      <c r="D147" s="175" t="s">
        <v>141</v>
      </c>
      <c r="E147" s="181" t="s">
        <v>1</v>
      </c>
      <c r="F147" s="182" t="s">
        <v>475</v>
      </c>
      <c r="H147" s="183">
        <v>195.8</v>
      </c>
      <c r="I147" s="184"/>
      <c r="L147" s="180"/>
      <c r="M147" s="185"/>
      <c r="N147" s="186"/>
      <c r="O147" s="186"/>
      <c r="P147" s="186"/>
      <c r="Q147" s="186"/>
      <c r="R147" s="186"/>
      <c r="S147" s="186"/>
      <c r="T147" s="187"/>
      <c r="AT147" s="181" t="s">
        <v>141</v>
      </c>
      <c r="AU147" s="181" t="s">
        <v>83</v>
      </c>
      <c r="AV147" s="13" t="s">
        <v>83</v>
      </c>
      <c r="AW147" s="13" t="s">
        <v>30</v>
      </c>
      <c r="AX147" s="13" t="s">
        <v>81</v>
      </c>
      <c r="AY147" s="181" t="s">
        <v>129</v>
      </c>
    </row>
    <row r="148" spans="2:63" s="12" customFormat="1" ht="25.9" customHeight="1">
      <c r="B148" s="148"/>
      <c r="D148" s="149" t="s">
        <v>72</v>
      </c>
      <c r="E148" s="150" t="s">
        <v>395</v>
      </c>
      <c r="F148" s="150" t="s">
        <v>396</v>
      </c>
      <c r="I148" s="151"/>
      <c r="J148" s="152">
        <f>BK148</f>
        <v>0</v>
      </c>
      <c r="L148" s="148"/>
      <c r="M148" s="153"/>
      <c r="N148" s="154"/>
      <c r="O148" s="154"/>
      <c r="P148" s="155">
        <f>P149</f>
        <v>0</v>
      </c>
      <c r="Q148" s="154"/>
      <c r="R148" s="155">
        <f>R149</f>
        <v>0</v>
      </c>
      <c r="S148" s="154"/>
      <c r="T148" s="156">
        <f>T149</f>
        <v>0</v>
      </c>
      <c r="AR148" s="149" t="s">
        <v>168</v>
      </c>
      <c r="AT148" s="157" t="s">
        <v>72</v>
      </c>
      <c r="AU148" s="157" t="s">
        <v>73</v>
      </c>
      <c r="AY148" s="149" t="s">
        <v>129</v>
      </c>
      <c r="BK148" s="158">
        <f>BK149</f>
        <v>0</v>
      </c>
    </row>
    <row r="149" spans="2:63" s="12" customFormat="1" ht="22.9" customHeight="1">
      <c r="B149" s="148"/>
      <c r="D149" s="149" t="s">
        <v>72</v>
      </c>
      <c r="E149" s="159" t="s">
        <v>443</v>
      </c>
      <c r="F149" s="159" t="s">
        <v>444</v>
      </c>
      <c r="I149" s="151"/>
      <c r="J149" s="160">
        <f>BK149</f>
        <v>0</v>
      </c>
      <c r="L149" s="148"/>
      <c r="M149" s="153"/>
      <c r="N149" s="154"/>
      <c r="O149" s="154"/>
      <c r="P149" s="155">
        <f>SUM(P150:P155)</f>
        <v>0</v>
      </c>
      <c r="Q149" s="154"/>
      <c r="R149" s="155">
        <f>SUM(R150:R155)</f>
        <v>0</v>
      </c>
      <c r="S149" s="154"/>
      <c r="T149" s="156">
        <f>SUM(T150:T155)</f>
        <v>0</v>
      </c>
      <c r="AR149" s="149" t="s">
        <v>168</v>
      </c>
      <c r="AT149" s="157" t="s">
        <v>72</v>
      </c>
      <c r="AU149" s="157" t="s">
        <v>81</v>
      </c>
      <c r="AY149" s="149" t="s">
        <v>129</v>
      </c>
      <c r="BK149" s="158">
        <f>SUM(BK150:BK155)</f>
        <v>0</v>
      </c>
    </row>
    <row r="150" spans="1:65" s="2" customFormat="1" ht="16.5" customHeight="1">
      <c r="A150" s="32"/>
      <c r="B150" s="161"/>
      <c r="C150" s="162" t="s">
        <v>168</v>
      </c>
      <c r="D150" s="162" t="s">
        <v>131</v>
      </c>
      <c r="E150" s="163" t="s">
        <v>476</v>
      </c>
      <c r="F150" s="164" t="s">
        <v>477</v>
      </c>
      <c r="G150" s="165" t="s">
        <v>427</v>
      </c>
      <c r="H150" s="166">
        <v>1</v>
      </c>
      <c r="I150" s="167"/>
      <c r="J150" s="168">
        <f>ROUND(I150*H150,2)</f>
        <v>0</v>
      </c>
      <c r="K150" s="164" t="s">
        <v>147</v>
      </c>
      <c r="L150" s="33"/>
      <c r="M150" s="169" t="s">
        <v>1</v>
      </c>
      <c r="N150" s="170" t="s">
        <v>38</v>
      </c>
      <c r="O150" s="58"/>
      <c r="P150" s="171">
        <f>O150*H150</f>
        <v>0</v>
      </c>
      <c r="Q150" s="171">
        <v>0</v>
      </c>
      <c r="R150" s="171">
        <f>Q150*H150</f>
        <v>0</v>
      </c>
      <c r="S150" s="171">
        <v>0</v>
      </c>
      <c r="T150" s="172">
        <f>S150*H150</f>
        <v>0</v>
      </c>
      <c r="U150" s="32"/>
      <c r="V150" s="32"/>
      <c r="W150" s="32"/>
      <c r="X150" s="32"/>
      <c r="Y150" s="32"/>
      <c r="Z150" s="32"/>
      <c r="AA150" s="32"/>
      <c r="AB150" s="32"/>
      <c r="AC150" s="32"/>
      <c r="AD150" s="32"/>
      <c r="AE150" s="32"/>
      <c r="AR150" s="173" t="s">
        <v>402</v>
      </c>
      <c r="AT150" s="173" t="s">
        <v>131</v>
      </c>
      <c r="AU150" s="173" t="s">
        <v>83</v>
      </c>
      <c r="AY150" s="17" t="s">
        <v>129</v>
      </c>
      <c r="BE150" s="174">
        <f>IF(N150="základní",J150,0)</f>
        <v>0</v>
      </c>
      <c r="BF150" s="174">
        <f>IF(N150="snížená",J150,0)</f>
        <v>0</v>
      </c>
      <c r="BG150" s="174">
        <f>IF(N150="zákl. přenesená",J150,0)</f>
        <v>0</v>
      </c>
      <c r="BH150" s="174">
        <f>IF(N150="sníž. přenesená",J150,0)</f>
        <v>0</v>
      </c>
      <c r="BI150" s="174">
        <f>IF(N150="nulová",J150,0)</f>
        <v>0</v>
      </c>
      <c r="BJ150" s="17" t="s">
        <v>81</v>
      </c>
      <c r="BK150" s="174">
        <f>ROUND(I150*H150,2)</f>
        <v>0</v>
      </c>
      <c r="BL150" s="17" t="s">
        <v>402</v>
      </c>
      <c r="BM150" s="173" t="s">
        <v>478</v>
      </c>
    </row>
    <row r="151" spans="1:47" s="2" customFormat="1" ht="11.25">
      <c r="A151" s="32"/>
      <c r="B151" s="33"/>
      <c r="C151" s="32"/>
      <c r="D151" s="175" t="s">
        <v>137</v>
      </c>
      <c r="E151" s="32"/>
      <c r="F151" s="176" t="s">
        <v>477</v>
      </c>
      <c r="G151" s="32"/>
      <c r="H151" s="32"/>
      <c r="I151" s="97"/>
      <c r="J151" s="32"/>
      <c r="K151" s="32"/>
      <c r="L151" s="33"/>
      <c r="M151" s="177"/>
      <c r="N151" s="178"/>
      <c r="O151" s="58"/>
      <c r="P151" s="58"/>
      <c r="Q151" s="58"/>
      <c r="R151" s="58"/>
      <c r="S151" s="58"/>
      <c r="T151" s="59"/>
      <c r="U151" s="32"/>
      <c r="V151" s="32"/>
      <c r="W151" s="32"/>
      <c r="X151" s="32"/>
      <c r="Y151" s="32"/>
      <c r="Z151" s="32"/>
      <c r="AA151" s="32"/>
      <c r="AB151" s="32"/>
      <c r="AC151" s="32"/>
      <c r="AD151" s="32"/>
      <c r="AE151" s="32"/>
      <c r="AT151" s="17" t="s">
        <v>137</v>
      </c>
      <c r="AU151" s="17" t="s">
        <v>83</v>
      </c>
    </row>
    <row r="152" spans="2:51" s="15" customFormat="1" ht="33.75">
      <c r="B152" s="206"/>
      <c r="D152" s="175" t="s">
        <v>141</v>
      </c>
      <c r="E152" s="207" t="s">
        <v>1</v>
      </c>
      <c r="F152" s="208" t="s">
        <v>479</v>
      </c>
      <c r="H152" s="207" t="s">
        <v>1</v>
      </c>
      <c r="I152" s="209"/>
      <c r="L152" s="206"/>
      <c r="M152" s="210"/>
      <c r="N152" s="211"/>
      <c r="O152" s="211"/>
      <c r="P152" s="211"/>
      <c r="Q152" s="211"/>
      <c r="R152" s="211"/>
      <c r="S152" s="211"/>
      <c r="T152" s="212"/>
      <c r="AT152" s="207" t="s">
        <v>141</v>
      </c>
      <c r="AU152" s="207" t="s">
        <v>83</v>
      </c>
      <c r="AV152" s="15" t="s">
        <v>81</v>
      </c>
      <c r="AW152" s="15" t="s">
        <v>30</v>
      </c>
      <c r="AX152" s="15" t="s">
        <v>73</v>
      </c>
      <c r="AY152" s="207" t="s">
        <v>129</v>
      </c>
    </row>
    <row r="153" spans="2:51" s="15" customFormat="1" ht="22.5">
      <c r="B153" s="206"/>
      <c r="D153" s="175" t="s">
        <v>141</v>
      </c>
      <c r="E153" s="207" t="s">
        <v>1</v>
      </c>
      <c r="F153" s="208" t="s">
        <v>480</v>
      </c>
      <c r="H153" s="207" t="s">
        <v>1</v>
      </c>
      <c r="I153" s="209"/>
      <c r="L153" s="206"/>
      <c r="M153" s="210"/>
      <c r="N153" s="211"/>
      <c r="O153" s="211"/>
      <c r="P153" s="211"/>
      <c r="Q153" s="211"/>
      <c r="R153" s="211"/>
      <c r="S153" s="211"/>
      <c r="T153" s="212"/>
      <c r="AT153" s="207" t="s">
        <v>141</v>
      </c>
      <c r="AU153" s="207" t="s">
        <v>83</v>
      </c>
      <c r="AV153" s="15" t="s">
        <v>81</v>
      </c>
      <c r="AW153" s="15" t="s">
        <v>30</v>
      </c>
      <c r="AX153" s="15" t="s">
        <v>73</v>
      </c>
      <c r="AY153" s="207" t="s">
        <v>129</v>
      </c>
    </row>
    <row r="154" spans="2:51" s="14" customFormat="1" ht="11.25">
      <c r="B154" s="188"/>
      <c r="D154" s="175" t="s">
        <v>141</v>
      </c>
      <c r="E154" s="189" t="s">
        <v>1</v>
      </c>
      <c r="F154" s="190" t="s">
        <v>481</v>
      </c>
      <c r="H154" s="191">
        <v>0</v>
      </c>
      <c r="I154" s="192"/>
      <c r="L154" s="188"/>
      <c r="M154" s="193"/>
      <c r="N154" s="194"/>
      <c r="O154" s="194"/>
      <c r="P154" s="194"/>
      <c r="Q154" s="194"/>
      <c r="R154" s="194"/>
      <c r="S154" s="194"/>
      <c r="T154" s="195"/>
      <c r="AT154" s="189" t="s">
        <v>141</v>
      </c>
      <c r="AU154" s="189" t="s">
        <v>83</v>
      </c>
      <c r="AV154" s="14" t="s">
        <v>135</v>
      </c>
      <c r="AW154" s="14" t="s">
        <v>30</v>
      </c>
      <c r="AX154" s="14" t="s">
        <v>73</v>
      </c>
      <c r="AY154" s="189" t="s">
        <v>129</v>
      </c>
    </row>
    <row r="155" spans="2:51" s="13" customFormat="1" ht="11.25">
      <c r="B155" s="180"/>
      <c r="D155" s="175" t="s">
        <v>141</v>
      </c>
      <c r="E155" s="181" t="s">
        <v>1</v>
      </c>
      <c r="F155" s="182" t="s">
        <v>81</v>
      </c>
      <c r="H155" s="183">
        <v>1</v>
      </c>
      <c r="I155" s="184"/>
      <c r="L155" s="180"/>
      <c r="M155" s="213"/>
      <c r="N155" s="214"/>
      <c r="O155" s="214"/>
      <c r="P155" s="214"/>
      <c r="Q155" s="214"/>
      <c r="R155" s="214"/>
      <c r="S155" s="214"/>
      <c r="T155" s="215"/>
      <c r="AT155" s="181" t="s">
        <v>141</v>
      </c>
      <c r="AU155" s="181" t="s">
        <v>83</v>
      </c>
      <c r="AV155" s="13" t="s">
        <v>83</v>
      </c>
      <c r="AW155" s="13" t="s">
        <v>30</v>
      </c>
      <c r="AX155" s="13" t="s">
        <v>81</v>
      </c>
      <c r="AY155" s="181" t="s">
        <v>129</v>
      </c>
    </row>
    <row r="156" spans="1:31" s="2" customFormat="1" ht="6.95" customHeight="1">
      <c r="A156" s="32"/>
      <c r="B156" s="47"/>
      <c r="C156" s="48"/>
      <c r="D156" s="48"/>
      <c r="E156" s="48"/>
      <c r="F156" s="48"/>
      <c r="G156" s="48"/>
      <c r="H156" s="48"/>
      <c r="I156" s="121"/>
      <c r="J156" s="48"/>
      <c r="K156" s="48"/>
      <c r="L156" s="33"/>
      <c r="M156" s="32"/>
      <c r="O156" s="32"/>
      <c r="P156" s="32"/>
      <c r="Q156" s="32"/>
      <c r="R156" s="32"/>
      <c r="S156" s="32"/>
      <c r="T156" s="32"/>
      <c r="U156" s="32"/>
      <c r="V156" s="32"/>
      <c r="W156" s="32"/>
      <c r="X156" s="32"/>
      <c r="Y156" s="32"/>
      <c r="Z156" s="32"/>
      <c r="AA156" s="32"/>
      <c r="AB156" s="32"/>
      <c r="AC156" s="32"/>
      <c r="AD156" s="32"/>
      <c r="AE156" s="32"/>
    </row>
  </sheetData>
  <autoFilter ref="C121:K155"/>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ROZPOCET\Rozpocet</dc:creator>
  <cp:keywords/>
  <dc:description/>
  <cp:lastModifiedBy>Ing. Barandovski</cp:lastModifiedBy>
  <dcterms:created xsi:type="dcterms:W3CDTF">2020-12-14T08:39:45Z</dcterms:created>
  <dcterms:modified xsi:type="dcterms:W3CDTF">2020-12-14T08:23:20Z</dcterms:modified>
  <cp:category/>
  <cp:version/>
  <cp:contentType/>
  <cp:contentStatus/>
</cp:coreProperties>
</file>