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Výstavba chodníkov..." sheetId="2" r:id="rId2"/>
    <sheet name="SO02 - Přeložka veřejného..." sheetId="3" r:id="rId3"/>
    <sheet name="SO03 - Přeložka vodovodu" sheetId="4" r:id="rId4"/>
    <sheet name="04 - VRN" sheetId="5" r:id="rId5"/>
  </sheets>
  <definedNames>
    <definedName name="_xlnm.Print_Area" localSheetId="0">'Rekapitulace stavby'!$D$4:$AO$76,'Rekapitulace stavby'!$C$82:$AQ$99</definedName>
    <definedName name="_xlnm._FilterDatabase" localSheetId="1" hidden="1">'SO01 - Výstavba chodníkov...'!$C$126:$K$390</definedName>
    <definedName name="_xlnm.Print_Area" localSheetId="1">'SO01 - Výstavba chodníkov...'!$C$4:$J$76,'SO01 - Výstavba chodníkov...'!$C$82:$J$108,'SO01 - Výstavba chodníkov...'!$C$114:$K$390</definedName>
    <definedName name="_xlnm._FilterDatabase" localSheetId="2" hidden="1">'SO02 - Přeložka veřejného...'!$C$124:$K$224</definedName>
    <definedName name="_xlnm.Print_Area" localSheetId="2">'SO02 - Přeložka veřejného...'!$C$4:$J$76,'SO02 - Přeložka veřejného...'!$C$82:$J$106,'SO02 - Přeložka veřejného...'!$C$112:$K$224</definedName>
    <definedName name="_xlnm._FilterDatabase" localSheetId="3" hidden="1">'SO03 - Přeložka vodovodu'!$C$119:$K$153</definedName>
    <definedName name="_xlnm.Print_Area" localSheetId="3">'SO03 - Přeložka vodovodu'!$C$4:$J$76,'SO03 - Přeložka vodovodu'!$C$82:$J$101,'SO03 - Přeložka vodovodu'!$C$107:$K$153</definedName>
    <definedName name="_xlnm._FilterDatabase" localSheetId="4" hidden="1">'04 - VRN'!$C$120:$K$135</definedName>
    <definedName name="_xlnm.Print_Area" localSheetId="4">'04 - VRN'!$C$4:$J$76,'04 - VRN'!$C$82:$J$102,'04 - VRN'!$C$108:$K$135</definedName>
    <definedName name="_xlnm.Print_Titles" localSheetId="0">'Rekapitulace stavby'!$92:$92</definedName>
    <definedName name="_xlnm.Print_Titles" localSheetId="1">'SO01 - Výstavba chodníkov...'!$126:$126</definedName>
    <definedName name="_xlnm.Print_Titles" localSheetId="2">'SO02 - Přeložka veřejného...'!$124:$124</definedName>
    <definedName name="_xlnm.Print_Titles" localSheetId="3">'SO03 - Přeložka vodovodu'!$119:$119</definedName>
    <definedName name="_xlnm.Print_Titles" localSheetId="4">'04 - VRN'!$120:$120</definedName>
  </definedNames>
  <calcPr fullCalcOnLoad="1"/>
</workbook>
</file>

<file path=xl/sharedStrings.xml><?xml version="1.0" encoding="utf-8"?>
<sst xmlns="http://schemas.openxmlformats.org/spreadsheetml/2006/main" count="5461" uniqueCount="955">
  <si>
    <t>Export Komplet</t>
  </si>
  <si>
    <t/>
  </si>
  <si>
    <t>2.0</t>
  </si>
  <si>
    <t>ZAMOK</t>
  </si>
  <si>
    <t>False</t>
  </si>
  <si>
    <t>{68878112-30e5-4fe1-93da-02f45e12123a}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</si>
  <si>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</si>
  <si>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</si>
  <si>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</si>
  <si>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</si>
  <si>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</si>
  <si>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</si>
  <si>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</si>
  <si>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</si>
  <si>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008/2023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</si>
  <si>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</si>
  <si>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</si>
  <si>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Výstavba chodníkového tělesa na ul. L. Janáčka ve Studénce</t>
  </si>
  <si>
    <t>KSO:</t>
  </si>
  <si>
    <t>CC-CZ:</t>
  </si>
  <si>
    <t>Místo:</t>
  </si>
  <si>
    <t xml:space="preserve"> </t>
  </si>
  <si>
    <t>Datum:</t>
  </si>
  <si>
    <t>9. 10. 2023</t>
  </si>
  <si>
    <t>Zadavatel:</t>
  </si>
  <si>
    <t>IČ:</t>
  </si>
  <si>
    <t>Město Studénka</t>
  </si>
  <si>
    <t>DIČ:</t>
  </si>
  <si>
    <t>Uchazeč:</t>
  </si>
  <si>
    <t>Vyplň údaj</t>
  </si>
  <si>
    <t>Projektant:</t>
  </si>
  <si>
    <t>PROJECT WORK s.r.o.</t>
  </si>
  <si>
    <t>True</t>
  </si>
  <si>
    <t>1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</si>
  <si>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</si>
  <si>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</si>
  <si>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</si>
  <si>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</si>
  <si>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</si>
  <si>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</si>
  <si>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</si>
  <si>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</si>
  <si>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</si>
  <si>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</si>
  <si>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</si>
  <si>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</si>
  <si>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</si>
  <si>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</si>
  <si>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</si>
  <si>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</si>
  <si>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</si>
  <si>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</si>
  <si>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</si>
  <si>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</si>
  <si>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</si>
  <si>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</si>
  <si>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</si>
  <si>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</si>
  <si>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</si>
  <si>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</si>
  <si>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</si>
  <si>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</si>
  <si>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</si>
  <si>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</si>
  <si>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</si>
  <si>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</si>
  <si>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</si>
  <si>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</si>
  <si>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</si>
  <si>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</si>
  <si>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</si>
  <si>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</si>
  <si>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</si>
  <si>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</si>
  <si>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</si>
  <si>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</si>
  <si>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</si>
  <si>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</si>
  <si>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</si>
  <si>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</si>
  <si>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</si>
  <si>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</si>
  <si>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Výstavba chodníkového tělesa</t>
  </si>
  <si>
    <t>STA</t>
  </si>
  <si>
    <t>{530f71e7-c7ac-4d7a-af02-e661c3af7284}</t>
  </si>
  <si>
    <t>2</t>
  </si>
  <si>
    <t>SO02</t>
  </si>
  <si>
    <t>Přeložka veřejného osvětlení</t>
  </si>
  <si>
    <t>{59e05e3b-717b-46d4-b94b-b4367db0629b}</t>
  </si>
  <si>
    <t>SO03</t>
  </si>
  <si>
    <t>Přeložka vodovodu</t>
  </si>
  <si>
    <t>{b32874af-9b8f-4fc6-85e5-f0f1323a4466}</t>
  </si>
  <si>
    <t>04</t>
  </si>
  <si>
    <t>VRN</t>
  </si>
  <si>
    <t>{2c40db03-876c-4fa2-86e7-8f4bfbb2ced4}</t>
  </si>
  <si>
    <t>KRYCÍ LIST SOUPISU PRACÍ</t>
  </si>
  <si>
    <t>Objekt:</t>
  </si>
  <si>
    <t>SO01 - Výstavba chodníkového tělesa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</si>
  <si>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</si>
  <si>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</si>
  <si>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</si>
  <si>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</si>
  <si>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</si>
  <si>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</si>
  <si>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</si>
  <si>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</si>
  <si>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</si>
  <si>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</si>
  <si>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</si>
  <si>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</si>
  <si>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</si>
  <si>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</si>
  <si>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</si>
  <si>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22-M - Montáže technologických zařízení pro dopravní 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</si>
  <si>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</si>
  <si>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</si>
  <si>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</si>
  <si>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</si>
  <si>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</si>
  <si>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</si>
  <si>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</si>
  <si>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</si>
  <si>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</si>
  <si>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</si>
  <si>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</si>
  <si>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</si>
  <si>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</si>
  <si>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</si>
  <si>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</si>
  <si>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</si>
  <si>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</si>
  <si>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</si>
  <si>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112101121</t>
  </si>
  <si>
    <t>Odstranění stromů jehličnatých průměru kmene přes 100 do 300 mm</t>
  </si>
  <si>
    <t>kus</t>
  </si>
  <si>
    <t>CS ÚRS 2023 02</t>
  </si>
  <si>
    <t>4</t>
  </si>
  <si>
    <t>-821573979</t>
  </si>
  <si>
    <t>VV</t>
  </si>
  <si>
    <t>kácení tůjí</t>
  </si>
  <si>
    <t>112251101</t>
  </si>
  <si>
    <t>Odstranění pařezů průměru přes 100 do 300 mm</t>
  </si>
  <si>
    <t>-49264690</t>
  </si>
  <si>
    <t>3</t>
  </si>
  <si>
    <t>113106023</t>
  </si>
  <si>
    <t>Rozebrání dlažeb při překopech komunikací pro pěší ze zámkové dlažby ručně</t>
  </si>
  <si>
    <t>m2</t>
  </si>
  <si>
    <t>-803858468</t>
  </si>
  <si>
    <t>113107122</t>
  </si>
  <si>
    <t>Odstranění podkladu z kameniva drceného tl přes 100 do 200 mm ručně</t>
  </si>
  <si>
    <t>-484983323</t>
  </si>
  <si>
    <t>Odstranění nestmelených vrstev vozovky v tl. 200 mm</t>
  </si>
  <si>
    <t>94,5</t>
  </si>
  <si>
    <t>5</t>
  </si>
  <si>
    <t>113154114</t>
  </si>
  <si>
    <t>Frézování živičného krytu tl 100 mm pruh š 0,5 m pl do 500 m2 bez překážek v trase</t>
  </si>
  <si>
    <t>-1446973291</t>
  </si>
  <si>
    <t>pův. asb komunikace v š. 500mm</t>
  </si>
  <si>
    <t>6</t>
  </si>
  <si>
    <t>113201111</t>
  </si>
  <si>
    <t>Vytrhání obrub chodníkových ležatých</t>
  </si>
  <si>
    <t>m</t>
  </si>
  <si>
    <t>340184034</t>
  </si>
  <si>
    <t>7</t>
  </si>
  <si>
    <t>122251103</t>
  </si>
  <si>
    <t>Odkopávky a prokopávky nezapažené v hornině třídy těžitelnosti I skupiny 3 objem do 100 m3 strojně</t>
  </si>
  <si>
    <t>m3</t>
  </si>
  <si>
    <t>-1685601809</t>
  </si>
  <si>
    <t>Výkop pro chodník a parkoviště</t>
  </si>
  <si>
    <t>76,515</t>
  </si>
  <si>
    <t>Výkop pro AZ chodníků a parkoviště</t>
  </si>
  <si>
    <t>88,36</t>
  </si>
  <si>
    <t>Aktivní zóna</t>
  </si>
  <si>
    <t>84,76</t>
  </si>
  <si>
    <t>Součet</t>
  </si>
  <si>
    <t>8</t>
  </si>
  <si>
    <t>131111333</t>
  </si>
  <si>
    <t>Vrtání jamek pro plotové sloupky D přes 200 do 300 mm ručně s motorovým vrtákem</t>
  </si>
  <si>
    <t>-1765636897</t>
  </si>
  <si>
    <t>Nové DZ</t>
  </si>
  <si>
    <t>1*0,8</t>
  </si>
  <si>
    <t>Přesun DZ</t>
  </si>
  <si>
    <t>4*0,8</t>
  </si>
  <si>
    <t>9</t>
  </si>
  <si>
    <t>132251101</t>
  </si>
  <si>
    <t>Hloubení rýh nezapažených š do 800 mm v hornině třídy těžitelnosti I skupiny 3 objem do 20 m3 strojně</t>
  </si>
  <si>
    <t>-1326150848</t>
  </si>
  <si>
    <t>drenáž</t>
  </si>
  <si>
    <t>130,0*0,3*0,2</t>
  </si>
  <si>
    <t>Výkop pro přípojky</t>
  </si>
  <si>
    <t>1,652</t>
  </si>
  <si>
    <t>10</t>
  </si>
  <si>
    <t>162751117</t>
  </si>
  <si>
    <t>Vodorovné přemístění přes 9 000 do 10000 m výkopku/sypaniny z horniny třídy těžitelnosti I skupiny 1 až 3</t>
  </si>
  <si>
    <t>1252005349</t>
  </si>
  <si>
    <t>odkopávky</t>
  </si>
  <si>
    <t>249,635</t>
  </si>
  <si>
    <t>rýha drenáže</t>
  </si>
  <si>
    <t>zásypy</t>
  </si>
  <si>
    <t>-11,298</t>
  </si>
  <si>
    <t>11</t>
  </si>
  <si>
    <t>162751119</t>
  </si>
  <si>
    <t>Příplatek k vodorovnému přemístění výkopku/sypaniny z horniny třídy těžitelnosti I skupiny 1 až 3 ZKD 1000 m přes 10000 m</t>
  </si>
  <si>
    <t>-943725118</t>
  </si>
  <si>
    <t>246,137*10 'Přepočtené koeficientem množství</t>
  </si>
  <si>
    <t>12</t>
  </si>
  <si>
    <t>171201231</t>
  </si>
  <si>
    <t>Poplatek za uložení zeminy a kamení na recyklační skládce (skládkovné) kód odpadu 17 05 04</t>
  </si>
  <si>
    <t>t</t>
  </si>
  <si>
    <t>-438680622</t>
  </si>
  <si>
    <t>vytěžená zemina</t>
  </si>
  <si>
    <t>246,137*1,8</t>
  </si>
  <si>
    <t>13</t>
  </si>
  <si>
    <t>174151101</t>
  </si>
  <si>
    <t>Zásyp jam, šachet rýh nebo kolem objektů sypaninou se zhutněním</t>
  </si>
  <si>
    <t>-572754413</t>
  </si>
  <si>
    <t>Zásyp přípojek - ŠD fr. 0/22</t>
  </si>
  <si>
    <t>1,298</t>
  </si>
  <si>
    <t>dosypávka zeminou</t>
  </si>
  <si>
    <t>10,0</t>
  </si>
  <si>
    <t>zásyp 3D geomříže - ŠD fr. 0/63</t>
  </si>
  <si>
    <t>5,1315</t>
  </si>
  <si>
    <t>14</t>
  </si>
  <si>
    <t>M</t>
  </si>
  <si>
    <t>58344155</t>
  </si>
  <si>
    <t>štěrkodrť frakce 0/22</t>
  </si>
  <si>
    <t>190795157</t>
  </si>
  <si>
    <t>1,298*2,0</t>
  </si>
  <si>
    <t>58344197</t>
  </si>
  <si>
    <t>štěrkodrť frakce 0/63</t>
  </si>
  <si>
    <t>-1337541901</t>
  </si>
  <si>
    <t>zásyp 3D geomříže</t>
  </si>
  <si>
    <t>5,1315*2</t>
  </si>
  <si>
    <t>16</t>
  </si>
  <si>
    <t>175151101</t>
  </si>
  <si>
    <t>Obsypání potrubí strojně sypaninou bez prohození, uloženou do 3 m</t>
  </si>
  <si>
    <t>1102186279</t>
  </si>
  <si>
    <t>Obsyp drenáže</t>
  </si>
  <si>
    <t>17</t>
  </si>
  <si>
    <t>58343930</t>
  </si>
  <si>
    <t>kamenivo drcené hrubé frakce 16/32</t>
  </si>
  <si>
    <t>-987151534</t>
  </si>
  <si>
    <t>7,8*2 'Přepočtené koeficientem množství</t>
  </si>
  <si>
    <t>18</t>
  </si>
  <si>
    <t>181152302</t>
  </si>
  <si>
    <t>Úprava pláně pro silnice a dálnice v zářezech se zhutněním</t>
  </si>
  <si>
    <t>139750707</t>
  </si>
  <si>
    <t>ACO</t>
  </si>
  <si>
    <t>75,9</t>
  </si>
  <si>
    <t>dlažby</t>
  </si>
  <si>
    <t>215,0+10,0+33,5</t>
  </si>
  <si>
    <t>334,4*1,1 'Přepočtené koeficientem množství</t>
  </si>
  <si>
    <t>19</t>
  </si>
  <si>
    <t>181351003</t>
  </si>
  <si>
    <t>Rozprostření ornice tl vrstvy do 200 mm pl do 100 m2 v rovině nebo ve svahu do 1:5 strojně</t>
  </si>
  <si>
    <t>-2041091578</t>
  </si>
  <si>
    <t>Humusování, vegetace (použít vytěženou zeminu)</t>
  </si>
  <si>
    <t>91,5</t>
  </si>
  <si>
    <t>20</t>
  </si>
  <si>
    <t>181411131</t>
  </si>
  <si>
    <t>Založení parkového trávníku výsevem pl do 1000 m2 v rovině a ve svahu do 1:5</t>
  </si>
  <si>
    <t>-1031910487</t>
  </si>
  <si>
    <t>Humusování, vegetace</t>
  </si>
  <si>
    <t>00572420</t>
  </si>
  <si>
    <t>osivo směs travní parková okrasná</t>
  </si>
  <si>
    <t>kg</t>
  </si>
  <si>
    <t>-666012405</t>
  </si>
  <si>
    <t>91,5*0,02 'Přepočtené koeficientem množství</t>
  </si>
  <si>
    <t>22</t>
  </si>
  <si>
    <t>183403153</t>
  </si>
  <si>
    <t>Obdělání půdy hrabáním v rovině a svahu do 1:5</t>
  </si>
  <si>
    <t>-1479353015</t>
  </si>
  <si>
    <t>Zakládání</t>
  </si>
  <si>
    <t>23</t>
  </si>
  <si>
    <t>211971121</t>
  </si>
  <si>
    <t>Zřízení opláštění žeber nebo trativodů geotextilií v rýze nebo zářezu sklonu přes 1:2 š do 2,5 m</t>
  </si>
  <si>
    <t>-331960130</t>
  </si>
  <si>
    <t>kolem drenáže</t>
  </si>
  <si>
    <t>156,0</t>
  </si>
  <si>
    <t>24</t>
  </si>
  <si>
    <t>69311081</t>
  </si>
  <si>
    <t>geotextilie netkaná separační, ochranná, filtrační, drenážní PES 300g/m2</t>
  </si>
  <si>
    <t>756840870</t>
  </si>
  <si>
    <t>156*1,1845 'Přepočtené koeficientem množství</t>
  </si>
  <si>
    <t>25</t>
  </si>
  <si>
    <t>212755214</t>
  </si>
  <si>
    <t>Trativody z drenážních trubek plastových flexibilních D 100 mm bez lože</t>
  </si>
  <si>
    <t>2091077563</t>
  </si>
  <si>
    <t>26</t>
  </si>
  <si>
    <t>213141111</t>
  </si>
  <si>
    <t>Zřízení vrstvy z geotextilie v rovině nebo ve sklonu do 1:5 š do 3 m</t>
  </si>
  <si>
    <t>-1400757509</t>
  </si>
  <si>
    <t>Geotextílie pod chodník nebo AZ</t>
  </si>
  <si>
    <t>283,675</t>
  </si>
  <si>
    <t>27</t>
  </si>
  <si>
    <t>427374265</t>
  </si>
  <si>
    <t>283,675*1,1845 'Přepočtené koeficientem množství</t>
  </si>
  <si>
    <t>Vodorovné konstrukce</t>
  </si>
  <si>
    <t>28</t>
  </si>
  <si>
    <t>451573111</t>
  </si>
  <si>
    <t>Lože pod potrubí otevřený výkop ze štěrkopísku</t>
  </si>
  <si>
    <t>825268188</t>
  </si>
  <si>
    <t>Podsyp přípojek</t>
  </si>
  <si>
    <t>0,236</t>
  </si>
  <si>
    <t>Komunikace pozemní</t>
  </si>
  <si>
    <t>29</t>
  </si>
  <si>
    <t>564750019.R00</t>
  </si>
  <si>
    <t>Podklad z kameniva hrubého drceného vel. 0-32 mm plochy přes 100 m2 tl 150 mm</t>
  </si>
  <si>
    <t>-1538531657</t>
  </si>
  <si>
    <t>282,533</t>
  </si>
  <si>
    <t>celková tl. 300mm</t>
  </si>
  <si>
    <t>250,633</t>
  </si>
  <si>
    <t>30</t>
  </si>
  <si>
    <t>564861111</t>
  </si>
  <si>
    <t>Podklad ze štěrkodrtě ŠD plochy přes 100 m2 tl 200 mm</t>
  </si>
  <si>
    <t>1880715976</t>
  </si>
  <si>
    <t>Pěší komunikace a park. stání</t>
  </si>
  <si>
    <t>215,0 "betonová dlažba</t>
  </si>
  <si>
    <t>10,0 "dlažba reliéfní</t>
  </si>
  <si>
    <t>33,5 "dlažba bez zkosených hran</t>
  </si>
  <si>
    <t>Mezisoučet</t>
  </si>
  <si>
    <t>prodloužení park. stání</t>
  </si>
  <si>
    <t>48,4</t>
  </si>
  <si>
    <t>31</t>
  </si>
  <si>
    <t>564911411</t>
  </si>
  <si>
    <t>Podklad z asfaltového recyklátu plochy přes 100 m2 tl 50 mm</t>
  </si>
  <si>
    <t>-561227901</t>
  </si>
  <si>
    <t>32</t>
  </si>
  <si>
    <t>573211106</t>
  </si>
  <si>
    <t>Postřik živičný spojovací z asfaltu v množství 0,20 kg/m2</t>
  </si>
  <si>
    <t>-999146255</t>
  </si>
  <si>
    <t>33</t>
  </si>
  <si>
    <t>577144031</t>
  </si>
  <si>
    <t>Asfaltový beton vrstva obrusná ACO 11 (ABS) tř. I tl 50 mm š do 1,5 m z modifikovaného asfaltu</t>
  </si>
  <si>
    <t>-1808280200</t>
  </si>
  <si>
    <t>Rozšíření parkovacího stání a vedle žulového dvojřádku</t>
  </si>
  <si>
    <t>75,8</t>
  </si>
  <si>
    <t>34</t>
  </si>
  <si>
    <t>596212210</t>
  </si>
  <si>
    <t>Kladení zámkové dlažby pozemních komunikací ručně tl 80 mm skupiny A pl do 50 m2</t>
  </si>
  <si>
    <t>1104294676</t>
  </si>
  <si>
    <t>zpět demontovaná dlažba</t>
  </si>
  <si>
    <t>8,8</t>
  </si>
  <si>
    <t>35</t>
  </si>
  <si>
    <t>5924500R</t>
  </si>
  <si>
    <t>dlažba tvar čtverec betonová 200x200x80mm přírodní rovná</t>
  </si>
  <si>
    <t>1970755210</t>
  </si>
  <si>
    <t>33,5*1,02 'Přepočtené koeficientem množství</t>
  </si>
  <si>
    <t>36</t>
  </si>
  <si>
    <t>59245226</t>
  </si>
  <si>
    <t>dlažba tvar obdélník betonová pro nevidomé 200x100x80mm barevná</t>
  </si>
  <si>
    <t>-190928124</t>
  </si>
  <si>
    <t>10*1,03 'Přepočtené koeficientem množství</t>
  </si>
  <si>
    <t>37</t>
  </si>
  <si>
    <t>596212212</t>
  </si>
  <si>
    <t>Kladení zámkové dlažby pozemních komunikací ručně tl 80 mm skupiny A pl přes 100 do 300 m2</t>
  </si>
  <si>
    <t>-2047224611</t>
  </si>
  <si>
    <t>38</t>
  </si>
  <si>
    <t>59245020</t>
  </si>
  <si>
    <t>dlažba tvar obdélník betonová 200x100x80mm přírodní</t>
  </si>
  <si>
    <t>-33731978</t>
  </si>
  <si>
    <t>215*1,02 'Přepočtené koeficientem množství</t>
  </si>
  <si>
    <t>39</t>
  </si>
  <si>
    <t>596212215</t>
  </si>
  <si>
    <t>Příplatek za kombinaci více než dvou barev u betonových dlažeb pozemních komunikací ručně tl 80 mm skupiny A</t>
  </si>
  <si>
    <t>126672319</t>
  </si>
  <si>
    <t>Trubní vedení</t>
  </si>
  <si>
    <t>40</t>
  </si>
  <si>
    <t>831262199.R00</t>
  </si>
  <si>
    <t>Napojení potrubí drenážního DN 100</t>
  </si>
  <si>
    <t>67183270</t>
  </si>
  <si>
    <t>41</t>
  </si>
  <si>
    <t>871310320</t>
  </si>
  <si>
    <t>Montáž kanalizačního potrubí hladkého plnostěnného SN 12 z polypropylenu DN 150</t>
  </si>
  <si>
    <t>362672199</t>
  </si>
  <si>
    <t>Přípojka perforovaných obrub  vč. napojení do UV, kanalizace</t>
  </si>
  <si>
    <t>5,9</t>
  </si>
  <si>
    <t>42</t>
  </si>
  <si>
    <t>28617031</t>
  </si>
  <si>
    <t>trubka kanalizační PP plnostěnná třívrstvá DN 150x3000mm SN12</t>
  </si>
  <si>
    <t>-1838980460</t>
  </si>
  <si>
    <t>5,9*1,015 'Přepočtené koeficientem množství</t>
  </si>
  <si>
    <t>43</t>
  </si>
  <si>
    <t>879450199.R00</t>
  </si>
  <si>
    <t>Napojení potrubí DN150 do kanalizace nebo uliční vpusti</t>
  </si>
  <si>
    <t>1122711254</t>
  </si>
  <si>
    <t>85</t>
  </si>
  <si>
    <t>892351111</t>
  </si>
  <si>
    <t>Tlaková zkouška vodou potrubí DN 150 nebo 200</t>
  </si>
  <si>
    <t>520725556</t>
  </si>
  <si>
    <t>3,5*18</t>
  </si>
  <si>
    <t>44</t>
  </si>
  <si>
    <t>899231109.R00</t>
  </si>
  <si>
    <t>Výšková úprava šachty</t>
  </si>
  <si>
    <t>-1908526336</t>
  </si>
  <si>
    <t>45</t>
  </si>
  <si>
    <t>899432110.R00</t>
  </si>
  <si>
    <t>Odstranění uliční vpusti</t>
  </si>
  <si>
    <t>1044941447</t>
  </si>
  <si>
    <t>Ostatní konstrukce a práce, bourání</t>
  </si>
  <si>
    <t>46</t>
  </si>
  <si>
    <t>914111111</t>
  </si>
  <si>
    <t>Montáž svislé dopravní značky do velikosti 1 m2 objímkami na sloupek nebo konzolu</t>
  </si>
  <si>
    <t>-895850823</t>
  </si>
  <si>
    <t>47</t>
  </si>
  <si>
    <t>40445601</t>
  </si>
  <si>
    <t>výstražné dopravní značky A1-A30, A33 900mm</t>
  </si>
  <si>
    <t>-1575732218</t>
  </si>
  <si>
    <t>48</t>
  </si>
  <si>
    <t>914111112</t>
  </si>
  <si>
    <t>Montáž svislé dopravní značky do velikosti 1 m2 páskováním na sloup</t>
  </si>
  <si>
    <t>-368342677</t>
  </si>
  <si>
    <t>přesun ze sloupu VO</t>
  </si>
  <si>
    <t>49</t>
  </si>
  <si>
    <t>914511111</t>
  </si>
  <si>
    <t>Montáž sloupku dopravních značek délky do 3,5 m s betonovým základem</t>
  </si>
  <si>
    <t>1143677298</t>
  </si>
  <si>
    <t>50</t>
  </si>
  <si>
    <t>40445230</t>
  </si>
  <si>
    <t>sloupek pro dopravní značku Zn D 70mm v 3,5m</t>
  </si>
  <si>
    <t>292564737</t>
  </si>
  <si>
    <t>51</t>
  </si>
  <si>
    <t>915111111</t>
  </si>
  <si>
    <t>Vodorovné dopravní značení dělící čáry souvislé š 125 mm základní bílá barva</t>
  </si>
  <si>
    <t>978529575</t>
  </si>
  <si>
    <t>parkovací stání</t>
  </si>
  <si>
    <t>73,6</t>
  </si>
  <si>
    <t>52</t>
  </si>
  <si>
    <t>915111115</t>
  </si>
  <si>
    <t>Vodorovné dopravní značení dělící čáry souvislé š 125 mm základní žlutá barva</t>
  </si>
  <si>
    <t>957248978</t>
  </si>
  <si>
    <t>53</t>
  </si>
  <si>
    <t>915351112</t>
  </si>
  <si>
    <t>Předformátované vodorovné dopravní značení číslice nebo písmeno délky do 2,5 m</t>
  </si>
  <si>
    <t>852162244</t>
  </si>
  <si>
    <t>Piktogramy ZTP</t>
  </si>
  <si>
    <t>54</t>
  </si>
  <si>
    <t>915611111</t>
  </si>
  <si>
    <t>Předznačení vodorovného liniového značení</t>
  </si>
  <si>
    <t>863622547</t>
  </si>
  <si>
    <t>bílá čára</t>
  </si>
  <si>
    <t>žlutá čára</t>
  </si>
  <si>
    <t>38,6</t>
  </si>
  <si>
    <t>55</t>
  </si>
  <si>
    <t>915621111</t>
  </si>
  <si>
    <t>Předznačení vodorovného plošného značení</t>
  </si>
  <si>
    <t>2079207429</t>
  </si>
  <si>
    <t>4*4,0</t>
  </si>
  <si>
    <t>56</t>
  </si>
  <si>
    <t>916111123</t>
  </si>
  <si>
    <t>Osazení obruby z drobných kostek s boční opěrou do lože z betonu prostého</t>
  </si>
  <si>
    <t>-884317913</t>
  </si>
  <si>
    <t>žulový dvojřádek</t>
  </si>
  <si>
    <t>152,0*2</t>
  </si>
  <si>
    <t>57</t>
  </si>
  <si>
    <t>58381015</t>
  </si>
  <si>
    <t>kostka řezanoštípaná dlažební žula 10x10x10cm</t>
  </si>
  <si>
    <t>-389789966</t>
  </si>
  <si>
    <t>152,0*0,2</t>
  </si>
  <si>
    <t>30,4*1,05 'Přepočtené koeficientem množství</t>
  </si>
  <si>
    <t>58</t>
  </si>
  <si>
    <t>916131113</t>
  </si>
  <si>
    <t>Osazení silničního obrubníku betonového ležatého s boční opěrou do lože z betonu prostého</t>
  </si>
  <si>
    <t>503242823</t>
  </si>
  <si>
    <t>silniční</t>
  </si>
  <si>
    <t>117,85</t>
  </si>
  <si>
    <t>nájezdová</t>
  </si>
  <si>
    <t>28,5</t>
  </si>
  <si>
    <t>přechodová</t>
  </si>
  <si>
    <t>14,0</t>
  </si>
  <si>
    <t>Perforovaná</t>
  </si>
  <si>
    <t>4,0</t>
  </si>
  <si>
    <t>59</t>
  </si>
  <si>
    <t>59217031</t>
  </si>
  <si>
    <t>obrubník betonový silniční 1000x150x250mm</t>
  </si>
  <si>
    <t>1698013885</t>
  </si>
  <si>
    <t>117,85*1,02 'Přepočtené koeficientem množství</t>
  </si>
  <si>
    <t>60</t>
  </si>
  <si>
    <t>59217028</t>
  </si>
  <si>
    <t>obrubník betonový silniční nájezdový 500x150x150mm</t>
  </si>
  <si>
    <t>-550405813</t>
  </si>
  <si>
    <t>28,5*1,02 'Přepočtené koeficientem množství</t>
  </si>
  <si>
    <t>61</t>
  </si>
  <si>
    <t>59217030</t>
  </si>
  <si>
    <t>obrubník betonový silniční přechodový 1000x150x150-250mm</t>
  </si>
  <si>
    <t>-652970920</t>
  </si>
  <si>
    <t>14*1,02 'Přepočtené koeficientem množství</t>
  </si>
  <si>
    <t>62</t>
  </si>
  <si>
    <t>59217026</t>
  </si>
  <si>
    <t>obrubník betonový silniční perforovaný 1000x150x250mm</t>
  </si>
  <si>
    <t>-1233102341</t>
  </si>
  <si>
    <t>4*1,02 'Přepočtené koeficientem množství</t>
  </si>
  <si>
    <t>63</t>
  </si>
  <si>
    <t>5921705R</t>
  </si>
  <si>
    <t>čistící a vyústní dílec perforované obruby</t>
  </si>
  <si>
    <t>-1531334654</t>
  </si>
  <si>
    <t>2*1,02 'Přepočtené koeficientem množství</t>
  </si>
  <si>
    <t>64</t>
  </si>
  <si>
    <t>916231213</t>
  </si>
  <si>
    <t>Osazení chodníkového obrubníku betonového stojatého s boční opěrou do lože z betonu prostého</t>
  </si>
  <si>
    <t>1833756116</t>
  </si>
  <si>
    <t>65</t>
  </si>
  <si>
    <t>59217017</t>
  </si>
  <si>
    <t>obrubník betonový chodníkový 1000x100x250mm</t>
  </si>
  <si>
    <t>-947154846</t>
  </si>
  <si>
    <t>241,8*1,02 'Přepočtené koeficientem množství</t>
  </si>
  <si>
    <t>66</t>
  </si>
  <si>
    <t>916331112</t>
  </si>
  <si>
    <t>Osazení zahradního obrubníku betonového do lože z betonu s boční opěrou</t>
  </si>
  <si>
    <t>313540962</t>
  </si>
  <si>
    <t>67</t>
  </si>
  <si>
    <t>59217001</t>
  </si>
  <si>
    <t>obrubník betonový zahradní 1000x50x250mm</t>
  </si>
  <si>
    <t>-176755885</t>
  </si>
  <si>
    <t>68</t>
  </si>
  <si>
    <t>919721131</t>
  </si>
  <si>
    <t>Geomříž pro stabilizaci podkladu tuhá trojosá z PP tl 4 mm</t>
  </si>
  <si>
    <t>-122950834</t>
  </si>
  <si>
    <t>stabilizace podloží v místě kořenového systému</t>
  </si>
  <si>
    <t>34,21</t>
  </si>
  <si>
    <t>69</t>
  </si>
  <si>
    <t>919732211</t>
  </si>
  <si>
    <t>Styčná spára napojení nového živičného povrchu na stávající za tepla š 15 mm hl 25 mm s prořezáním</t>
  </si>
  <si>
    <t>264628273</t>
  </si>
  <si>
    <t>70</t>
  </si>
  <si>
    <t>919735112</t>
  </si>
  <si>
    <t>Řezání stávajícího živičného krytu hl přes 50 do 100 mm</t>
  </si>
  <si>
    <t>-1963345385</t>
  </si>
  <si>
    <t>84</t>
  </si>
  <si>
    <t>935923212.R00</t>
  </si>
  <si>
    <t>Kalový koš vpusti</t>
  </si>
  <si>
    <t>1146520374</t>
  </si>
  <si>
    <t>71</t>
  </si>
  <si>
    <t>938902909.R00</t>
  </si>
  <si>
    <t>Pročištění uliční vpusti, osazení nové mříže a bet. prstence</t>
  </si>
  <si>
    <t>1964551778</t>
  </si>
  <si>
    <t>72</t>
  </si>
  <si>
    <t>966006132</t>
  </si>
  <si>
    <t>Odstranění značek dopravních nebo orientačních se sloupky s betonovými patkami</t>
  </si>
  <si>
    <t>334286196</t>
  </si>
  <si>
    <t>Demontáž sloupku bez DZ</t>
  </si>
  <si>
    <t>Demontáž DZ</t>
  </si>
  <si>
    <t>73</t>
  </si>
  <si>
    <t>966006211</t>
  </si>
  <si>
    <t>Odstranění svislých dopravních značek ze sloupů, sloupků nebo konzol</t>
  </si>
  <si>
    <t>-1220061041</t>
  </si>
  <si>
    <t>demontáž ze sloupu VO</t>
  </si>
  <si>
    <t>74</t>
  </si>
  <si>
    <t>979054451</t>
  </si>
  <si>
    <t>Očištění vybouraných zámkových dlaždic s původním spárováním z kameniva těženého</t>
  </si>
  <si>
    <t>-239890075</t>
  </si>
  <si>
    <t>Demontovaná pův. dlažba</t>
  </si>
  <si>
    <t>997</t>
  </si>
  <si>
    <t>Přesun sutě</t>
  </si>
  <si>
    <t>75</t>
  </si>
  <si>
    <t>997002511</t>
  </si>
  <si>
    <t>Vodorovné přemístění suti a vybouraných hmot bez naložení ale se složením a urovnáním do 1 km</t>
  </si>
  <si>
    <t>2018606380</t>
  </si>
  <si>
    <t>76</t>
  </si>
  <si>
    <t>997002519</t>
  </si>
  <si>
    <t>Příplatek ZKD 1 km přemístění suti a vybouraných hmot</t>
  </si>
  <si>
    <t>1301985290</t>
  </si>
  <si>
    <t>108,465*29 'Přepočtené koeficientem množství</t>
  </si>
  <si>
    <t>77</t>
  </si>
  <si>
    <t>997002611</t>
  </si>
  <si>
    <t>Nakládání suti a vybouraných hmot</t>
  </si>
  <si>
    <t>-963788152</t>
  </si>
  <si>
    <t>78</t>
  </si>
  <si>
    <t>997013601</t>
  </si>
  <si>
    <t>Poplatek za uložení na skládce (skládkovné) stavebního odpadu betonového kód odpadu 17 01 01</t>
  </si>
  <si>
    <t>-1193549297</t>
  </si>
  <si>
    <t>obrubníky vč. bet. lože a opěry</t>
  </si>
  <si>
    <t>56,58</t>
  </si>
  <si>
    <t>patky DZ</t>
  </si>
  <si>
    <t>0,41</t>
  </si>
  <si>
    <t>79</t>
  </si>
  <si>
    <t>997013645</t>
  </si>
  <si>
    <t>Poplatek za uložení na skládce (skládkovné) odpadu asfaltového bez dehtu kód odpadu 17 03 02</t>
  </si>
  <si>
    <t>1559462323</t>
  </si>
  <si>
    <t>asf. komunikace</t>
  </si>
  <si>
    <t>21,735</t>
  </si>
  <si>
    <t>80</t>
  </si>
  <si>
    <t>997013873</t>
  </si>
  <si>
    <t>Poplatek za uložení stavebního odpadu na recyklační skládce (skládkovné) zeminy a kamení zatříděného do Katalogu odpadů pod kódem 17 05 04</t>
  </si>
  <si>
    <t>1213302236</t>
  </si>
  <si>
    <t>nestmelené vrstvy vozovky</t>
  </si>
  <si>
    <t>27,405</t>
  </si>
  <si>
    <t>998</t>
  </si>
  <si>
    <t>Přesun hmot</t>
  </si>
  <si>
    <t>81</t>
  </si>
  <si>
    <t>998223011</t>
  </si>
  <si>
    <t>Přesun hmot pro pozemní komunikace s krytem dlážděným</t>
  </si>
  <si>
    <t>287471913</t>
  </si>
  <si>
    <t>Práce a dodávky M</t>
  </si>
  <si>
    <t>22-M</t>
  </si>
  <si>
    <t>Montáže technologických zařízení pro dopravní stavby</t>
  </si>
  <si>
    <t>82</t>
  </si>
  <si>
    <t>220060423</t>
  </si>
  <si>
    <t>Položení ochranné trubky do kabelového lože průměru 110 mm</t>
  </si>
  <si>
    <t>1536972296</t>
  </si>
  <si>
    <t>IS Miramo</t>
  </si>
  <si>
    <t>16,2</t>
  </si>
  <si>
    <t>rezervní chránička VO</t>
  </si>
  <si>
    <t>7,1</t>
  </si>
  <si>
    <t>83</t>
  </si>
  <si>
    <t>34571355</t>
  </si>
  <si>
    <t>trubka elektroinstalační ohebná dvouplášťová korugovaná (chránička) D 94/110mm, HDPE+LDPE</t>
  </si>
  <si>
    <t>128</t>
  </si>
  <si>
    <t>1698967253</t>
  </si>
  <si>
    <t>23,3*1,05 'Přepočtené koeficientem množství</t>
  </si>
  <si>
    <t>SO02 - Přeložka veřejného osvětlení</t>
  </si>
  <si>
    <t xml:space="preserve">HSV - HSV   </t>
  </si>
  <si>
    <t xml:space="preserve">    01 - Demontaze-VO   </t>
  </si>
  <si>
    <t xml:space="preserve">    9 - Ostatní konstrukce a práce, bourání   </t>
  </si>
  <si>
    <t xml:space="preserve">M - Práce a dodávky M   </t>
  </si>
  <si>
    <t xml:space="preserve">    21-M - Elektromontáže   </t>
  </si>
  <si>
    <t xml:space="preserve">    46-M - Zemní práce při extr.mont.pracích   </t>
  </si>
  <si>
    <t xml:space="preserve">HZS - Hodinové zúčtovací sazby   </t>
  </si>
  <si>
    <t xml:space="preserve">VRN - Vedlejší rozpočtové náklady   </t>
  </si>
  <si>
    <t xml:space="preserve">    VRN3 - Zařízení staveniště   </t>
  </si>
  <si>
    <t xml:space="preserve">HSV   </t>
  </si>
  <si>
    <t>01</t>
  </si>
  <si>
    <t xml:space="preserve">Demontaze-VO   </t>
  </si>
  <si>
    <t>demontaz</t>
  </si>
  <si>
    <t>Ukončení vodičů v rozváděči nebo na přístroji včetně zapojení průřezu žíly do 2,5 mm2</t>
  </si>
  <si>
    <t>demontáž.1</t>
  </si>
  <si>
    <t>Montáž Měděných kabelů CYKY 750 V 3x2,5 mm2 uložených pevně</t>
  </si>
  <si>
    <t>demontáž.2</t>
  </si>
  <si>
    <t>Montáž svítidel výbojkových průmyslových stropních závěsných na výložník</t>
  </si>
  <si>
    <t>demontáž.4</t>
  </si>
  <si>
    <t>montaz svorek</t>
  </si>
  <si>
    <t>ks</t>
  </si>
  <si>
    <t>demontáž.3</t>
  </si>
  <si>
    <t>Montáž Hliníkových kabelů AYKY 750 V 4x16 mm2 uložených pevně</t>
  </si>
  <si>
    <t>210204201-D</t>
  </si>
  <si>
    <t>Montáž elektrovýzbroje stožárů osvětlení 1 okruh</t>
  </si>
  <si>
    <t>210202010-D</t>
  </si>
  <si>
    <t>Montáž svítidel výbojkových se zapojením vodičů průmyslových nebo venkovních raménkových</t>
  </si>
  <si>
    <t xml:space="preserve">Ostatní konstrukce a práce, bourání   </t>
  </si>
  <si>
    <t>961044111-D</t>
  </si>
  <si>
    <t>Bourání základů z betonu prostého</t>
  </si>
  <si>
    <t>460050013-D</t>
  </si>
  <si>
    <t>Odkop základové konstrukce stožáru ručně s přemístěním výkopku do vzdálenosti 3 m od okraje jámy nebo naložením na dopravní prostředek, včetně zásypu, zhutnění a urovnání povrchu bez patky jednoduché na rovině, délky přes 8 do 10 m, v hornině třídy 3</t>
  </si>
  <si>
    <t>460600022-D</t>
  </si>
  <si>
    <t>Přemístění (odvoz) horniny, suti a vybouraných hmot vodorovné přemístění horniny včetně složení, bez naložení a rozprostření jakékoliv třídy, na vzdálenost přes 50 do 500 m</t>
  </si>
  <si>
    <t>460600061-D</t>
  </si>
  <si>
    <t>Přemístění (odvoz) horniny, suti a vybouraných hmot odvoz suti a vybouraných hmot do 1 km</t>
  </si>
  <si>
    <t>460600071-D</t>
  </si>
  <si>
    <t>Přemístění (odvoz) horniny, suti a vybouraných hmot odvoz suti a vybouraných hmot Příplatek k ceně za každý další i započatý 1 km</t>
  </si>
  <si>
    <t xml:space="preserve">Práce a dodávky M   </t>
  </si>
  <si>
    <t>21-M</t>
  </si>
  <si>
    <t xml:space="preserve">Elektromontáže   </t>
  </si>
  <si>
    <t>210100001</t>
  </si>
  <si>
    <t>Ukončení vodičů izolovaných s označením a zapojením v rozváděči nebo na přístroji průřezu žíly do 2,5 mm2</t>
  </si>
  <si>
    <t>210100014</t>
  </si>
  <si>
    <t>Ukončení vodičů izolovaných s označením a zapojením v rozváděči nebo na přístroji průřezu žíly do 10 mm2</t>
  </si>
  <si>
    <t>210100251</t>
  </si>
  <si>
    <t>Ukončení kabelů smršťovací záklopkou nebo páskou se zapojením bez letování počtu a průřezu žil do 4 x 10 mm2</t>
  </si>
  <si>
    <t>210120001</t>
  </si>
  <si>
    <t>Montáž pojistkových vložek OPV10 se zapojením vodičů</t>
  </si>
  <si>
    <t>M001</t>
  </si>
  <si>
    <t>pojistka PV10-4A</t>
  </si>
  <si>
    <t>256</t>
  </si>
  <si>
    <t>210202010</t>
  </si>
  <si>
    <t>Montáž svítidel ledkových se zapojením vodičů průmyslových nebo venkovních raménkových</t>
  </si>
  <si>
    <t>M002</t>
  </si>
  <si>
    <t>pojistka PV10-10A</t>
  </si>
  <si>
    <t>M005</t>
  </si>
  <si>
    <t>LED svítidlo 12LED,28W</t>
  </si>
  <si>
    <t>86</t>
  </si>
  <si>
    <t>210204002</t>
  </si>
  <si>
    <t>Montáž stožárů osvětlení, bez zemních prací parkových ocelových</t>
  </si>
  <si>
    <t>M012</t>
  </si>
  <si>
    <t>B6</t>
  </si>
  <si>
    <t>M016</t>
  </si>
  <si>
    <t>SR721-OP/N</t>
  </si>
  <si>
    <t>MO16-1</t>
  </si>
  <si>
    <t>SR724-OP/N</t>
  </si>
  <si>
    <t>M017</t>
  </si>
  <si>
    <t>kryt KS8</t>
  </si>
  <si>
    <t>210204201</t>
  </si>
  <si>
    <t>210220002</t>
  </si>
  <si>
    <t>Montáž uzemňovacího vedení s upevněním, propojením a připojením pomocí svorek na povrchu vodičů FeZn drátem nebo lanem průměru do 10 mm</t>
  </si>
  <si>
    <t>354410730</t>
  </si>
  <si>
    <t>drát průměr 10 mm FeZn</t>
  </si>
  <si>
    <t>210220020</t>
  </si>
  <si>
    <t>Montáž uzemňovacího vedení s upevněním, propojením a připojením pomocí svorek v zemi s izolací spojů vodičů FeZn páskou průřezu do 120 mm2 v městské zástavbě</t>
  </si>
  <si>
    <t>354420620</t>
  </si>
  <si>
    <t>pás zemnící 30 x 4 mm FeZn</t>
  </si>
  <si>
    <t>210220301</t>
  </si>
  <si>
    <t>Montáž hromosvodného vedení svorek se 2 šrouby</t>
  </si>
  <si>
    <t>354418950</t>
  </si>
  <si>
    <t>svorka připojovací SP1 k připojení kovových částí</t>
  </si>
  <si>
    <t>354419960</t>
  </si>
  <si>
    <t>svorka odbočovací a spojovací SR 3a pro spojování kruhových a páskových vodičů    FeZn</t>
  </si>
  <si>
    <t>354419860</t>
  </si>
  <si>
    <t>svorka odbočovací a spojovací SR 2a pro pásek 30x4 mm    FeZn</t>
  </si>
  <si>
    <t>210220431</t>
  </si>
  <si>
    <t>Montáž hromosvodného vedení ochranných prvků a doplňků tvarování prvků</t>
  </si>
  <si>
    <t>210220452</t>
  </si>
  <si>
    <t>Montáž hromosvodného vedení ochranných prvků a doplňků ochranného pospojování pevně</t>
  </si>
  <si>
    <t>210280003</t>
  </si>
  <si>
    <t>Zkoušky a prohlídky elektrických rozvodů a zařízení celková prohlídka, zkoušení, měření a vyhotovení revizní zprávy pro objem montážních prací přes 500 do 1000 tisíc Kč</t>
  </si>
  <si>
    <t>210812011</t>
  </si>
  <si>
    <t>Montáž izolovaných kabelů měděných do 1 kV bez ukončení plných a kulatých (CYKY, CHKE-R,...) uložených volně nebo v liště počtu a průřezu žil 3x1,5 až 6 mm2</t>
  </si>
  <si>
    <t>341110300</t>
  </si>
  <si>
    <t>kabel silový s Cu jádrem CYKY 3x2,5 mm2</t>
  </si>
  <si>
    <t>210812033</t>
  </si>
  <si>
    <t>Montáž izolovaných kabelů měděných do 1 kV bez ukončení plných a kulatých (CYKY, CHKE-R,...) uložených volně nebo v liště počtu a průřezu žil 4x6 až 10 mm2</t>
  </si>
  <si>
    <t>341110760</t>
  </si>
  <si>
    <t>kabel silový s Cu jádrem CYKY 4x10 mm2</t>
  </si>
  <si>
    <t>210950101</t>
  </si>
  <si>
    <t>Ostatní práce při montáži vodičů, šňůr a kabelů označovací štítek na kabel dalším štítkem</t>
  </si>
  <si>
    <t>M020</t>
  </si>
  <si>
    <t>stitek popisovací</t>
  </si>
  <si>
    <t>210010123</t>
  </si>
  <si>
    <t>Montáž trubek ochranných plastových tuhých D do 50 mm uložených volně</t>
  </si>
  <si>
    <t>88</t>
  </si>
  <si>
    <t>34571156</t>
  </si>
  <si>
    <t>trubka elektroinstalační ohebná z PH, D 28,4/34,5 mm</t>
  </si>
  <si>
    <t>90</t>
  </si>
  <si>
    <t>46-M</t>
  </si>
  <si>
    <t xml:space="preserve">Zemní práce při extr.mont.pracích   </t>
  </si>
  <si>
    <t>28661033</t>
  </si>
  <si>
    <t>roura šachtová PP korugovaná bez hrdla dno DN 315 dl 1m</t>
  </si>
  <si>
    <t>92</t>
  </si>
  <si>
    <t>460010024</t>
  </si>
  <si>
    <t>Vytyčení trasy vedení kabelového (podzemního) v zastavěném prostoru</t>
  </si>
  <si>
    <t>km</t>
  </si>
  <si>
    <t>94</t>
  </si>
  <si>
    <t>460010025</t>
  </si>
  <si>
    <t>Vytyčení trasy inženýrských sítí v zastavěném prostoru</t>
  </si>
  <si>
    <t>96</t>
  </si>
  <si>
    <t>460030001</t>
  </si>
  <si>
    <t>Přípravné terénní práce sejmutí ornice ručně včetně rozpojení a odhozu ornice do vzdálenosti 3 m nebo naložení na dopravní prostředek v hornině třídy 1 s vrstvou ornice do 15 cm</t>
  </si>
  <si>
    <t>98</t>
  </si>
  <si>
    <t>460030011</t>
  </si>
  <si>
    <t>Přípravné terénní práce sejmutí drnu včetně nařezání a uložení na hromady nebo naložení na dopravní prostředek jakékoliv tloušťky</t>
  </si>
  <si>
    <t>100</t>
  </si>
  <si>
    <t>87</t>
  </si>
  <si>
    <t>460030038</t>
  </si>
  <si>
    <t>Přípravné terénní práce vytrhání dlažby včetně ručního rozebrání, vytřídění, odhozu na hromady nebo naložení na dopravní prostředek a očistění kostek nebo dlaždic z pískového podkladu z dlaždic betonových nebo keramických, spáry nezalité</t>
  </si>
  <si>
    <t>102</t>
  </si>
  <si>
    <t>460050013</t>
  </si>
  <si>
    <t>Hloubení nezapažených jam ručně pro stožáry s přemístěním výkopku do vzdálenosti 3 m od okraje jámy nebo naložením na dopravní prostředek, včetně zásypu, zhutnění a urovnání povrchu bez patky jednoduché na rovině, délky přes 8 do 10 m, v hornině třídy 3</t>
  </si>
  <si>
    <t>104</t>
  </si>
  <si>
    <t>460080013</t>
  </si>
  <si>
    <t>Základové konstrukce základ bez bednění do rostlé zeminy z monolitického betonu tř. C 25/30</t>
  </si>
  <si>
    <t>106</t>
  </si>
  <si>
    <t>460080201</t>
  </si>
  <si>
    <t>Základové konstrukce zřízení bednění základových konstrukcí s případnými vzpěrami nezabudovaného</t>
  </si>
  <si>
    <t>108</t>
  </si>
  <si>
    <t>460080301</t>
  </si>
  <si>
    <t>Základové konstrukce odstranění bednění základových konstrukcí s případnými vzpěrami nezabudovaného</t>
  </si>
  <si>
    <t>110</t>
  </si>
  <si>
    <t>460120013</t>
  </si>
  <si>
    <t>Ostatní zemní práce při stavbě nadzemních vedení zásyp jam ručně včetně upěchování a uložení výkopku ve vrstvách, a úpravy povrchu, v hornině třídy 3</t>
  </si>
  <si>
    <t>112</t>
  </si>
  <si>
    <t>460120016</t>
  </si>
  <si>
    <t>Ostatní zemní práce při stavbě nadzemních vedení naložení výkopku ručně, z hornin třídy 1 až 4</t>
  </si>
  <si>
    <t>114</t>
  </si>
  <si>
    <t>460150163</t>
  </si>
  <si>
    <t>Hloubení zapažených i nezapažených kabelových rýh ručně včetně urovnání dna s přemístěním výkopku do vzdálenosti 3 m od okraje jámy nebo naložením na dopravní prostředek šířky 35 cm, hloubky 80 cm, v hornině třídy 3</t>
  </si>
  <si>
    <t>116</t>
  </si>
  <si>
    <t>460470001</t>
  </si>
  <si>
    <t>Provizorní zajištění inženýrských sítí ve výkopech potrubí při jejich křížení s kabelem</t>
  </si>
  <si>
    <t>118</t>
  </si>
  <si>
    <t>460470011</t>
  </si>
  <si>
    <t>Provizorní zajištění inženýrských sítí ve výkopech kabelů při křížení</t>
  </si>
  <si>
    <t>120</t>
  </si>
  <si>
    <t>460490013</t>
  </si>
  <si>
    <t>Krytí kabelů, spojek, koncovek a odbočnic kabelů výstražnou fólií z PVC včetně vyrovnání povrchu rýhy, rozvinutí a uložení fólie do rýhy, fólie šířky do 34cm</t>
  </si>
  <si>
    <t>122</t>
  </si>
  <si>
    <t>M021</t>
  </si>
  <si>
    <t>plastová chránička KORUFLEX63</t>
  </si>
  <si>
    <t>124</t>
  </si>
  <si>
    <t>460510076</t>
  </si>
  <si>
    <t>Kabelové prostupy, kanály a multikanály kabelové prostupy z trub plastových včetně osazení, utěsnění a spárování do rýhy, bez výkopových prací s obetonováním, vnitřního průměru přes 15 do 45 cm</t>
  </si>
  <si>
    <t>126</t>
  </si>
  <si>
    <t>460520163.1</t>
  </si>
  <si>
    <t>Montáž trubek ochranných uložených volně do rýhy plastových tuhých,vnitřního průměru přes 50 do 90 mm</t>
  </si>
  <si>
    <t>23531468</t>
  </si>
  <si>
    <t>písek křemičitý zrnitost do 0,01mm</t>
  </si>
  <si>
    <t>130</t>
  </si>
  <si>
    <t>460560163</t>
  </si>
  <si>
    <t>Zásyp kabelových rýh ručně s uložením výkopku ve vrstvách včetně zhutnění a urovnání povrchu šířky 35 cm hloubky 80 cm, v hornině třídy 3</t>
  </si>
  <si>
    <t>132</t>
  </si>
  <si>
    <t>460600021</t>
  </si>
  <si>
    <t>Přemístění (odvoz) horniny, suti a vybouraných hmot vodorovné přemístění horniny včetně složení, bez naložení a rozprostření jakékoliv třídy, na vzdálenost do 50 m</t>
  </si>
  <si>
    <t>134</t>
  </si>
  <si>
    <t>460600022</t>
  </si>
  <si>
    <t>136</t>
  </si>
  <si>
    <t>460600061</t>
  </si>
  <si>
    <t>138</t>
  </si>
  <si>
    <t>460600071</t>
  </si>
  <si>
    <t>140</t>
  </si>
  <si>
    <t>460620002</t>
  </si>
  <si>
    <t>Úprava terénu položení drnu, včetně zalití vodou na rovině</t>
  </si>
  <si>
    <t>142</t>
  </si>
  <si>
    <t>460620007</t>
  </si>
  <si>
    <t>Úprava terénu zatravnění, včetně dodání osiva a zalití vodou na rovině</t>
  </si>
  <si>
    <t>144</t>
  </si>
  <si>
    <t>005724100</t>
  </si>
  <si>
    <t>osivo směs travní parková</t>
  </si>
  <si>
    <t>146</t>
  </si>
  <si>
    <t>460620012</t>
  </si>
  <si>
    <t>Úprava terénu provizorní úprava terénu včetně odkopání drobných nerovností a zásypu prohlubní se zhutněním, v hornině třídy 2</t>
  </si>
  <si>
    <t>148</t>
  </si>
  <si>
    <t>91</t>
  </si>
  <si>
    <t>460650041</t>
  </si>
  <si>
    <t>Vozovky a chodníky zřízení podkladní vrstvy včetně rozprostření a úpravy podkladu ze štěrkopísku, včetně zhutnění, tloušťky do 5 cm</t>
  </si>
  <si>
    <t>150</t>
  </si>
  <si>
    <t>460650043</t>
  </si>
  <si>
    <t>Vozovky a chodníky zřízení podkladní vrstvy včetně rozprostření a úpravy podkladu ze štěrkopísku, včetně zhutnění, tloušťky přes 10 do 15 cm</t>
  </si>
  <si>
    <t>152</t>
  </si>
  <si>
    <t>460650175</t>
  </si>
  <si>
    <t>Vozovky a chodníky očištění vybouraných kostek nebo dlaždic od spojovacího materiálu s původní výplní spár kamenivem, s odklizením a uložením očištěného materiálu na vzdálenost 3 m z dlaždic betonových čtyřhranných</t>
  </si>
  <si>
    <t>154</t>
  </si>
  <si>
    <t>460650182</t>
  </si>
  <si>
    <t>Vozovky a chodníky osazení obrubníku betonového do lože z betonu se zatřením spár cementovou maltou ležatého chodníkového</t>
  </si>
  <si>
    <t>156</t>
  </si>
  <si>
    <t>95</t>
  </si>
  <si>
    <t>460650182-D</t>
  </si>
  <si>
    <t>Vozovky a chodníky demontáž obrubníku betonového z lože z betonu ležatého chodníkového</t>
  </si>
  <si>
    <t>158</t>
  </si>
  <si>
    <t>93</t>
  </si>
  <si>
    <t>460650192</t>
  </si>
  <si>
    <t>Vozovky a chodníky očištění vybouraných obrubníků od spojovacího materiálu z jakéhokoliv lože s odklizením a uložením očištěného materiálu na vzdálenost 10 m chodníkových</t>
  </si>
  <si>
    <t>160</t>
  </si>
  <si>
    <t>89</t>
  </si>
  <si>
    <t>460650931</t>
  </si>
  <si>
    <t>Vozovky a chodníky vyspravení krytu komunikací kladení dlažby po překopech pro pokládání kabelů, včetně rozprostření, urovnání a zhutnění podkladu a provedení lože z kameniva těženého z dlaždic betonových čtyřhranných</t>
  </si>
  <si>
    <t>162</t>
  </si>
  <si>
    <t>460650931-2</t>
  </si>
  <si>
    <t>Demontáž dopravní značky a její instalace, výkop pro betonový základ, zhotovení betonového základu.</t>
  </si>
  <si>
    <t>164</t>
  </si>
  <si>
    <t>HZS</t>
  </si>
  <si>
    <t xml:space="preserve">Hodinové zúčtovací sazby   </t>
  </si>
  <si>
    <t>HZS2222</t>
  </si>
  <si>
    <t>Hodinové zúčtovací sazby profesí PSV provádění stavebních instalací elektrikář odborný</t>
  </si>
  <si>
    <t>hod</t>
  </si>
  <si>
    <t>262144</t>
  </si>
  <si>
    <t>166</t>
  </si>
  <si>
    <t>M024</t>
  </si>
  <si>
    <t>dokončovací a oživovací práce</t>
  </si>
  <si>
    <t>168</t>
  </si>
  <si>
    <t>HZS2492</t>
  </si>
  <si>
    <t>Hodinové zúčtovací sazby profesí PSV zednické výpomoci a pomocné práce PSV pomocný dělník PSV</t>
  </si>
  <si>
    <t>170</t>
  </si>
  <si>
    <t>HZS4211</t>
  </si>
  <si>
    <t>Hodinové zúčtovací sazby ostatních profesí revizní a kontrolní činnost revizní technik</t>
  </si>
  <si>
    <t>172</t>
  </si>
  <si>
    <t>HZS4221</t>
  </si>
  <si>
    <t>Hodinové zúčtovací sazby ostatních profesí revizní a kontrolní činnost geodet</t>
  </si>
  <si>
    <t>174</t>
  </si>
  <si>
    <t>HZS2491</t>
  </si>
  <si>
    <t>Hodinové zúčtovací sazby profesí PSV zednické výpomoci a pomocné práce PSV dělník zednických výpomocí</t>
  </si>
  <si>
    <t>176</t>
  </si>
  <si>
    <t>HZS4231</t>
  </si>
  <si>
    <t>Hodinové zúčtovací sazby ostatních profesí revizní a kontrolní činnost technik</t>
  </si>
  <si>
    <t>178</t>
  </si>
  <si>
    <t xml:space="preserve">Vedlejší rozpočtové náklady   </t>
  </si>
  <si>
    <t>VRN3</t>
  </si>
  <si>
    <t xml:space="preserve">Zařízení staveniště   </t>
  </si>
  <si>
    <t>034303000</t>
  </si>
  <si>
    <t>Dopravní značení na staveništi</t>
  </si>
  <si>
    <t>…</t>
  </si>
  <si>
    <t>180</t>
  </si>
  <si>
    <t>SO03 - Přeložka vodovodu</t>
  </si>
  <si>
    <t>119002121</t>
  </si>
  <si>
    <t>Přechodová lávka délky do 2 m včetně zábradlí pro zabezpečení výkopu zřízení</t>
  </si>
  <si>
    <t>-926397586</t>
  </si>
  <si>
    <t>119002122</t>
  </si>
  <si>
    <t>Přechodová lávka délky do 2 m včetně zábradlí pro zabezpečení výkopu odstranění</t>
  </si>
  <si>
    <t>1397118279</t>
  </si>
  <si>
    <t>119002125.R00</t>
  </si>
  <si>
    <t>Přechodová lávka délky do 2 m včetně zábradlí pro zabezpečení výkopu pronájem</t>
  </si>
  <si>
    <t>den</t>
  </si>
  <si>
    <t>1990490814</t>
  </si>
  <si>
    <t>4*14</t>
  </si>
  <si>
    <t>132212221</t>
  </si>
  <si>
    <t>Hloubení zapažených rýh šířky do 2000 mm v soudržných horninách třídy těžitelnosti I skupiny 3 ručně</t>
  </si>
  <si>
    <t>1287711170</t>
  </si>
  <si>
    <t>10% výkopu přeložky vodovodu vč. přípojek</t>
  </si>
  <si>
    <t>(122,0+4,0)*1,1*1,0*0,1</t>
  </si>
  <si>
    <t>132251254</t>
  </si>
  <si>
    <t>Hloubení rýh nezapažených š do 2000 mm v hornině třídy těžitelnosti I skupiny 3 objem do 500 m3 strojně</t>
  </si>
  <si>
    <t>-326610696</t>
  </si>
  <si>
    <t>přeložka vodovodu pod skrývkou pro chodník, vč. přípojek</t>
  </si>
  <si>
    <t>(122,0+4,0)*1,1*1,0</t>
  </si>
  <si>
    <t>-13,86 "ručně</t>
  </si>
  <si>
    <t>1116876854</t>
  </si>
  <si>
    <t>bude nahrazeno jen lože, ostatní zásyp vytěženou zeminou</t>
  </si>
  <si>
    <t>(122,0+4,0)*1,1*0,1</t>
  </si>
  <si>
    <t>-520020126</t>
  </si>
  <si>
    <t>13,86*5 'Přepočtené koeficientem množství</t>
  </si>
  <si>
    <t>171201221</t>
  </si>
  <si>
    <t>Poplatek za uložení na skládce (skládkovné) zeminy a kamení kód odpadu 17 05 04</t>
  </si>
  <si>
    <t>1827721602</t>
  </si>
  <si>
    <t>13,86*1,8 'Přepočtené koeficientem množství</t>
  </si>
  <si>
    <t>-1138280507</t>
  </si>
  <si>
    <t>(122,0+4,0)*1,1*0,52</t>
  </si>
  <si>
    <t>175111109</t>
  </si>
  <si>
    <t>Příplatek k obsypání potrubí za ruční prohození sypaniny, uložené do 3 m</t>
  </si>
  <si>
    <t>245445440</t>
  </si>
  <si>
    <t>(122,0+4,0)*1,1*0,38</t>
  </si>
  <si>
    <t>922419589</t>
  </si>
  <si>
    <t>-577267802</t>
  </si>
  <si>
    <t>998276101</t>
  </si>
  <si>
    <t>Přesun hmot pro trubní vedení z trub z plastických hmot otevřený výkop</t>
  </si>
  <si>
    <t>-1870135576</t>
  </si>
  <si>
    <t>998276124</t>
  </si>
  <si>
    <t>Příplatek k přesunu hmot pro trubní vedení z trub z plastických hmot za zvětšený přesun do 500 m</t>
  </si>
  <si>
    <t>921186136</t>
  </si>
  <si>
    <t>04 -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</si>
  <si>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</si>
  <si>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</si>
  <si>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</si>
  <si>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</si>
  <si>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</si>
  <si>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</si>
  <si>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VRN1</t>
  </si>
  <si>
    <t>Průzkumné, geodetické a projektové práce</t>
  </si>
  <si>
    <t>012002000</t>
  </si>
  <si>
    <t>Geodetické práce</t>
  </si>
  <si>
    <t>Soubor</t>
  </si>
  <si>
    <t>1024</t>
  </si>
  <si>
    <t>1702909719</t>
  </si>
  <si>
    <t>012002005.R00</t>
  </si>
  <si>
    <t>Vytýčení inženýrských sítí</t>
  </si>
  <si>
    <t>773850176</t>
  </si>
  <si>
    <t>013203000.R00</t>
  </si>
  <si>
    <t>Fotodokumentace průběhu stavby</t>
  </si>
  <si>
    <t>-972575301</t>
  </si>
  <si>
    <t>013254000</t>
  </si>
  <si>
    <t>Dokumentace skutečného provedení stavby</t>
  </si>
  <si>
    <t>-1988428186</t>
  </si>
  <si>
    <t>Zařízení staveniště</t>
  </si>
  <si>
    <t>030001000</t>
  </si>
  <si>
    <t>-294299141</t>
  </si>
  <si>
    <t>Dopravní značení na staveništi, dočasná dopravní opatření, vč. vyřízení a IČ</t>
  </si>
  <si>
    <t>2041682911</t>
  </si>
  <si>
    <t>VRN4</t>
  </si>
  <si>
    <t>Inženýrská činnost</t>
  </si>
  <si>
    <t>043103000</t>
  </si>
  <si>
    <t>Zkoušky bez rozlišení, statická zatěžovací zkouška Edef,2</t>
  </si>
  <si>
    <t>1469499791</t>
  </si>
  <si>
    <t>043103009.R00</t>
  </si>
  <si>
    <t>Zajištění kolaudace stavby</t>
  </si>
  <si>
    <t>-1207271963</t>
  </si>
  <si>
    <t>VRN7</t>
  </si>
  <si>
    <t>Provozní vlivy</t>
  </si>
  <si>
    <t>070001000</t>
  </si>
  <si>
    <t>soubor</t>
  </si>
  <si>
    <t>-310199738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</si>
</sst>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33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33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ROUND(AG94,0)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ROUND(AZ94,0)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ROUND(AV94,0)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ROUND(BA94,0)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ROUND(AW94,0)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ROUND(BB94,0)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ROUND(BC94,0)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ROUND(BD94,0)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008/2023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Výstavba chodníkového tělesa na ul. L. Janáčka ve Studénce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9. 10. 2023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Studénka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PROJECT WORK s.r.o.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34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ROUND(SUM(AG95:AG98),0)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ROUND(SUM(AS95:AS98),0)</f>
        <v>0</v>
      </c>
      <c r="AT94" s="115">
        <f>ROUND(SUM(AV94:AW94),0)</f>
        <v>0</v>
      </c>
      <c r="AU94" s="116">
        <f>ROUND(SUM(AU95:AU98),5)</f>
        <v>0</v>
      </c>
      <c r="AV94" s="115">
        <f>ROUND(AZ94*L29,0)</f>
        <v>0</v>
      </c>
      <c r="AW94" s="115">
        <f>ROUND(BA94*L30,0)</f>
        <v>0</v>
      </c>
      <c r="AX94" s="115">
        <f>ROUND(BB94*L29,0)</f>
        <v>0</v>
      </c>
      <c r="AY94" s="115">
        <f>ROUND(BC94*L30,0)</f>
        <v>0</v>
      </c>
      <c r="AZ94" s="115">
        <f>ROUND(SUM(AZ95:AZ98),0)</f>
        <v>0</v>
      </c>
      <c r="BA94" s="115">
        <f>ROUND(SUM(BA95:BA98),0)</f>
        <v>0</v>
      </c>
      <c r="BB94" s="115">
        <f>ROUND(SUM(BB95:BB98),0)</f>
        <v>0</v>
      </c>
      <c r="BC94" s="115">
        <f>ROUND(SUM(BC95:BC98),0)</f>
        <v>0</v>
      </c>
      <c r="BD94" s="117">
        <f>ROUND(SUM(BD95:BD98),0)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'SO01 - Výstavba chodníkov...'!J30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ROUND(SUM(AV95:AW95),0)</f>
        <v>0</v>
      </c>
      <c r="AU95" s="130">
        <f>'SO01 - Výstavba chodníkov...'!P127</f>
        <v>0</v>
      </c>
      <c r="AV95" s="129">
        <f>'SO01 - Výstavba chodníkov...'!J33</f>
        <v>0</v>
      </c>
      <c r="AW95" s="129">
        <f>'SO01 - Výstavba chodníkov...'!J34</f>
        <v>0</v>
      </c>
      <c r="AX95" s="129">
        <f>'SO01 - Výstavba chodníkov...'!J35</f>
        <v>0</v>
      </c>
      <c r="AY95" s="129">
        <f>'SO01 - Výstavba chodníkov...'!J36</f>
        <v>0</v>
      </c>
      <c r="AZ95" s="129">
        <f>'SO01 - Výstavba chodníkov...'!F33</f>
        <v>0</v>
      </c>
      <c r="BA95" s="129">
        <f>'SO01 - Výstavba chodníkov...'!F34</f>
        <v>0</v>
      </c>
      <c r="BB95" s="129">
        <f>'SO01 - Výstavba chodníkov...'!F35</f>
        <v>0</v>
      </c>
      <c r="BC95" s="129">
        <f>'SO01 - Výstavba chodníkov...'!F36</f>
        <v>0</v>
      </c>
      <c r="BD95" s="131">
        <f>'SO01 - Výstavba chodníkov...'!F37</f>
        <v>0</v>
      </c>
      <c r="BE95" s="7"/>
      <c r="BT95" s="132" t="s">
        <v>33</v>
      </c>
      <c r="BV95" s="132" t="s">
        <v>78</v>
      </c>
      <c r="BW95" s="132" t="s">
        <v>84</v>
      </c>
      <c r="BX95" s="132" t="s">
        <v>5</v>
      </c>
      <c r="CL95" s="132" t="s">
        <v>1</v>
      </c>
      <c r="CM95" s="132" t="s">
        <v>85</v>
      </c>
    </row>
    <row r="96" spans="1:91" s="7" customFormat="1" ht="16.5" customHeight="1">
      <c r="A96" s="120" t="s">
        <v>80</v>
      </c>
      <c r="B96" s="121"/>
      <c r="C96" s="122"/>
      <c r="D96" s="123" t="s">
        <v>86</v>
      </c>
      <c r="E96" s="123"/>
      <c r="F96" s="123"/>
      <c r="G96" s="123"/>
      <c r="H96" s="123"/>
      <c r="I96" s="124"/>
      <c r="J96" s="123" t="s">
        <v>87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'SO02 - Přeložka veřejného...'!J30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ROUND(SUM(AV96:AW96),0)</f>
        <v>0</v>
      </c>
      <c r="AU96" s="130">
        <f>'SO02 - Přeložka veřejného...'!P125</f>
        <v>0</v>
      </c>
      <c r="AV96" s="129">
        <f>'SO02 - Přeložka veřejného...'!J33</f>
        <v>0</v>
      </c>
      <c r="AW96" s="129">
        <f>'SO02 - Přeložka veřejného...'!J34</f>
        <v>0</v>
      </c>
      <c r="AX96" s="129">
        <f>'SO02 - Přeložka veřejného...'!J35</f>
        <v>0</v>
      </c>
      <c r="AY96" s="129">
        <f>'SO02 - Přeložka veřejného...'!J36</f>
        <v>0</v>
      </c>
      <c r="AZ96" s="129">
        <f>'SO02 - Přeložka veřejného...'!F33</f>
        <v>0</v>
      </c>
      <c r="BA96" s="129">
        <f>'SO02 - Přeložka veřejného...'!F34</f>
        <v>0</v>
      </c>
      <c r="BB96" s="129">
        <f>'SO02 - Přeložka veřejného...'!F35</f>
        <v>0</v>
      </c>
      <c r="BC96" s="129">
        <f>'SO02 - Přeložka veřejného...'!F36</f>
        <v>0</v>
      </c>
      <c r="BD96" s="131">
        <f>'SO02 - Přeložka veřejného...'!F37</f>
        <v>0</v>
      </c>
      <c r="BE96" s="7"/>
      <c r="BT96" s="132" t="s">
        <v>33</v>
      </c>
      <c r="BV96" s="132" t="s">
        <v>78</v>
      </c>
      <c r="BW96" s="132" t="s">
        <v>88</v>
      </c>
      <c r="BX96" s="132" t="s">
        <v>5</v>
      </c>
      <c r="CL96" s="132" t="s">
        <v>1</v>
      </c>
      <c r="CM96" s="132" t="s">
        <v>85</v>
      </c>
    </row>
    <row r="97" spans="1:91" s="7" customFormat="1" ht="16.5" customHeight="1">
      <c r="A97" s="120" t="s">
        <v>80</v>
      </c>
      <c r="B97" s="121"/>
      <c r="C97" s="122"/>
      <c r="D97" s="123" t="s">
        <v>89</v>
      </c>
      <c r="E97" s="123"/>
      <c r="F97" s="123"/>
      <c r="G97" s="123"/>
      <c r="H97" s="123"/>
      <c r="I97" s="124"/>
      <c r="J97" s="123" t="s">
        <v>90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'SO03 - Přeložka vodovodu'!J30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28">
        <v>0</v>
      </c>
      <c r="AT97" s="129">
        <f>ROUND(SUM(AV97:AW97),0)</f>
        <v>0</v>
      </c>
      <c r="AU97" s="130">
        <f>'SO03 - Přeložka vodovodu'!P120</f>
        <v>0</v>
      </c>
      <c r="AV97" s="129">
        <f>'SO03 - Přeložka vodovodu'!J33</f>
        <v>0</v>
      </c>
      <c r="AW97" s="129">
        <f>'SO03 - Přeložka vodovodu'!J34</f>
        <v>0</v>
      </c>
      <c r="AX97" s="129">
        <f>'SO03 - Přeložka vodovodu'!J35</f>
        <v>0</v>
      </c>
      <c r="AY97" s="129">
        <f>'SO03 - Přeložka vodovodu'!J36</f>
        <v>0</v>
      </c>
      <c r="AZ97" s="129">
        <f>'SO03 - Přeložka vodovodu'!F33</f>
        <v>0</v>
      </c>
      <c r="BA97" s="129">
        <f>'SO03 - Přeložka vodovodu'!F34</f>
        <v>0</v>
      </c>
      <c r="BB97" s="129">
        <f>'SO03 - Přeložka vodovodu'!F35</f>
        <v>0</v>
      </c>
      <c r="BC97" s="129">
        <f>'SO03 - Přeložka vodovodu'!F36</f>
        <v>0</v>
      </c>
      <c r="BD97" s="131">
        <f>'SO03 - Přeložka vodovodu'!F37</f>
        <v>0</v>
      </c>
      <c r="BE97" s="7"/>
      <c r="BT97" s="132" t="s">
        <v>33</v>
      </c>
      <c r="BV97" s="132" t="s">
        <v>78</v>
      </c>
      <c r="BW97" s="132" t="s">
        <v>91</v>
      </c>
      <c r="BX97" s="132" t="s">
        <v>5</v>
      </c>
      <c r="CL97" s="132" t="s">
        <v>1</v>
      </c>
      <c r="CM97" s="132" t="s">
        <v>85</v>
      </c>
    </row>
    <row r="98" spans="1:91" s="7" customFormat="1" ht="16.5" customHeight="1">
      <c r="A98" s="120" t="s">
        <v>80</v>
      </c>
      <c r="B98" s="121"/>
      <c r="C98" s="122"/>
      <c r="D98" s="123" t="s">
        <v>92</v>
      </c>
      <c r="E98" s="123"/>
      <c r="F98" s="123"/>
      <c r="G98" s="123"/>
      <c r="H98" s="123"/>
      <c r="I98" s="124"/>
      <c r="J98" s="123" t="s">
        <v>93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'04 - VRN'!J30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83</v>
      </c>
      <c r="AR98" s="127"/>
      <c r="AS98" s="133">
        <v>0</v>
      </c>
      <c r="AT98" s="134">
        <f>ROUND(SUM(AV98:AW98),0)</f>
        <v>0</v>
      </c>
      <c r="AU98" s="135">
        <f>'04 - VRN'!P121</f>
        <v>0</v>
      </c>
      <c r="AV98" s="134">
        <f>'04 - VRN'!J33</f>
        <v>0</v>
      </c>
      <c r="AW98" s="134">
        <f>'04 - VRN'!J34</f>
        <v>0</v>
      </c>
      <c r="AX98" s="134">
        <f>'04 - VRN'!J35</f>
        <v>0</v>
      </c>
      <c r="AY98" s="134">
        <f>'04 - VRN'!J36</f>
        <v>0</v>
      </c>
      <c r="AZ98" s="134">
        <f>'04 - VRN'!F33</f>
        <v>0</v>
      </c>
      <c r="BA98" s="134">
        <f>'04 - VRN'!F34</f>
        <v>0</v>
      </c>
      <c r="BB98" s="134">
        <f>'04 - VRN'!F35</f>
        <v>0</v>
      </c>
      <c r="BC98" s="134">
        <f>'04 - VRN'!F36</f>
        <v>0</v>
      </c>
      <c r="BD98" s="136">
        <f>'04 - VRN'!F37</f>
        <v>0</v>
      </c>
      <c r="BE98" s="7"/>
      <c r="BT98" s="132" t="s">
        <v>33</v>
      </c>
      <c r="BV98" s="132" t="s">
        <v>78</v>
      </c>
      <c r="BW98" s="132" t="s">
        <v>94</v>
      </c>
      <c r="BX98" s="132" t="s">
        <v>5</v>
      </c>
      <c r="CL98" s="132" t="s">
        <v>1</v>
      </c>
      <c r="CM98" s="132" t="s">
        <v>85</v>
      </c>
    </row>
    <row r="99" spans="1:57" s="2" customFormat="1" ht="30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45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01 - Výstavba chodníkov...'!C2" display="/"/>
    <hyperlink ref="A96" location="'SO02 - Přeložka veřejného...'!C2" display="/"/>
    <hyperlink ref="A97" location="'SO03 - Přeložka vodovodu'!C2" display="/"/>
    <hyperlink ref="A98" location="'04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85</v>
      </c>
    </row>
    <row r="4" spans="2:46" s="1" customFormat="1" ht="24.95" customHeight="1">
      <c r="B4" s="21"/>
      <c r="D4" s="139" t="s">
        <v>95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Výstavba chodníkového tělesa na ul. L. Janáčka ve Studénce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96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9. 10. 2023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34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ROUND(J127,0)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ROUND((SUM(BE127:BE390)),0)</f>
        <v>0</v>
      </c>
      <c r="G33" s="39"/>
      <c r="H33" s="39"/>
      <c r="I33" s="156">
        <v>0.21</v>
      </c>
      <c r="J33" s="155">
        <f>ROUND(((SUM(BE127:BE390))*I33),0)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ROUND((SUM(BF127:BF390)),0)</f>
        <v>0</v>
      </c>
      <c r="G34" s="39"/>
      <c r="H34" s="39"/>
      <c r="I34" s="156">
        <v>0.15</v>
      </c>
      <c r="J34" s="155">
        <f>ROUND(((SUM(BF127:BF390))*I34),0)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ROUND((SUM(BG127:BG390)),0)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ROUND((SUM(BH127:BH390)),0)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ROUND((SUM(BI127:BI390)),0)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Výstavba chodníkového tělesa na ul. L. Janáčka ve Studénce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96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SO01 - Výstavba chodníkového tělesa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9. 10. 2023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>Město Studénka</v>
      </c>
      <c r="G91" s="41"/>
      <c r="H91" s="41"/>
      <c r="I91" s="33" t="s">
        <v>30</v>
      </c>
      <c r="J91" s="37" t="str">
        <f>E21</f>
        <v>PROJECT WORK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99</v>
      </c>
      <c r="D94" s="177"/>
      <c r="E94" s="177"/>
      <c r="F94" s="177"/>
      <c r="G94" s="177"/>
      <c r="H94" s="177"/>
      <c r="I94" s="177"/>
      <c r="J94" s="178" t="s">
        <v>100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101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102</v>
      </c>
    </row>
    <row r="97" spans="1:31" s="9" customFormat="1" ht="24.95" customHeight="1">
      <c r="A97" s="9"/>
      <c r="B97" s="180"/>
      <c r="C97" s="181"/>
      <c r="D97" s="182" t="s">
        <v>103</v>
      </c>
      <c r="E97" s="183"/>
      <c r="F97" s="183"/>
      <c r="G97" s="183"/>
      <c r="H97" s="183"/>
      <c r="I97" s="183"/>
      <c r="J97" s="184">
        <f>J128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104</v>
      </c>
      <c r="E98" s="189"/>
      <c r="F98" s="189"/>
      <c r="G98" s="189"/>
      <c r="H98" s="189"/>
      <c r="I98" s="189"/>
      <c r="J98" s="190">
        <f>J129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105</v>
      </c>
      <c r="E99" s="189"/>
      <c r="F99" s="189"/>
      <c r="G99" s="189"/>
      <c r="H99" s="189"/>
      <c r="I99" s="189"/>
      <c r="J99" s="190">
        <f>J212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106</v>
      </c>
      <c r="E100" s="189"/>
      <c r="F100" s="189"/>
      <c r="G100" s="189"/>
      <c r="H100" s="189"/>
      <c r="I100" s="189"/>
      <c r="J100" s="190">
        <f>J224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107</v>
      </c>
      <c r="E101" s="189"/>
      <c r="F101" s="189"/>
      <c r="G101" s="189"/>
      <c r="H101" s="189"/>
      <c r="I101" s="189"/>
      <c r="J101" s="190">
        <f>J228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108</v>
      </c>
      <c r="E102" s="189"/>
      <c r="F102" s="189"/>
      <c r="G102" s="189"/>
      <c r="H102" s="189"/>
      <c r="I102" s="189"/>
      <c r="J102" s="190">
        <f>J269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109</v>
      </c>
      <c r="E103" s="189"/>
      <c r="F103" s="189"/>
      <c r="G103" s="189"/>
      <c r="H103" s="189"/>
      <c r="I103" s="189"/>
      <c r="J103" s="190">
        <f>J281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110</v>
      </c>
      <c r="E104" s="189"/>
      <c r="F104" s="189"/>
      <c r="G104" s="189"/>
      <c r="H104" s="189"/>
      <c r="I104" s="189"/>
      <c r="J104" s="190">
        <f>J362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111</v>
      </c>
      <c r="E105" s="189"/>
      <c r="F105" s="189"/>
      <c r="G105" s="189"/>
      <c r="H105" s="189"/>
      <c r="I105" s="189"/>
      <c r="J105" s="190">
        <f>J379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112</v>
      </c>
      <c r="E106" s="183"/>
      <c r="F106" s="183"/>
      <c r="G106" s="183"/>
      <c r="H106" s="183"/>
      <c r="I106" s="183"/>
      <c r="J106" s="184">
        <f>J381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113</v>
      </c>
      <c r="E107" s="189"/>
      <c r="F107" s="189"/>
      <c r="G107" s="189"/>
      <c r="H107" s="189"/>
      <c r="I107" s="189"/>
      <c r="J107" s="190">
        <f>J382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114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75" t="str">
        <f>E7</f>
        <v>Výstavba chodníkového tělesa na ul. L. Janáčka ve Studénce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96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E9</f>
        <v>SO01 - Výstavba chodníkového tělesa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F12</f>
        <v xml:space="preserve"> </v>
      </c>
      <c r="G121" s="41"/>
      <c r="H121" s="41"/>
      <c r="I121" s="33" t="s">
        <v>22</v>
      </c>
      <c r="J121" s="80" t="str">
        <f>IF(J12="","",J12)</f>
        <v>9. 10. 2023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5.65" customHeight="1">
      <c r="A123" s="39"/>
      <c r="B123" s="40"/>
      <c r="C123" s="33" t="s">
        <v>24</v>
      </c>
      <c r="D123" s="41"/>
      <c r="E123" s="41"/>
      <c r="F123" s="28" t="str">
        <f>E15</f>
        <v>Město Studénka</v>
      </c>
      <c r="G123" s="41"/>
      <c r="H123" s="41"/>
      <c r="I123" s="33" t="s">
        <v>30</v>
      </c>
      <c r="J123" s="37" t="str">
        <f>E21</f>
        <v>PROJECT WORK s.r.o.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28</v>
      </c>
      <c r="D124" s="41"/>
      <c r="E124" s="41"/>
      <c r="F124" s="28" t="str">
        <f>IF(E18="","",E18)</f>
        <v>Vyplň údaj</v>
      </c>
      <c r="G124" s="41"/>
      <c r="H124" s="41"/>
      <c r="I124" s="33" t="s">
        <v>34</v>
      </c>
      <c r="J124" s="37" t="str">
        <f>E24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192"/>
      <c r="B126" s="193"/>
      <c r="C126" s="194" t="s">
        <v>115</v>
      </c>
      <c r="D126" s="195" t="s">
        <v>61</v>
      </c>
      <c r="E126" s="195" t="s">
        <v>57</v>
      </c>
      <c r="F126" s="195" t="s">
        <v>58</v>
      </c>
      <c r="G126" s="195" t="s">
        <v>116</v>
      </c>
      <c r="H126" s="195" t="s">
        <v>117</v>
      </c>
      <c r="I126" s="195" t="s">
        <v>118</v>
      </c>
      <c r="J126" s="195" t="s">
        <v>100</v>
      </c>
      <c r="K126" s="196" t="s">
        <v>119</v>
      </c>
      <c r="L126" s="197"/>
      <c r="M126" s="101" t="s">
        <v>1</v>
      </c>
      <c r="N126" s="102" t="s">
        <v>40</v>
      </c>
      <c r="O126" s="102" t="s">
        <v>120</v>
      </c>
      <c r="P126" s="102" t="s">
        <v>121</v>
      </c>
      <c r="Q126" s="102" t="s">
        <v>122</v>
      </c>
      <c r="R126" s="102" t="s">
        <v>123</v>
      </c>
      <c r="S126" s="102" t="s">
        <v>124</v>
      </c>
      <c r="T126" s="103" t="s">
        <v>125</v>
      </c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</row>
    <row r="127" spans="1:63" s="2" customFormat="1" ht="22.8" customHeight="1">
      <c r="A127" s="39"/>
      <c r="B127" s="40"/>
      <c r="C127" s="108" t="s">
        <v>126</v>
      </c>
      <c r="D127" s="41"/>
      <c r="E127" s="41"/>
      <c r="F127" s="41"/>
      <c r="G127" s="41"/>
      <c r="H127" s="41"/>
      <c r="I127" s="41"/>
      <c r="J127" s="198">
        <f>BK127</f>
        <v>0</v>
      </c>
      <c r="K127" s="41"/>
      <c r="L127" s="45"/>
      <c r="M127" s="104"/>
      <c r="N127" s="199"/>
      <c r="O127" s="105"/>
      <c r="P127" s="200">
        <f>P128+P381</f>
        <v>0</v>
      </c>
      <c r="Q127" s="105"/>
      <c r="R127" s="200">
        <f>R128+R381</f>
        <v>552.0751934954</v>
      </c>
      <c r="S127" s="105"/>
      <c r="T127" s="201">
        <f>T128+T381</f>
        <v>108.46499999999999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75</v>
      </c>
      <c r="AU127" s="18" t="s">
        <v>102</v>
      </c>
      <c r="BK127" s="202">
        <f>BK128+BK381</f>
        <v>0</v>
      </c>
    </row>
    <row r="128" spans="1:63" s="12" customFormat="1" ht="25.9" customHeight="1">
      <c r="A128" s="12"/>
      <c r="B128" s="203"/>
      <c r="C128" s="204"/>
      <c r="D128" s="205" t="s">
        <v>75</v>
      </c>
      <c r="E128" s="206" t="s">
        <v>127</v>
      </c>
      <c r="F128" s="206" t="s">
        <v>128</v>
      </c>
      <c r="G128" s="204"/>
      <c r="H128" s="204"/>
      <c r="I128" s="207"/>
      <c r="J128" s="208">
        <f>BK128</f>
        <v>0</v>
      </c>
      <c r="K128" s="204"/>
      <c r="L128" s="209"/>
      <c r="M128" s="210"/>
      <c r="N128" s="211"/>
      <c r="O128" s="211"/>
      <c r="P128" s="212">
        <f>P129+P212+P224+P228+P269+P281+P362+P379</f>
        <v>0</v>
      </c>
      <c r="Q128" s="211"/>
      <c r="R128" s="212">
        <f>R129+R212+R224+R228+R269+R281+R362+R379</f>
        <v>552.0583126454</v>
      </c>
      <c r="S128" s="211"/>
      <c r="T128" s="213">
        <f>T129+T212+T224+T228+T269+T281+T362+T379</f>
        <v>108.46499999999999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33</v>
      </c>
      <c r="AT128" s="215" t="s">
        <v>75</v>
      </c>
      <c r="AU128" s="215" t="s">
        <v>76</v>
      </c>
      <c r="AY128" s="214" t="s">
        <v>129</v>
      </c>
      <c r="BK128" s="216">
        <f>BK129+BK212+BK224+BK228+BK269+BK281+BK362+BK379</f>
        <v>0</v>
      </c>
    </row>
    <row r="129" spans="1:63" s="12" customFormat="1" ht="22.8" customHeight="1">
      <c r="A129" s="12"/>
      <c r="B129" s="203"/>
      <c r="C129" s="204"/>
      <c r="D129" s="205" t="s">
        <v>75</v>
      </c>
      <c r="E129" s="217" t="s">
        <v>33</v>
      </c>
      <c r="F129" s="217" t="s">
        <v>130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SUM(P130:P211)</f>
        <v>0</v>
      </c>
      <c r="Q129" s="211"/>
      <c r="R129" s="212">
        <f>SUM(R130:R211)</f>
        <v>28.4682199</v>
      </c>
      <c r="S129" s="211"/>
      <c r="T129" s="213">
        <f>SUM(T130:T211)</f>
        <v>108.008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33</v>
      </c>
      <c r="AT129" s="215" t="s">
        <v>75</v>
      </c>
      <c r="AU129" s="215" t="s">
        <v>33</v>
      </c>
      <c r="AY129" s="214" t="s">
        <v>129</v>
      </c>
      <c r="BK129" s="216">
        <f>SUM(BK130:BK211)</f>
        <v>0</v>
      </c>
    </row>
    <row r="130" spans="1:65" s="2" customFormat="1" ht="24.15" customHeight="1">
      <c r="A130" s="39"/>
      <c r="B130" s="40"/>
      <c r="C130" s="219" t="s">
        <v>33</v>
      </c>
      <c r="D130" s="219" t="s">
        <v>131</v>
      </c>
      <c r="E130" s="220" t="s">
        <v>132</v>
      </c>
      <c r="F130" s="221" t="s">
        <v>133</v>
      </c>
      <c r="G130" s="222" t="s">
        <v>134</v>
      </c>
      <c r="H130" s="223">
        <v>4</v>
      </c>
      <c r="I130" s="224"/>
      <c r="J130" s="225">
        <f>ROUND(I130*H130,1)</f>
        <v>0</v>
      </c>
      <c r="K130" s="221" t="s">
        <v>135</v>
      </c>
      <c r="L130" s="45"/>
      <c r="M130" s="226" t="s">
        <v>1</v>
      </c>
      <c r="N130" s="227" t="s">
        <v>41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136</v>
      </c>
      <c r="AT130" s="230" t="s">
        <v>131</v>
      </c>
      <c r="AU130" s="230" t="s">
        <v>85</v>
      </c>
      <c r="AY130" s="18" t="s">
        <v>129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33</v>
      </c>
      <c r="BK130" s="231">
        <f>ROUND(I130*H130,1)</f>
        <v>0</v>
      </c>
      <c r="BL130" s="18" t="s">
        <v>136</v>
      </c>
      <c r="BM130" s="230" t="s">
        <v>137</v>
      </c>
    </row>
    <row r="131" spans="1:51" s="13" customFormat="1" ht="12">
      <c r="A131" s="13"/>
      <c r="B131" s="232"/>
      <c r="C131" s="233"/>
      <c r="D131" s="234" t="s">
        <v>138</v>
      </c>
      <c r="E131" s="235" t="s">
        <v>1</v>
      </c>
      <c r="F131" s="236" t="s">
        <v>139</v>
      </c>
      <c r="G131" s="233"/>
      <c r="H131" s="235" t="s">
        <v>1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138</v>
      </c>
      <c r="AU131" s="242" t="s">
        <v>85</v>
      </c>
      <c r="AV131" s="13" t="s">
        <v>33</v>
      </c>
      <c r="AW131" s="13" t="s">
        <v>32</v>
      </c>
      <c r="AX131" s="13" t="s">
        <v>76</v>
      </c>
      <c r="AY131" s="242" t="s">
        <v>129</v>
      </c>
    </row>
    <row r="132" spans="1:51" s="14" customFormat="1" ht="12">
      <c r="A132" s="14"/>
      <c r="B132" s="243"/>
      <c r="C132" s="244"/>
      <c r="D132" s="234" t="s">
        <v>138</v>
      </c>
      <c r="E132" s="245" t="s">
        <v>1</v>
      </c>
      <c r="F132" s="246" t="s">
        <v>136</v>
      </c>
      <c r="G132" s="244"/>
      <c r="H132" s="247">
        <v>4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138</v>
      </c>
      <c r="AU132" s="253" t="s">
        <v>85</v>
      </c>
      <c r="AV132" s="14" t="s">
        <v>85</v>
      </c>
      <c r="AW132" s="14" t="s">
        <v>32</v>
      </c>
      <c r="AX132" s="14" t="s">
        <v>33</v>
      </c>
      <c r="AY132" s="253" t="s">
        <v>129</v>
      </c>
    </row>
    <row r="133" spans="1:65" s="2" customFormat="1" ht="21.75" customHeight="1">
      <c r="A133" s="39"/>
      <c r="B133" s="40"/>
      <c r="C133" s="219" t="s">
        <v>85</v>
      </c>
      <c r="D133" s="219" t="s">
        <v>131</v>
      </c>
      <c r="E133" s="220" t="s">
        <v>140</v>
      </c>
      <c r="F133" s="221" t="s">
        <v>141</v>
      </c>
      <c r="G133" s="222" t="s">
        <v>134</v>
      </c>
      <c r="H133" s="223">
        <v>4</v>
      </c>
      <c r="I133" s="224"/>
      <c r="J133" s="225">
        <f>ROUND(I133*H133,1)</f>
        <v>0</v>
      </c>
      <c r="K133" s="221" t="s">
        <v>135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136</v>
      </c>
      <c r="AT133" s="230" t="s">
        <v>131</v>
      </c>
      <c r="AU133" s="230" t="s">
        <v>85</v>
      </c>
      <c r="AY133" s="18" t="s">
        <v>129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33</v>
      </c>
      <c r="BK133" s="231">
        <f>ROUND(I133*H133,1)</f>
        <v>0</v>
      </c>
      <c r="BL133" s="18" t="s">
        <v>136</v>
      </c>
      <c r="BM133" s="230" t="s">
        <v>142</v>
      </c>
    </row>
    <row r="134" spans="1:65" s="2" customFormat="1" ht="24.15" customHeight="1">
      <c r="A134" s="39"/>
      <c r="B134" s="40"/>
      <c r="C134" s="219" t="s">
        <v>143</v>
      </c>
      <c r="D134" s="219" t="s">
        <v>131</v>
      </c>
      <c r="E134" s="220" t="s">
        <v>144</v>
      </c>
      <c r="F134" s="221" t="s">
        <v>145</v>
      </c>
      <c r="G134" s="222" t="s">
        <v>146</v>
      </c>
      <c r="H134" s="223">
        <v>8.8</v>
      </c>
      <c r="I134" s="224"/>
      <c r="J134" s="225">
        <f>ROUND(I134*H134,1)</f>
        <v>0</v>
      </c>
      <c r="K134" s="221" t="s">
        <v>135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0.26</v>
      </c>
      <c r="T134" s="229">
        <f>S134*H134</f>
        <v>2.2880000000000003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136</v>
      </c>
      <c r="AT134" s="230" t="s">
        <v>131</v>
      </c>
      <c r="AU134" s="230" t="s">
        <v>85</v>
      </c>
      <c r="AY134" s="18" t="s">
        <v>129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33</v>
      </c>
      <c r="BK134" s="231">
        <f>ROUND(I134*H134,1)</f>
        <v>0</v>
      </c>
      <c r="BL134" s="18" t="s">
        <v>136</v>
      </c>
      <c r="BM134" s="230" t="s">
        <v>147</v>
      </c>
    </row>
    <row r="135" spans="1:65" s="2" customFormat="1" ht="24.15" customHeight="1">
      <c r="A135" s="39"/>
      <c r="B135" s="40"/>
      <c r="C135" s="219" t="s">
        <v>136</v>
      </c>
      <c r="D135" s="219" t="s">
        <v>131</v>
      </c>
      <c r="E135" s="220" t="s">
        <v>148</v>
      </c>
      <c r="F135" s="221" t="s">
        <v>149</v>
      </c>
      <c r="G135" s="222" t="s">
        <v>146</v>
      </c>
      <c r="H135" s="223">
        <v>94.5</v>
      </c>
      <c r="I135" s="224"/>
      <c r="J135" s="225">
        <f>ROUND(I135*H135,1)</f>
        <v>0</v>
      </c>
      <c r="K135" s="221" t="s">
        <v>135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0.29</v>
      </c>
      <c r="T135" s="229">
        <f>S135*H135</f>
        <v>27.404999999999998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136</v>
      </c>
      <c r="AT135" s="230" t="s">
        <v>131</v>
      </c>
      <c r="AU135" s="230" t="s">
        <v>85</v>
      </c>
      <c r="AY135" s="18" t="s">
        <v>129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33</v>
      </c>
      <c r="BK135" s="231">
        <f>ROUND(I135*H135,1)</f>
        <v>0</v>
      </c>
      <c r="BL135" s="18" t="s">
        <v>136</v>
      </c>
      <c r="BM135" s="230" t="s">
        <v>150</v>
      </c>
    </row>
    <row r="136" spans="1:51" s="13" customFormat="1" ht="12">
      <c r="A136" s="13"/>
      <c r="B136" s="232"/>
      <c r="C136" s="233"/>
      <c r="D136" s="234" t="s">
        <v>138</v>
      </c>
      <c r="E136" s="235" t="s">
        <v>1</v>
      </c>
      <c r="F136" s="236" t="s">
        <v>151</v>
      </c>
      <c r="G136" s="233"/>
      <c r="H136" s="235" t="s">
        <v>1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138</v>
      </c>
      <c r="AU136" s="242" t="s">
        <v>85</v>
      </c>
      <c r="AV136" s="13" t="s">
        <v>33</v>
      </c>
      <c r="AW136" s="13" t="s">
        <v>32</v>
      </c>
      <c r="AX136" s="13" t="s">
        <v>76</v>
      </c>
      <c r="AY136" s="242" t="s">
        <v>129</v>
      </c>
    </row>
    <row r="137" spans="1:51" s="14" customFormat="1" ht="12">
      <c r="A137" s="14"/>
      <c r="B137" s="243"/>
      <c r="C137" s="244"/>
      <c r="D137" s="234" t="s">
        <v>138</v>
      </c>
      <c r="E137" s="245" t="s">
        <v>1</v>
      </c>
      <c r="F137" s="246" t="s">
        <v>152</v>
      </c>
      <c r="G137" s="244"/>
      <c r="H137" s="247">
        <v>94.5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3" t="s">
        <v>138</v>
      </c>
      <c r="AU137" s="253" t="s">
        <v>85</v>
      </c>
      <c r="AV137" s="14" t="s">
        <v>85</v>
      </c>
      <c r="AW137" s="14" t="s">
        <v>32</v>
      </c>
      <c r="AX137" s="14" t="s">
        <v>33</v>
      </c>
      <c r="AY137" s="253" t="s">
        <v>129</v>
      </c>
    </row>
    <row r="138" spans="1:65" s="2" customFormat="1" ht="24.15" customHeight="1">
      <c r="A138" s="39"/>
      <c r="B138" s="40"/>
      <c r="C138" s="219" t="s">
        <v>153</v>
      </c>
      <c r="D138" s="219" t="s">
        <v>131</v>
      </c>
      <c r="E138" s="220" t="s">
        <v>154</v>
      </c>
      <c r="F138" s="221" t="s">
        <v>155</v>
      </c>
      <c r="G138" s="222" t="s">
        <v>146</v>
      </c>
      <c r="H138" s="223">
        <v>94.5</v>
      </c>
      <c r="I138" s="224"/>
      <c r="J138" s="225">
        <f>ROUND(I138*H138,1)</f>
        <v>0</v>
      </c>
      <c r="K138" s="221" t="s">
        <v>135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7.82E-05</v>
      </c>
      <c r="R138" s="228">
        <f>Q138*H138</f>
        <v>0.0073899000000000005</v>
      </c>
      <c r="S138" s="228">
        <v>0.23</v>
      </c>
      <c r="T138" s="229">
        <f>S138*H138</f>
        <v>21.735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136</v>
      </c>
      <c r="AT138" s="230" t="s">
        <v>131</v>
      </c>
      <c r="AU138" s="230" t="s">
        <v>85</v>
      </c>
      <c r="AY138" s="18" t="s">
        <v>129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33</v>
      </c>
      <c r="BK138" s="231">
        <f>ROUND(I138*H138,1)</f>
        <v>0</v>
      </c>
      <c r="BL138" s="18" t="s">
        <v>136</v>
      </c>
      <c r="BM138" s="230" t="s">
        <v>156</v>
      </c>
    </row>
    <row r="139" spans="1:51" s="13" customFormat="1" ht="12">
      <c r="A139" s="13"/>
      <c r="B139" s="232"/>
      <c r="C139" s="233"/>
      <c r="D139" s="234" t="s">
        <v>138</v>
      </c>
      <c r="E139" s="235" t="s">
        <v>1</v>
      </c>
      <c r="F139" s="236" t="s">
        <v>157</v>
      </c>
      <c r="G139" s="233"/>
      <c r="H139" s="235" t="s">
        <v>1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138</v>
      </c>
      <c r="AU139" s="242" t="s">
        <v>85</v>
      </c>
      <c r="AV139" s="13" t="s">
        <v>33</v>
      </c>
      <c r="AW139" s="13" t="s">
        <v>32</v>
      </c>
      <c r="AX139" s="13" t="s">
        <v>76</v>
      </c>
      <c r="AY139" s="242" t="s">
        <v>129</v>
      </c>
    </row>
    <row r="140" spans="1:51" s="14" customFormat="1" ht="12">
      <c r="A140" s="14"/>
      <c r="B140" s="243"/>
      <c r="C140" s="244"/>
      <c r="D140" s="234" t="s">
        <v>138</v>
      </c>
      <c r="E140" s="245" t="s">
        <v>1</v>
      </c>
      <c r="F140" s="246" t="s">
        <v>152</v>
      </c>
      <c r="G140" s="244"/>
      <c r="H140" s="247">
        <v>94.5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138</v>
      </c>
      <c r="AU140" s="253" t="s">
        <v>85</v>
      </c>
      <c r="AV140" s="14" t="s">
        <v>85</v>
      </c>
      <c r="AW140" s="14" t="s">
        <v>32</v>
      </c>
      <c r="AX140" s="14" t="s">
        <v>33</v>
      </c>
      <c r="AY140" s="253" t="s">
        <v>129</v>
      </c>
    </row>
    <row r="141" spans="1:65" s="2" customFormat="1" ht="16.5" customHeight="1">
      <c r="A141" s="39"/>
      <c r="B141" s="40"/>
      <c r="C141" s="219" t="s">
        <v>158</v>
      </c>
      <c r="D141" s="219" t="s">
        <v>131</v>
      </c>
      <c r="E141" s="220" t="s">
        <v>159</v>
      </c>
      <c r="F141" s="221" t="s">
        <v>160</v>
      </c>
      <c r="G141" s="222" t="s">
        <v>161</v>
      </c>
      <c r="H141" s="223">
        <v>246</v>
      </c>
      <c r="I141" s="224"/>
      <c r="J141" s="225">
        <f>ROUND(I141*H141,1)</f>
        <v>0</v>
      </c>
      <c r="K141" s="221" t="s">
        <v>135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0.23</v>
      </c>
      <c r="T141" s="229">
        <f>S141*H141</f>
        <v>56.580000000000005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136</v>
      </c>
      <c r="AT141" s="230" t="s">
        <v>131</v>
      </c>
      <c r="AU141" s="230" t="s">
        <v>85</v>
      </c>
      <c r="AY141" s="18" t="s">
        <v>129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33</v>
      </c>
      <c r="BK141" s="231">
        <f>ROUND(I141*H141,1)</f>
        <v>0</v>
      </c>
      <c r="BL141" s="18" t="s">
        <v>136</v>
      </c>
      <c r="BM141" s="230" t="s">
        <v>162</v>
      </c>
    </row>
    <row r="142" spans="1:65" s="2" customFormat="1" ht="33" customHeight="1">
      <c r="A142" s="39"/>
      <c r="B142" s="40"/>
      <c r="C142" s="219" t="s">
        <v>163</v>
      </c>
      <c r="D142" s="219" t="s">
        <v>131</v>
      </c>
      <c r="E142" s="220" t="s">
        <v>164</v>
      </c>
      <c r="F142" s="221" t="s">
        <v>165</v>
      </c>
      <c r="G142" s="222" t="s">
        <v>166</v>
      </c>
      <c r="H142" s="223">
        <v>249.635</v>
      </c>
      <c r="I142" s="224"/>
      <c r="J142" s="225">
        <f>ROUND(I142*H142,1)</f>
        <v>0</v>
      </c>
      <c r="K142" s="221" t="s">
        <v>135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136</v>
      </c>
      <c r="AT142" s="230" t="s">
        <v>131</v>
      </c>
      <c r="AU142" s="230" t="s">
        <v>85</v>
      </c>
      <c r="AY142" s="18" t="s">
        <v>129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33</v>
      </c>
      <c r="BK142" s="231">
        <f>ROUND(I142*H142,1)</f>
        <v>0</v>
      </c>
      <c r="BL142" s="18" t="s">
        <v>136</v>
      </c>
      <c r="BM142" s="230" t="s">
        <v>167</v>
      </c>
    </row>
    <row r="143" spans="1:51" s="13" customFormat="1" ht="12">
      <c r="A143" s="13"/>
      <c r="B143" s="232"/>
      <c r="C143" s="233"/>
      <c r="D143" s="234" t="s">
        <v>138</v>
      </c>
      <c r="E143" s="235" t="s">
        <v>1</v>
      </c>
      <c r="F143" s="236" t="s">
        <v>168</v>
      </c>
      <c r="G143" s="233"/>
      <c r="H143" s="235" t="s">
        <v>1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138</v>
      </c>
      <c r="AU143" s="242" t="s">
        <v>85</v>
      </c>
      <c r="AV143" s="13" t="s">
        <v>33</v>
      </c>
      <c r="AW143" s="13" t="s">
        <v>32</v>
      </c>
      <c r="AX143" s="13" t="s">
        <v>76</v>
      </c>
      <c r="AY143" s="242" t="s">
        <v>129</v>
      </c>
    </row>
    <row r="144" spans="1:51" s="14" customFormat="1" ht="12">
      <c r="A144" s="14"/>
      <c r="B144" s="243"/>
      <c r="C144" s="244"/>
      <c r="D144" s="234" t="s">
        <v>138</v>
      </c>
      <c r="E144" s="245" t="s">
        <v>1</v>
      </c>
      <c r="F144" s="246" t="s">
        <v>169</v>
      </c>
      <c r="G144" s="244"/>
      <c r="H144" s="247">
        <v>76.515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138</v>
      </c>
      <c r="AU144" s="253" t="s">
        <v>85</v>
      </c>
      <c r="AV144" s="14" t="s">
        <v>85</v>
      </c>
      <c r="AW144" s="14" t="s">
        <v>32</v>
      </c>
      <c r="AX144" s="14" t="s">
        <v>76</v>
      </c>
      <c r="AY144" s="253" t="s">
        <v>129</v>
      </c>
    </row>
    <row r="145" spans="1:51" s="13" customFormat="1" ht="12">
      <c r="A145" s="13"/>
      <c r="B145" s="232"/>
      <c r="C145" s="233"/>
      <c r="D145" s="234" t="s">
        <v>138</v>
      </c>
      <c r="E145" s="235" t="s">
        <v>1</v>
      </c>
      <c r="F145" s="236" t="s">
        <v>170</v>
      </c>
      <c r="G145" s="233"/>
      <c r="H145" s="235" t="s">
        <v>1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138</v>
      </c>
      <c r="AU145" s="242" t="s">
        <v>85</v>
      </c>
      <c r="AV145" s="13" t="s">
        <v>33</v>
      </c>
      <c r="AW145" s="13" t="s">
        <v>32</v>
      </c>
      <c r="AX145" s="13" t="s">
        <v>76</v>
      </c>
      <c r="AY145" s="242" t="s">
        <v>129</v>
      </c>
    </row>
    <row r="146" spans="1:51" s="14" customFormat="1" ht="12">
      <c r="A146" s="14"/>
      <c r="B146" s="243"/>
      <c r="C146" s="244"/>
      <c r="D146" s="234" t="s">
        <v>138</v>
      </c>
      <c r="E146" s="245" t="s">
        <v>1</v>
      </c>
      <c r="F146" s="246" t="s">
        <v>171</v>
      </c>
      <c r="G146" s="244"/>
      <c r="H146" s="247">
        <v>88.36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138</v>
      </c>
      <c r="AU146" s="253" t="s">
        <v>85</v>
      </c>
      <c r="AV146" s="14" t="s">
        <v>85</v>
      </c>
      <c r="AW146" s="14" t="s">
        <v>32</v>
      </c>
      <c r="AX146" s="14" t="s">
        <v>76</v>
      </c>
      <c r="AY146" s="253" t="s">
        <v>129</v>
      </c>
    </row>
    <row r="147" spans="1:51" s="13" customFormat="1" ht="12">
      <c r="A147" s="13"/>
      <c r="B147" s="232"/>
      <c r="C147" s="233"/>
      <c r="D147" s="234" t="s">
        <v>138</v>
      </c>
      <c r="E147" s="235" t="s">
        <v>1</v>
      </c>
      <c r="F147" s="236" t="s">
        <v>172</v>
      </c>
      <c r="G147" s="233"/>
      <c r="H147" s="235" t="s">
        <v>1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138</v>
      </c>
      <c r="AU147" s="242" t="s">
        <v>85</v>
      </c>
      <c r="AV147" s="13" t="s">
        <v>33</v>
      </c>
      <c r="AW147" s="13" t="s">
        <v>32</v>
      </c>
      <c r="AX147" s="13" t="s">
        <v>76</v>
      </c>
      <c r="AY147" s="242" t="s">
        <v>129</v>
      </c>
    </row>
    <row r="148" spans="1:51" s="14" customFormat="1" ht="12">
      <c r="A148" s="14"/>
      <c r="B148" s="243"/>
      <c r="C148" s="244"/>
      <c r="D148" s="234" t="s">
        <v>138</v>
      </c>
      <c r="E148" s="245" t="s">
        <v>1</v>
      </c>
      <c r="F148" s="246" t="s">
        <v>173</v>
      </c>
      <c r="G148" s="244"/>
      <c r="H148" s="247">
        <v>84.76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3" t="s">
        <v>138</v>
      </c>
      <c r="AU148" s="253" t="s">
        <v>85</v>
      </c>
      <c r="AV148" s="14" t="s">
        <v>85</v>
      </c>
      <c r="AW148" s="14" t="s">
        <v>32</v>
      </c>
      <c r="AX148" s="14" t="s">
        <v>76</v>
      </c>
      <c r="AY148" s="253" t="s">
        <v>129</v>
      </c>
    </row>
    <row r="149" spans="1:51" s="15" customFormat="1" ht="12">
      <c r="A149" s="15"/>
      <c r="B149" s="254"/>
      <c r="C149" s="255"/>
      <c r="D149" s="234" t="s">
        <v>138</v>
      </c>
      <c r="E149" s="256" t="s">
        <v>1</v>
      </c>
      <c r="F149" s="257" t="s">
        <v>174</v>
      </c>
      <c r="G149" s="255"/>
      <c r="H149" s="258">
        <v>249.635</v>
      </c>
      <c r="I149" s="259"/>
      <c r="J149" s="255"/>
      <c r="K149" s="255"/>
      <c r="L149" s="260"/>
      <c r="M149" s="261"/>
      <c r="N149" s="262"/>
      <c r="O149" s="262"/>
      <c r="P149" s="262"/>
      <c r="Q149" s="262"/>
      <c r="R149" s="262"/>
      <c r="S149" s="262"/>
      <c r="T149" s="263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4" t="s">
        <v>138</v>
      </c>
      <c r="AU149" s="264" t="s">
        <v>85</v>
      </c>
      <c r="AV149" s="15" t="s">
        <v>136</v>
      </c>
      <c r="AW149" s="15" t="s">
        <v>32</v>
      </c>
      <c r="AX149" s="15" t="s">
        <v>33</v>
      </c>
      <c r="AY149" s="264" t="s">
        <v>129</v>
      </c>
    </row>
    <row r="150" spans="1:65" s="2" customFormat="1" ht="24.15" customHeight="1">
      <c r="A150" s="39"/>
      <c r="B150" s="40"/>
      <c r="C150" s="219" t="s">
        <v>175</v>
      </c>
      <c r="D150" s="219" t="s">
        <v>131</v>
      </c>
      <c r="E150" s="220" t="s">
        <v>176</v>
      </c>
      <c r="F150" s="221" t="s">
        <v>177</v>
      </c>
      <c r="G150" s="222" t="s">
        <v>161</v>
      </c>
      <c r="H150" s="223">
        <v>4</v>
      </c>
      <c r="I150" s="224"/>
      <c r="J150" s="225">
        <f>ROUND(I150*H150,1)</f>
        <v>0</v>
      </c>
      <c r="K150" s="221" t="s">
        <v>135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136</v>
      </c>
      <c r="AT150" s="230" t="s">
        <v>131</v>
      </c>
      <c r="AU150" s="230" t="s">
        <v>85</v>
      </c>
      <c r="AY150" s="18" t="s">
        <v>129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33</v>
      </c>
      <c r="BK150" s="231">
        <f>ROUND(I150*H150,1)</f>
        <v>0</v>
      </c>
      <c r="BL150" s="18" t="s">
        <v>136</v>
      </c>
      <c r="BM150" s="230" t="s">
        <v>178</v>
      </c>
    </row>
    <row r="151" spans="1:51" s="13" customFormat="1" ht="12">
      <c r="A151" s="13"/>
      <c r="B151" s="232"/>
      <c r="C151" s="233"/>
      <c r="D151" s="234" t="s">
        <v>138</v>
      </c>
      <c r="E151" s="235" t="s">
        <v>1</v>
      </c>
      <c r="F151" s="236" t="s">
        <v>179</v>
      </c>
      <c r="G151" s="233"/>
      <c r="H151" s="235" t="s">
        <v>1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138</v>
      </c>
      <c r="AU151" s="242" t="s">
        <v>85</v>
      </c>
      <c r="AV151" s="13" t="s">
        <v>33</v>
      </c>
      <c r="AW151" s="13" t="s">
        <v>32</v>
      </c>
      <c r="AX151" s="13" t="s">
        <v>76</v>
      </c>
      <c r="AY151" s="242" t="s">
        <v>129</v>
      </c>
    </row>
    <row r="152" spans="1:51" s="14" customFormat="1" ht="12">
      <c r="A152" s="14"/>
      <c r="B152" s="243"/>
      <c r="C152" s="244"/>
      <c r="D152" s="234" t="s">
        <v>138</v>
      </c>
      <c r="E152" s="245" t="s">
        <v>1</v>
      </c>
      <c r="F152" s="246" t="s">
        <v>180</v>
      </c>
      <c r="G152" s="244"/>
      <c r="H152" s="247">
        <v>0.8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138</v>
      </c>
      <c r="AU152" s="253" t="s">
        <v>85</v>
      </c>
      <c r="AV152" s="14" t="s">
        <v>85</v>
      </c>
      <c r="AW152" s="14" t="s">
        <v>32</v>
      </c>
      <c r="AX152" s="14" t="s">
        <v>76</v>
      </c>
      <c r="AY152" s="253" t="s">
        <v>129</v>
      </c>
    </row>
    <row r="153" spans="1:51" s="13" customFormat="1" ht="12">
      <c r="A153" s="13"/>
      <c r="B153" s="232"/>
      <c r="C153" s="233"/>
      <c r="D153" s="234" t="s">
        <v>138</v>
      </c>
      <c r="E153" s="235" t="s">
        <v>1</v>
      </c>
      <c r="F153" s="236" t="s">
        <v>181</v>
      </c>
      <c r="G153" s="233"/>
      <c r="H153" s="235" t="s">
        <v>1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138</v>
      </c>
      <c r="AU153" s="242" t="s">
        <v>85</v>
      </c>
      <c r="AV153" s="13" t="s">
        <v>33</v>
      </c>
      <c r="AW153" s="13" t="s">
        <v>32</v>
      </c>
      <c r="AX153" s="13" t="s">
        <v>76</v>
      </c>
      <c r="AY153" s="242" t="s">
        <v>129</v>
      </c>
    </row>
    <row r="154" spans="1:51" s="14" customFormat="1" ht="12">
      <c r="A154" s="14"/>
      <c r="B154" s="243"/>
      <c r="C154" s="244"/>
      <c r="D154" s="234" t="s">
        <v>138</v>
      </c>
      <c r="E154" s="245" t="s">
        <v>1</v>
      </c>
      <c r="F154" s="246" t="s">
        <v>182</v>
      </c>
      <c r="G154" s="244"/>
      <c r="H154" s="247">
        <v>3.2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138</v>
      </c>
      <c r="AU154" s="253" t="s">
        <v>85</v>
      </c>
      <c r="AV154" s="14" t="s">
        <v>85</v>
      </c>
      <c r="AW154" s="14" t="s">
        <v>32</v>
      </c>
      <c r="AX154" s="14" t="s">
        <v>76</v>
      </c>
      <c r="AY154" s="253" t="s">
        <v>129</v>
      </c>
    </row>
    <row r="155" spans="1:51" s="15" customFormat="1" ht="12">
      <c r="A155" s="15"/>
      <c r="B155" s="254"/>
      <c r="C155" s="255"/>
      <c r="D155" s="234" t="s">
        <v>138</v>
      </c>
      <c r="E155" s="256" t="s">
        <v>1</v>
      </c>
      <c r="F155" s="257" t="s">
        <v>174</v>
      </c>
      <c r="G155" s="255"/>
      <c r="H155" s="258">
        <v>4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4" t="s">
        <v>138</v>
      </c>
      <c r="AU155" s="264" t="s">
        <v>85</v>
      </c>
      <c r="AV155" s="15" t="s">
        <v>136</v>
      </c>
      <c r="AW155" s="15" t="s">
        <v>32</v>
      </c>
      <c r="AX155" s="15" t="s">
        <v>33</v>
      </c>
      <c r="AY155" s="264" t="s">
        <v>129</v>
      </c>
    </row>
    <row r="156" spans="1:65" s="2" customFormat="1" ht="33" customHeight="1">
      <c r="A156" s="39"/>
      <c r="B156" s="40"/>
      <c r="C156" s="219" t="s">
        <v>183</v>
      </c>
      <c r="D156" s="219" t="s">
        <v>131</v>
      </c>
      <c r="E156" s="220" t="s">
        <v>184</v>
      </c>
      <c r="F156" s="221" t="s">
        <v>185</v>
      </c>
      <c r="G156" s="222" t="s">
        <v>166</v>
      </c>
      <c r="H156" s="223">
        <v>9.452</v>
      </c>
      <c r="I156" s="224"/>
      <c r="J156" s="225">
        <f>ROUND(I156*H156,1)</f>
        <v>0</v>
      </c>
      <c r="K156" s="221" t="s">
        <v>135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136</v>
      </c>
      <c r="AT156" s="230" t="s">
        <v>131</v>
      </c>
      <c r="AU156" s="230" t="s">
        <v>85</v>
      </c>
      <c r="AY156" s="18" t="s">
        <v>129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33</v>
      </c>
      <c r="BK156" s="231">
        <f>ROUND(I156*H156,1)</f>
        <v>0</v>
      </c>
      <c r="BL156" s="18" t="s">
        <v>136</v>
      </c>
      <c r="BM156" s="230" t="s">
        <v>186</v>
      </c>
    </row>
    <row r="157" spans="1:51" s="13" customFormat="1" ht="12">
      <c r="A157" s="13"/>
      <c r="B157" s="232"/>
      <c r="C157" s="233"/>
      <c r="D157" s="234" t="s">
        <v>138</v>
      </c>
      <c r="E157" s="235" t="s">
        <v>1</v>
      </c>
      <c r="F157" s="236" t="s">
        <v>187</v>
      </c>
      <c r="G157" s="233"/>
      <c r="H157" s="235" t="s">
        <v>1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138</v>
      </c>
      <c r="AU157" s="242" t="s">
        <v>85</v>
      </c>
      <c r="AV157" s="13" t="s">
        <v>33</v>
      </c>
      <c r="AW157" s="13" t="s">
        <v>32</v>
      </c>
      <c r="AX157" s="13" t="s">
        <v>76</v>
      </c>
      <c r="AY157" s="242" t="s">
        <v>129</v>
      </c>
    </row>
    <row r="158" spans="1:51" s="14" customFormat="1" ht="12">
      <c r="A158" s="14"/>
      <c r="B158" s="243"/>
      <c r="C158" s="244"/>
      <c r="D158" s="234" t="s">
        <v>138</v>
      </c>
      <c r="E158" s="245" t="s">
        <v>1</v>
      </c>
      <c r="F158" s="246" t="s">
        <v>188</v>
      </c>
      <c r="G158" s="244"/>
      <c r="H158" s="247">
        <v>7.8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138</v>
      </c>
      <c r="AU158" s="253" t="s">
        <v>85</v>
      </c>
      <c r="AV158" s="14" t="s">
        <v>85</v>
      </c>
      <c r="AW158" s="14" t="s">
        <v>32</v>
      </c>
      <c r="AX158" s="14" t="s">
        <v>76</v>
      </c>
      <c r="AY158" s="253" t="s">
        <v>129</v>
      </c>
    </row>
    <row r="159" spans="1:51" s="13" customFormat="1" ht="12">
      <c r="A159" s="13"/>
      <c r="B159" s="232"/>
      <c r="C159" s="233"/>
      <c r="D159" s="234" t="s">
        <v>138</v>
      </c>
      <c r="E159" s="235" t="s">
        <v>1</v>
      </c>
      <c r="F159" s="236" t="s">
        <v>189</v>
      </c>
      <c r="G159" s="233"/>
      <c r="H159" s="235" t="s">
        <v>1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138</v>
      </c>
      <c r="AU159" s="242" t="s">
        <v>85</v>
      </c>
      <c r="AV159" s="13" t="s">
        <v>33</v>
      </c>
      <c r="AW159" s="13" t="s">
        <v>32</v>
      </c>
      <c r="AX159" s="13" t="s">
        <v>76</v>
      </c>
      <c r="AY159" s="242" t="s">
        <v>129</v>
      </c>
    </row>
    <row r="160" spans="1:51" s="14" customFormat="1" ht="12">
      <c r="A160" s="14"/>
      <c r="B160" s="243"/>
      <c r="C160" s="244"/>
      <c r="D160" s="234" t="s">
        <v>138</v>
      </c>
      <c r="E160" s="245" t="s">
        <v>1</v>
      </c>
      <c r="F160" s="246" t="s">
        <v>190</v>
      </c>
      <c r="G160" s="244"/>
      <c r="H160" s="247">
        <v>1.652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138</v>
      </c>
      <c r="AU160" s="253" t="s">
        <v>85</v>
      </c>
      <c r="AV160" s="14" t="s">
        <v>85</v>
      </c>
      <c r="AW160" s="14" t="s">
        <v>32</v>
      </c>
      <c r="AX160" s="14" t="s">
        <v>76</v>
      </c>
      <c r="AY160" s="253" t="s">
        <v>129</v>
      </c>
    </row>
    <row r="161" spans="1:51" s="15" customFormat="1" ht="12">
      <c r="A161" s="15"/>
      <c r="B161" s="254"/>
      <c r="C161" s="255"/>
      <c r="D161" s="234" t="s">
        <v>138</v>
      </c>
      <c r="E161" s="256" t="s">
        <v>1</v>
      </c>
      <c r="F161" s="257" t="s">
        <v>174</v>
      </c>
      <c r="G161" s="255"/>
      <c r="H161" s="258">
        <v>9.452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4" t="s">
        <v>138</v>
      </c>
      <c r="AU161" s="264" t="s">
        <v>85</v>
      </c>
      <c r="AV161" s="15" t="s">
        <v>136</v>
      </c>
      <c r="AW161" s="15" t="s">
        <v>32</v>
      </c>
      <c r="AX161" s="15" t="s">
        <v>33</v>
      </c>
      <c r="AY161" s="264" t="s">
        <v>129</v>
      </c>
    </row>
    <row r="162" spans="1:65" s="2" customFormat="1" ht="37.8" customHeight="1">
      <c r="A162" s="39"/>
      <c r="B162" s="40"/>
      <c r="C162" s="219" t="s">
        <v>191</v>
      </c>
      <c r="D162" s="219" t="s">
        <v>131</v>
      </c>
      <c r="E162" s="220" t="s">
        <v>192</v>
      </c>
      <c r="F162" s="221" t="s">
        <v>193</v>
      </c>
      <c r="G162" s="222" t="s">
        <v>166</v>
      </c>
      <c r="H162" s="223">
        <v>246.137</v>
      </c>
      <c r="I162" s="224"/>
      <c r="J162" s="225">
        <f>ROUND(I162*H162,1)</f>
        <v>0</v>
      </c>
      <c r="K162" s="221" t="s">
        <v>135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136</v>
      </c>
      <c r="AT162" s="230" t="s">
        <v>131</v>
      </c>
      <c r="AU162" s="230" t="s">
        <v>85</v>
      </c>
      <c r="AY162" s="18" t="s">
        <v>129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33</v>
      </c>
      <c r="BK162" s="231">
        <f>ROUND(I162*H162,1)</f>
        <v>0</v>
      </c>
      <c r="BL162" s="18" t="s">
        <v>136</v>
      </c>
      <c r="BM162" s="230" t="s">
        <v>194</v>
      </c>
    </row>
    <row r="163" spans="1:51" s="13" customFormat="1" ht="12">
      <c r="A163" s="13"/>
      <c r="B163" s="232"/>
      <c r="C163" s="233"/>
      <c r="D163" s="234" t="s">
        <v>138</v>
      </c>
      <c r="E163" s="235" t="s">
        <v>1</v>
      </c>
      <c r="F163" s="236" t="s">
        <v>195</v>
      </c>
      <c r="G163" s="233"/>
      <c r="H163" s="235" t="s">
        <v>1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138</v>
      </c>
      <c r="AU163" s="242" t="s">
        <v>85</v>
      </c>
      <c r="AV163" s="13" t="s">
        <v>33</v>
      </c>
      <c r="AW163" s="13" t="s">
        <v>32</v>
      </c>
      <c r="AX163" s="13" t="s">
        <v>76</v>
      </c>
      <c r="AY163" s="242" t="s">
        <v>129</v>
      </c>
    </row>
    <row r="164" spans="1:51" s="14" customFormat="1" ht="12">
      <c r="A164" s="14"/>
      <c r="B164" s="243"/>
      <c r="C164" s="244"/>
      <c r="D164" s="234" t="s">
        <v>138</v>
      </c>
      <c r="E164" s="245" t="s">
        <v>1</v>
      </c>
      <c r="F164" s="246" t="s">
        <v>196</v>
      </c>
      <c r="G164" s="244"/>
      <c r="H164" s="247">
        <v>249.635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3" t="s">
        <v>138</v>
      </c>
      <c r="AU164" s="253" t="s">
        <v>85</v>
      </c>
      <c r="AV164" s="14" t="s">
        <v>85</v>
      </c>
      <c r="AW164" s="14" t="s">
        <v>32</v>
      </c>
      <c r="AX164" s="14" t="s">
        <v>76</v>
      </c>
      <c r="AY164" s="253" t="s">
        <v>129</v>
      </c>
    </row>
    <row r="165" spans="1:51" s="13" customFormat="1" ht="12">
      <c r="A165" s="13"/>
      <c r="B165" s="232"/>
      <c r="C165" s="233"/>
      <c r="D165" s="234" t="s">
        <v>138</v>
      </c>
      <c r="E165" s="235" t="s">
        <v>1</v>
      </c>
      <c r="F165" s="236" t="s">
        <v>197</v>
      </c>
      <c r="G165" s="233"/>
      <c r="H165" s="235" t="s">
        <v>1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138</v>
      </c>
      <c r="AU165" s="242" t="s">
        <v>85</v>
      </c>
      <c r="AV165" s="13" t="s">
        <v>33</v>
      </c>
      <c r="AW165" s="13" t="s">
        <v>32</v>
      </c>
      <c r="AX165" s="13" t="s">
        <v>76</v>
      </c>
      <c r="AY165" s="242" t="s">
        <v>129</v>
      </c>
    </row>
    <row r="166" spans="1:51" s="14" customFormat="1" ht="12">
      <c r="A166" s="14"/>
      <c r="B166" s="243"/>
      <c r="C166" s="244"/>
      <c r="D166" s="234" t="s">
        <v>138</v>
      </c>
      <c r="E166" s="245" t="s">
        <v>1</v>
      </c>
      <c r="F166" s="246" t="s">
        <v>188</v>
      </c>
      <c r="G166" s="244"/>
      <c r="H166" s="247">
        <v>7.8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138</v>
      </c>
      <c r="AU166" s="253" t="s">
        <v>85</v>
      </c>
      <c r="AV166" s="14" t="s">
        <v>85</v>
      </c>
      <c r="AW166" s="14" t="s">
        <v>32</v>
      </c>
      <c r="AX166" s="14" t="s">
        <v>76</v>
      </c>
      <c r="AY166" s="253" t="s">
        <v>129</v>
      </c>
    </row>
    <row r="167" spans="1:51" s="13" customFormat="1" ht="12">
      <c r="A167" s="13"/>
      <c r="B167" s="232"/>
      <c r="C167" s="233"/>
      <c r="D167" s="234" t="s">
        <v>138</v>
      </c>
      <c r="E167" s="235" t="s">
        <v>1</v>
      </c>
      <c r="F167" s="236" t="s">
        <v>198</v>
      </c>
      <c r="G167" s="233"/>
      <c r="H167" s="235" t="s">
        <v>1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138</v>
      </c>
      <c r="AU167" s="242" t="s">
        <v>85</v>
      </c>
      <c r="AV167" s="13" t="s">
        <v>33</v>
      </c>
      <c r="AW167" s="13" t="s">
        <v>32</v>
      </c>
      <c r="AX167" s="13" t="s">
        <v>76</v>
      </c>
      <c r="AY167" s="242" t="s">
        <v>129</v>
      </c>
    </row>
    <row r="168" spans="1:51" s="14" customFormat="1" ht="12">
      <c r="A168" s="14"/>
      <c r="B168" s="243"/>
      <c r="C168" s="244"/>
      <c r="D168" s="234" t="s">
        <v>138</v>
      </c>
      <c r="E168" s="245" t="s">
        <v>1</v>
      </c>
      <c r="F168" s="246" t="s">
        <v>199</v>
      </c>
      <c r="G168" s="244"/>
      <c r="H168" s="247">
        <v>-11.298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3" t="s">
        <v>138</v>
      </c>
      <c r="AU168" s="253" t="s">
        <v>85</v>
      </c>
      <c r="AV168" s="14" t="s">
        <v>85</v>
      </c>
      <c r="AW168" s="14" t="s">
        <v>32</v>
      </c>
      <c r="AX168" s="14" t="s">
        <v>76</v>
      </c>
      <c r="AY168" s="253" t="s">
        <v>129</v>
      </c>
    </row>
    <row r="169" spans="1:51" s="15" customFormat="1" ht="12">
      <c r="A169" s="15"/>
      <c r="B169" s="254"/>
      <c r="C169" s="255"/>
      <c r="D169" s="234" t="s">
        <v>138</v>
      </c>
      <c r="E169" s="256" t="s">
        <v>1</v>
      </c>
      <c r="F169" s="257" t="s">
        <v>174</v>
      </c>
      <c r="G169" s="255"/>
      <c r="H169" s="258">
        <v>246.137</v>
      </c>
      <c r="I169" s="259"/>
      <c r="J169" s="255"/>
      <c r="K169" s="255"/>
      <c r="L169" s="260"/>
      <c r="M169" s="261"/>
      <c r="N169" s="262"/>
      <c r="O169" s="262"/>
      <c r="P169" s="262"/>
      <c r="Q169" s="262"/>
      <c r="R169" s="262"/>
      <c r="S169" s="262"/>
      <c r="T169" s="263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4" t="s">
        <v>138</v>
      </c>
      <c r="AU169" s="264" t="s">
        <v>85</v>
      </c>
      <c r="AV169" s="15" t="s">
        <v>136</v>
      </c>
      <c r="AW169" s="15" t="s">
        <v>32</v>
      </c>
      <c r="AX169" s="15" t="s">
        <v>33</v>
      </c>
      <c r="AY169" s="264" t="s">
        <v>129</v>
      </c>
    </row>
    <row r="170" spans="1:65" s="2" customFormat="1" ht="37.8" customHeight="1">
      <c r="A170" s="39"/>
      <c r="B170" s="40"/>
      <c r="C170" s="219" t="s">
        <v>200</v>
      </c>
      <c r="D170" s="219" t="s">
        <v>131</v>
      </c>
      <c r="E170" s="220" t="s">
        <v>201</v>
      </c>
      <c r="F170" s="221" t="s">
        <v>202</v>
      </c>
      <c r="G170" s="222" t="s">
        <v>166</v>
      </c>
      <c r="H170" s="223">
        <v>2461.37</v>
      </c>
      <c r="I170" s="224"/>
      <c r="J170" s="225">
        <f>ROUND(I170*H170,1)</f>
        <v>0</v>
      </c>
      <c r="K170" s="221" t="s">
        <v>135</v>
      </c>
      <c r="L170" s="45"/>
      <c r="M170" s="226" t="s">
        <v>1</v>
      </c>
      <c r="N170" s="227" t="s">
        <v>41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136</v>
      </c>
      <c r="AT170" s="230" t="s">
        <v>131</v>
      </c>
      <c r="AU170" s="230" t="s">
        <v>85</v>
      </c>
      <c r="AY170" s="18" t="s">
        <v>129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33</v>
      </c>
      <c r="BK170" s="231">
        <f>ROUND(I170*H170,1)</f>
        <v>0</v>
      </c>
      <c r="BL170" s="18" t="s">
        <v>136</v>
      </c>
      <c r="BM170" s="230" t="s">
        <v>203</v>
      </c>
    </row>
    <row r="171" spans="1:51" s="14" customFormat="1" ht="12">
      <c r="A171" s="14"/>
      <c r="B171" s="243"/>
      <c r="C171" s="244"/>
      <c r="D171" s="234" t="s">
        <v>138</v>
      </c>
      <c r="E171" s="244"/>
      <c r="F171" s="246" t="s">
        <v>204</v>
      </c>
      <c r="G171" s="244"/>
      <c r="H171" s="247">
        <v>2461.37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138</v>
      </c>
      <c r="AU171" s="253" t="s">
        <v>85</v>
      </c>
      <c r="AV171" s="14" t="s">
        <v>85</v>
      </c>
      <c r="AW171" s="14" t="s">
        <v>4</v>
      </c>
      <c r="AX171" s="14" t="s">
        <v>33</v>
      </c>
      <c r="AY171" s="253" t="s">
        <v>129</v>
      </c>
    </row>
    <row r="172" spans="1:65" s="2" customFormat="1" ht="33" customHeight="1">
      <c r="A172" s="39"/>
      <c r="B172" s="40"/>
      <c r="C172" s="219" t="s">
        <v>205</v>
      </c>
      <c r="D172" s="219" t="s">
        <v>131</v>
      </c>
      <c r="E172" s="220" t="s">
        <v>206</v>
      </c>
      <c r="F172" s="221" t="s">
        <v>207</v>
      </c>
      <c r="G172" s="222" t="s">
        <v>208</v>
      </c>
      <c r="H172" s="223">
        <v>443.047</v>
      </c>
      <c r="I172" s="224"/>
      <c r="J172" s="225">
        <f>ROUND(I172*H172,1)</f>
        <v>0</v>
      </c>
      <c r="K172" s="221" t="s">
        <v>135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136</v>
      </c>
      <c r="AT172" s="230" t="s">
        <v>131</v>
      </c>
      <c r="AU172" s="230" t="s">
        <v>85</v>
      </c>
      <c r="AY172" s="18" t="s">
        <v>129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33</v>
      </c>
      <c r="BK172" s="231">
        <f>ROUND(I172*H172,1)</f>
        <v>0</v>
      </c>
      <c r="BL172" s="18" t="s">
        <v>136</v>
      </c>
      <c r="BM172" s="230" t="s">
        <v>209</v>
      </c>
    </row>
    <row r="173" spans="1:51" s="13" customFormat="1" ht="12">
      <c r="A173" s="13"/>
      <c r="B173" s="232"/>
      <c r="C173" s="233"/>
      <c r="D173" s="234" t="s">
        <v>138</v>
      </c>
      <c r="E173" s="235" t="s">
        <v>1</v>
      </c>
      <c r="F173" s="236" t="s">
        <v>210</v>
      </c>
      <c r="G173" s="233"/>
      <c r="H173" s="235" t="s">
        <v>1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138</v>
      </c>
      <c r="AU173" s="242" t="s">
        <v>85</v>
      </c>
      <c r="AV173" s="13" t="s">
        <v>33</v>
      </c>
      <c r="AW173" s="13" t="s">
        <v>32</v>
      </c>
      <c r="AX173" s="13" t="s">
        <v>76</v>
      </c>
      <c r="AY173" s="242" t="s">
        <v>129</v>
      </c>
    </row>
    <row r="174" spans="1:51" s="14" customFormat="1" ht="12">
      <c r="A174" s="14"/>
      <c r="B174" s="243"/>
      <c r="C174" s="244"/>
      <c r="D174" s="234" t="s">
        <v>138</v>
      </c>
      <c r="E174" s="245" t="s">
        <v>1</v>
      </c>
      <c r="F174" s="246" t="s">
        <v>211</v>
      </c>
      <c r="G174" s="244"/>
      <c r="H174" s="247">
        <v>443.047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138</v>
      </c>
      <c r="AU174" s="253" t="s">
        <v>85</v>
      </c>
      <c r="AV174" s="14" t="s">
        <v>85</v>
      </c>
      <c r="AW174" s="14" t="s">
        <v>32</v>
      </c>
      <c r="AX174" s="14" t="s">
        <v>33</v>
      </c>
      <c r="AY174" s="253" t="s">
        <v>129</v>
      </c>
    </row>
    <row r="175" spans="1:65" s="2" customFormat="1" ht="24.15" customHeight="1">
      <c r="A175" s="39"/>
      <c r="B175" s="40"/>
      <c r="C175" s="219" t="s">
        <v>212</v>
      </c>
      <c r="D175" s="219" t="s">
        <v>131</v>
      </c>
      <c r="E175" s="220" t="s">
        <v>213</v>
      </c>
      <c r="F175" s="221" t="s">
        <v>214</v>
      </c>
      <c r="G175" s="222" t="s">
        <v>166</v>
      </c>
      <c r="H175" s="223">
        <v>16.43</v>
      </c>
      <c r="I175" s="224"/>
      <c r="J175" s="225">
        <f>ROUND(I175*H175,1)</f>
        <v>0</v>
      </c>
      <c r="K175" s="221" t="s">
        <v>135</v>
      </c>
      <c r="L175" s="45"/>
      <c r="M175" s="226" t="s">
        <v>1</v>
      </c>
      <c r="N175" s="227" t="s">
        <v>41</v>
      </c>
      <c r="O175" s="9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136</v>
      </c>
      <c r="AT175" s="230" t="s">
        <v>131</v>
      </c>
      <c r="AU175" s="230" t="s">
        <v>85</v>
      </c>
      <c r="AY175" s="18" t="s">
        <v>129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33</v>
      </c>
      <c r="BK175" s="231">
        <f>ROUND(I175*H175,1)</f>
        <v>0</v>
      </c>
      <c r="BL175" s="18" t="s">
        <v>136</v>
      </c>
      <c r="BM175" s="230" t="s">
        <v>215</v>
      </c>
    </row>
    <row r="176" spans="1:51" s="13" customFormat="1" ht="12">
      <c r="A176" s="13"/>
      <c r="B176" s="232"/>
      <c r="C176" s="233"/>
      <c r="D176" s="234" t="s">
        <v>138</v>
      </c>
      <c r="E176" s="235" t="s">
        <v>1</v>
      </c>
      <c r="F176" s="236" t="s">
        <v>216</v>
      </c>
      <c r="G176" s="233"/>
      <c r="H176" s="235" t="s">
        <v>1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138</v>
      </c>
      <c r="AU176" s="242" t="s">
        <v>85</v>
      </c>
      <c r="AV176" s="13" t="s">
        <v>33</v>
      </c>
      <c r="AW176" s="13" t="s">
        <v>32</v>
      </c>
      <c r="AX176" s="13" t="s">
        <v>76</v>
      </c>
      <c r="AY176" s="242" t="s">
        <v>129</v>
      </c>
    </row>
    <row r="177" spans="1:51" s="14" customFormat="1" ht="12">
      <c r="A177" s="14"/>
      <c r="B177" s="243"/>
      <c r="C177" s="244"/>
      <c r="D177" s="234" t="s">
        <v>138</v>
      </c>
      <c r="E177" s="245" t="s">
        <v>1</v>
      </c>
      <c r="F177" s="246" t="s">
        <v>217</v>
      </c>
      <c r="G177" s="244"/>
      <c r="H177" s="247">
        <v>1.298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138</v>
      </c>
      <c r="AU177" s="253" t="s">
        <v>85</v>
      </c>
      <c r="AV177" s="14" t="s">
        <v>85</v>
      </c>
      <c r="AW177" s="14" t="s">
        <v>32</v>
      </c>
      <c r="AX177" s="14" t="s">
        <v>76</v>
      </c>
      <c r="AY177" s="253" t="s">
        <v>129</v>
      </c>
    </row>
    <row r="178" spans="1:51" s="13" customFormat="1" ht="12">
      <c r="A178" s="13"/>
      <c r="B178" s="232"/>
      <c r="C178" s="233"/>
      <c r="D178" s="234" t="s">
        <v>138</v>
      </c>
      <c r="E178" s="235" t="s">
        <v>1</v>
      </c>
      <c r="F178" s="236" t="s">
        <v>218</v>
      </c>
      <c r="G178" s="233"/>
      <c r="H178" s="235" t="s">
        <v>1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138</v>
      </c>
      <c r="AU178" s="242" t="s">
        <v>85</v>
      </c>
      <c r="AV178" s="13" t="s">
        <v>33</v>
      </c>
      <c r="AW178" s="13" t="s">
        <v>32</v>
      </c>
      <c r="AX178" s="13" t="s">
        <v>76</v>
      </c>
      <c r="AY178" s="242" t="s">
        <v>129</v>
      </c>
    </row>
    <row r="179" spans="1:51" s="14" customFormat="1" ht="12">
      <c r="A179" s="14"/>
      <c r="B179" s="243"/>
      <c r="C179" s="244"/>
      <c r="D179" s="234" t="s">
        <v>138</v>
      </c>
      <c r="E179" s="245" t="s">
        <v>1</v>
      </c>
      <c r="F179" s="246" t="s">
        <v>219</v>
      </c>
      <c r="G179" s="244"/>
      <c r="H179" s="247">
        <v>10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3" t="s">
        <v>138</v>
      </c>
      <c r="AU179" s="253" t="s">
        <v>85</v>
      </c>
      <c r="AV179" s="14" t="s">
        <v>85</v>
      </c>
      <c r="AW179" s="14" t="s">
        <v>32</v>
      </c>
      <c r="AX179" s="14" t="s">
        <v>76</v>
      </c>
      <c r="AY179" s="253" t="s">
        <v>129</v>
      </c>
    </row>
    <row r="180" spans="1:51" s="13" customFormat="1" ht="12">
      <c r="A180" s="13"/>
      <c r="B180" s="232"/>
      <c r="C180" s="233"/>
      <c r="D180" s="234" t="s">
        <v>138</v>
      </c>
      <c r="E180" s="235" t="s">
        <v>1</v>
      </c>
      <c r="F180" s="236" t="s">
        <v>220</v>
      </c>
      <c r="G180" s="233"/>
      <c r="H180" s="235" t="s">
        <v>1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138</v>
      </c>
      <c r="AU180" s="242" t="s">
        <v>85</v>
      </c>
      <c r="AV180" s="13" t="s">
        <v>33</v>
      </c>
      <c r="AW180" s="13" t="s">
        <v>32</v>
      </c>
      <c r="AX180" s="13" t="s">
        <v>76</v>
      </c>
      <c r="AY180" s="242" t="s">
        <v>129</v>
      </c>
    </row>
    <row r="181" spans="1:51" s="14" customFormat="1" ht="12">
      <c r="A181" s="14"/>
      <c r="B181" s="243"/>
      <c r="C181" s="244"/>
      <c r="D181" s="234" t="s">
        <v>138</v>
      </c>
      <c r="E181" s="245" t="s">
        <v>1</v>
      </c>
      <c r="F181" s="246" t="s">
        <v>221</v>
      </c>
      <c r="G181" s="244"/>
      <c r="H181" s="247">
        <v>5.132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138</v>
      </c>
      <c r="AU181" s="253" t="s">
        <v>85</v>
      </c>
      <c r="AV181" s="14" t="s">
        <v>85</v>
      </c>
      <c r="AW181" s="14" t="s">
        <v>32</v>
      </c>
      <c r="AX181" s="14" t="s">
        <v>76</v>
      </c>
      <c r="AY181" s="253" t="s">
        <v>129</v>
      </c>
    </row>
    <row r="182" spans="1:51" s="15" customFormat="1" ht="12">
      <c r="A182" s="15"/>
      <c r="B182" s="254"/>
      <c r="C182" s="255"/>
      <c r="D182" s="234" t="s">
        <v>138</v>
      </c>
      <c r="E182" s="256" t="s">
        <v>1</v>
      </c>
      <c r="F182" s="257" t="s">
        <v>174</v>
      </c>
      <c r="G182" s="255"/>
      <c r="H182" s="258">
        <v>16.43</v>
      </c>
      <c r="I182" s="259"/>
      <c r="J182" s="255"/>
      <c r="K182" s="255"/>
      <c r="L182" s="260"/>
      <c r="M182" s="261"/>
      <c r="N182" s="262"/>
      <c r="O182" s="262"/>
      <c r="P182" s="262"/>
      <c r="Q182" s="262"/>
      <c r="R182" s="262"/>
      <c r="S182" s="262"/>
      <c r="T182" s="263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4" t="s">
        <v>138</v>
      </c>
      <c r="AU182" s="264" t="s">
        <v>85</v>
      </c>
      <c r="AV182" s="15" t="s">
        <v>136</v>
      </c>
      <c r="AW182" s="15" t="s">
        <v>32</v>
      </c>
      <c r="AX182" s="15" t="s">
        <v>33</v>
      </c>
      <c r="AY182" s="264" t="s">
        <v>129</v>
      </c>
    </row>
    <row r="183" spans="1:65" s="2" customFormat="1" ht="16.5" customHeight="1">
      <c r="A183" s="39"/>
      <c r="B183" s="40"/>
      <c r="C183" s="265" t="s">
        <v>222</v>
      </c>
      <c r="D183" s="265" t="s">
        <v>223</v>
      </c>
      <c r="E183" s="266" t="s">
        <v>224</v>
      </c>
      <c r="F183" s="267" t="s">
        <v>225</v>
      </c>
      <c r="G183" s="268" t="s">
        <v>208</v>
      </c>
      <c r="H183" s="269">
        <v>2.596</v>
      </c>
      <c r="I183" s="270"/>
      <c r="J183" s="271">
        <f>ROUND(I183*H183,1)</f>
        <v>0</v>
      </c>
      <c r="K183" s="267" t="s">
        <v>135</v>
      </c>
      <c r="L183" s="272"/>
      <c r="M183" s="273" t="s">
        <v>1</v>
      </c>
      <c r="N183" s="274" t="s">
        <v>41</v>
      </c>
      <c r="O183" s="92"/>
      <c r="P183" s="228">
        <f>O183*H183</f>
        <v>0</v>
      </c>
      <c r="Q183" s="228">
        <v>1</v>
      </c>
      <c r="R183" s="228">
        <f>Q183*H183</f>
        <v>2.596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175</v>
      </c>
      <c r="AT183" s="230" t="s">
        <v>223</v>
      </c>
      <c r="AU183" s="230" t="s">
        <v>85</v>
      </c>
      <c r="AY183" s="18" t="s">
        <v>129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33</v>
      </c>
      <c r="BK183" s="231">
        <f>ROUND(I183*H183,1)</f>
        <v>0</v>
      </c>
      <c r="BL183" s="18" t="s">
        <v>136</v>
      </c>
      <c r="BM183" s="230" t="s">
        <v>226</v>
      </c>
    </row>
    <row r="184" spans="1:51" s="13" customFormat="1" ht="12">
      <c r="A184" s="13"/>
      <c r="B184" s="232"/>
      <c r="C184" s="233"/>
      <c r="D184" s="234" t="s">
        <v>138</v>
      </c>
      <c r="E184" s="235" t="s">
        <v>1</v>
      </c>
      <c r="F184" s="236" t="s">
        <v>216</v>
      </c>
      <c r="G184" s="233"/>
      <c r="H184" s="235" t="s">
        <v>1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138</v>
      </c>
      <c r="AU184" s="242" t="s">
        <v>85</v>
      </c>
      <c r="AV184" s="13" t="s">
        <v>33</v>
      </c>
      <c r="AW184" s="13" t="s">
        <v>32</v>
      </c>
      <c r="AX184" s="13" t="s">
        <v>76</v>
      </c>
      <c r="AY184" s="242" t="s">
        <v>129</v>
      </c>
    </row>
    <row r="185" spans="1:51" s="14" customFormat="1" ht="12">
      <c r="A185" s="14"/>
      <c r="B185" s="243"/>
      <c r="C185" s="244"/>
      <c r="D185" s="234" t="s">
        <v>138</v>
      </c>
      <c r="E185" s="245" t="s">
        <v>1</v>
      </c>
      <c r="F185" s="246" t="s">
        <v>227</v>
      </c>
      <c r="G185" s="244"/>
      <c r="H185" s="247">
        <v>2.596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138</v>
      </c>
      <c r="AU185" s="253" t="s">
        <v>85</v>
      </c>
      <c r="AV185" s="14" t="s">
        <v>85</v>
      </c>
      <c r="AW185" s="14" t="s">
        <v>32</v>
      </c>
      <c r="AX185" s="14" t="s">
        <v>33</v>
      </c>
      <c r="AY185" s="253" t="s">
        <v>129</v>
      </c>
    </row>
    <row r="186" spans="1:65" s="2" customFormat="1" ht="16.5" customHeight="1">
      <c r="A186" s="39"/>
      <c r="B186" s="40"/>
      <c r="C186" s="265" t="s">
        <v>8</v>
      </c>
      <c r="D186" s="265" t="s">
        <v>223</v>
      </c>
      <c r="E186" s="266" t="s">
        <v>228</v>
      </c>
      <c r="F186" s="267" t="s">
        <v>229</v>
      </c>
      <c r="G186" s="268" t="s">
        <v>208</v>
      </c>
      <c r="H186" s="269">
        <v>10.263</v>
      </c>
      <c r="I186" s="270"/>
      <c r="J186" s="271">
        <f>ROUND(I186*H186,1)</f>
        <v>0</v>
      </c>
      <c r="K186" s="267" t="s">
        <v>135</v>
      </c>
      <c r="L186" s="272"/>
      <c r="M186" s="273" t="s">
        <v>1</v>
      </c>
      <c r="N186" s="274" t="s">
        <v>41</v>
      </c>
      <c r="O186" s="92"/>
      <c r="P186" s="228">
        <f>O186*H186</f>
        <v>0</v>
      </c>
      <c r="Q186" s="228">
        <v>1</v>
      </c>
      <c r="R186" s="228">
        <f>Q186*H186</f>
        <v>10.263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175</v>
      </c>
      <c r="AT186" s="230" t="s">
        <v>223</v>
      </c>
      <c r="AU186" s="230" t="s">
        <v>85</v>
      </c>
      <c r="AY186" s="18" t="s">
        <v>129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33</v>
      </c>
      <c r="BK186" s="231">
        <f>ROUND(I186*H186,1)</f>
        <v>0</v>
      </c>
      <c r="BL186" s="18" t="s">
        <v>136</v>
      </c>
      <c r="BM186" s="230" t="s">
        <v>230</v>
      </c>
    </row>
    <row r="187" spans="1:51" s="13" customFormat="1" ht="12">
      <c r="A187" s="13"/>
      <c r="B187" s="232"/>
      <c r="C187" s="233"/>
      <c r="D187" s="234" t="s">
        <v>138</v>
      </c>
      <c r="E187" s="235" t="s">
        <v>1</v>
      </c>
      <c r="F187" s="236" t="s">
        <v>231</v>
      </c>
      <c r="G187" s="233"/>
      <c r="H187" s="235" t="s">
        <v>1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138</v>
      </c>
      <c r="AU187" s="242" t="s">
        <v>85</v>
      </c>
      <c r="AV187" s="13" t="s">
        <v>33</v>
      </c>
      <c r="AW187" s="13" t="s">
        <v>32</v>
      </c>
      <c r="AX187" s="13" t="s">
        <v>76</v>
      </c>
      <c r="AY187" s="242" t="s">
        <v>129</v>
      </c>
    </row>
    <row r="188" spans="1:51" s="14" customFormat="1" ht="12">
      <c r="A188" s="14"/>
      <c r="B188" s="243"/>
      <c r="C188" s="244"/>
      <c r="D188" s="234" t="s">
        <v>138</v>
      </c>
      <c r="E188" s="245" t="s">
        <v>1</v>
      </c>
      <c r="F188" s="246" t="s">
        <v>232</v>
      </c>
      <c r="G188" s="244"/>
      <c r="H188" s="247">
        <v>10.263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138</v>
      </c>
      <c r="AU188" s="253" t="s">
        <v>85</v>
      </c>
      <c r="AV188" s="14" t="s">
        <v>85</v>
      </c>
      <c r="AW188" s="14" t="s">
        <v>32</v>
      </c>
      <c r="AX188" s="14" t="s">
        <v>33</v>
      </c>
      <c r="AY188" s="253" t="s">
        <v>129</v>
      </c>
    </row>
    <row r="189" spans="1:65" s="2" customFormat="1" ht="24.15" customHeight="1">
      <c r="A189" s="39"/>
      <c r="B189" s="40"/>
      <c r="C189" s="219" t="s">
        <v>233</v>
      </c>
      <c r="D189" s="219" t="s">
        <v>131</v>
      </c>
      <c r="E189" s="220" t="s">
        <v>234</v>
      </c>
      <c r="F189" s="221" t="s">
        <v>235</v>
      </c>
      <c r="G189" s="222" t="s">
        <v>166</v>
      </c>
      <c r="H189" s="223">
        <v>7.8</v>
      </c>
      <c r="I189" s="224"/>
      <c r="J189" s="225">
        <f>ROUND(I189*H189,1)</f>
        <v>0</v>
      </c>
      <c r="K189" s="221" t="s">
        <v>135</v>
      </c>
      <c r="L189" s="45"/>
      <c r="M189" s="226" t="s">
        <v>1</v>
      </c>
      <c r="N189" s="227" t="s">
        <v>41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136</v>
      </c>
      <c r="AT189" s="230" t="s">
        <v>131</v>
      </c>
      <c r="AU189" s="230" t="s">
        <v>85</v>
      </c>
      <c r="AY189" s="18" t="s">
        <v>129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33</v>
      </c>
      <c r="BK189" s="231">
        <f>ROUND(I189*H189,1)</f>
        <v>0</v>
      </c>
      <c r="BL189" s="18" t="s">
        <v>136</v>
      </c>
      <c r="BM189" s="230" t="s">
        <v>236</v>
      </c>
    </row>
    <row r="190" spans="1:51" s="13" customFormat="1" ht="12">
      <c r="A190" s="13"/>
      <c r="B190" s="232"/>
      <c r="C190" s="233"/>
      <c r="D190" s="234" t="s">
        <v>138</v>
      </c>
      <c r="E190" s="235" t="s">
        <v>1</v>
      </c>
      <c r="F190" s="236" t="s">
        <v>237</v>
      </c>
      <c r="G190" s="233"/>
      <c r="H190" s="235" t="s">
        <v>1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138</v>
      </c>
      <c r="AU190" s="242" t="s">
        <v>85</v>
      </c>
      <c r="AV190" s="13" t="s">
        <v>33</v>
      </c>
      <c r="AW190" s="13" t="s">
        <v>32</v>
      </c>
      <c r="AX190" s="13" t="s">
        <v>76</v>
      </c>
      <c r="AY190" s="242" t="s">
        <v>129</v>
      </c>
    </row>
    <row r="191" spans="1:51" s="14" customFormat="1" ht="12">
      <c r="A191" s="14"/>
      <c r="B191" s="243"/>
      <c r="C191" s="244"/>
      <c r="D191" s="234" t="s">
        <v>138</v>
      </c>
      <c r="E191" s="245" t="s">
        <v>1</v>
      </c>
      <c r="F191" s="246" t="s">
        <v>188</v>
      </c>
      <c r="G191" s="244"/>
      <c r="H191" s="247">
        <v>7.8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3" t="s">
        <v>138</v>
      </c>
      <c r="AU191" s="253" t="s">
        <v>85</v>
      </c>
      <c r="AV191" s="14" t="s">
        <v>85</v>
      </c>
      <c r="AW191" s="14" t="s">
        <v>32</v>
      </c>
      <c r="AX191" s="14" t="s">
        <v>33</v>
      </c>
      <c r="AY191" s="253" t="s">
        <v>129</v>
      </c>
    </row>
    <row r="192" spans="1:65" s="2" customFormat="1" ht="16.5" customHeight="1">
      <c r="A192" s="39"/>
      <c r="B192" s="40"/>
      <c r="C192" s="265" t="s">
        <v>238</v>
      </c>
      <c r="D192" s="265" t="s">
        <v>223</v>
      </c>
      <c r="E192" s="266" t="s">
        <v>239</v>
      </c>
      <c r="F192" s="267" t="s">
        <v>240</v>
      </c>
      <c r="G192" s="268" t="s">
        <v>208</v>
      </c>
      <c r="H192" s="269">
        <v>15.6</v>
      </c>
      <c r="I192" s="270"/>
      <c r="J192" s="271">
        <f>ROUND(I192*H192,1)</f>
        <v>0</v>
      </c>
      <c r="K192" s="267" t="s">
        <v>135</v>
      </c>
      <c r="L192" s="272"/>
      <c r="M192" s="273" t="s">
        <v>1</v>
      </c>
      <c r="N192" s="274" t="s">
        <v>41</v>
      </c>
      <c r="O192" s="92"/>
      <c r="P192" s="228">
        <f>O192*H192</f>
        <v>0</v>
      </c>
      <c r="Q192" s="228">
        <v>1</v>
      </c>
      <c r="R192" s="228">
        <f>Q192*H192</f>
        <v>15.6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175</v>
      </c>
      <c r="AT192" s="230" t="s">
        <v>223</v>
      </c>
      <c r="AU192" s="230" t="s">
        <v>85</v>
      </c>
      <c r="AY192" s="18" t="s">
        <v>129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33</v>
      </c>
      <c r="BK192" s="231">
        <f>ROUND(I192*H192,1)</f>
        <v>0</v>
      </c>
      <c r="BL192" s="18" t="s">
        <v>136</v>
      </c>
      <c r="BM192" s="230" t="s">
        <v>241</v>
      </c>
    </row>
    <row r="193" spans="1:51" s="14" customFormat="1" ht="12">
      <c r="A193" s="14"/>
      <c r="B193" s="243"/>
      <c r="C193" s="244"/>
      <c r="D193" s="234" t="s">
        <v>138</v>
      </c>
      <c r="E193" s="244"/>
      <c r="F193" s="246" t="s">
        <v>242</v>
      </c>
      <c r="G193" s="244"/>
      <c r="H193" s="247">
        <v>15.6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138</v>
      </c>
      <c r="AU193" s="253" t="s">
        <v>85</v>
      </c>
      <c r="AV193" s="14" t="s">
        <v>85</v>
      </c>
      <c r="AW193" s="14" t="s">
        <v>4</v>
      </c>
      <c r="AX193" s="14" t="s">
        <v>33</v>
      </c>
      <c r="AY193" s="253" t="s">
        <v>129</v>
      </c>
    </row>
    <row r="194" spans="1:65" s="2" customFormat="1" ht="24.15" customHeight="1">
      <c r="A194" s="39"/>
      <c r="B194" s="40"/>
      <c r="C194" s="219" t="s">
        <v>243</v>
      </c>
      <c r="D194" s="219" t="s">
        <v>131</v>
      </c>
      <c r="E194" s="220" t="s">
        <v>244</v>
      </c>
      <c r="F194" s="221" t="s">
        <v>245</v>
      </c>
      <c r="G194" s="222" t="s">
        <v>146</v>
      </c>
      <c r="H194" s="223">
        <v>367.84</v>
      </c>
      <c r="I194" s="224"/>
      <c r="J194" s="225">
        <f>ROUND(I194*H194,1)</f>
        <v>0</v>
      </c>
      <c r="K194" s="221" t="s">
        <v>135</v>
      </c>
      <c r="L194" s="45"/>
      <c r="M194" s="226" t="s">
        <v>1</v>
      </c>
      <c r="N194" s="227" t="s">
        <v>41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136</v>
      </c>
      <c r="AT194" s="230" t="s">
        <v>131</v>
      </c>
      <c r="AU194" s="230" t="s">
        <v>85</v>
      </c>
      <c r="AY194" s="18" t="s">
        <v>129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33</v>
      </c>
      <c r="BK194" s="231">
        <f>ROUND(I194*H194,1)</f>
        <v>0</v>
      </c>
      <c r="BL194" s="18" t="s">
        <v>136</v>
      </c>
      <c r="BM194" s="230" t="s">
        <v>246</v>
      </c>
    </row>
    <row r="195" spans="1:51" s="13" customFormat="1" ht="12">
      <c r="A195" s="13"/>
      <c r="B195" s="232"/>
      <c r="C195" s="233"/>
      <c r="D195" s="234" t="s">
        <v>138</v>
      </c>
      <c r="E195" s="235" t="s">
        <v>1</v>
      </c>
      <c r="F195" s="236" t="s">
        <v>247</v>
      </c>
      <c r="G195" s="233"/>
      <c r="H195" s="235" t="s">
        <v>1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138</v>
      </c>
      <c r="AU195" s="242" t="s">
        <v>85</v>
      </c>
      <c r="AV195" s="13" t="s">
        <v>33</v>
      </c>
      <c r="AW195" s="13" t="s">
        <v>32</v>
      </c>
      <c r="AX195" s="13" t="s">
        <v>76</v>
      </c>
      <c r="AY195" s="242" t="s">
        <v>129</v>
      </c>
    </row>
    <row r="196" spans="1:51" s="14" customFormat="1" ht="12">
      <c r="A196" s="14"/>
      <c r="B196" s="243"/>
      <c r="C196" s="244"/>
      <c r="D196" s="234" t="s">
        <v>138</v>
      </c>
      <c r="E196" s="245" t="s">
        <v>1</v>
      </c>
      <c r="F196" s="246" t="s">
        <v>248</v>
      </c>
      <c r="G196" s="244"/>
      <c r="H196" s="247">
        <v>75.9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138</v>
      </c>
      <c r="AU196" s="253" t="s">
        <v>85</v>
      </c>
      <c r="AV196" s="14" t="s">
        <v>85</v>
      </c>
      <c r="AW196" s="14" t="s">
        <v>32</v>
      </c>
      <c r="AX196" s="14" t="s">
        <v>76</v>
      </c>
      <c r="AY196" s="253" t="s">
        <v>129</v>
      </c>
    </row>
    <row r="197" spans="1:51" s="13" customFormat="1" ht="12">
      <c r="A197" s="13"/>
      <c r="B197" s="232"/>
      <c r="C197" s="233"/>
      <c r="D197" s="234" t="s">
        <v>138</v>
      </c>
      <c r="E197" s="235" t="s">
        <v>1</v>
      </c>
      <c r="F197" s="236" t="s">
        <v>249</v>
      </c>
      <c r="G197" s="233"/>
      <c r="H197" s="235" t="s">
        <v>1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138</v>
      </c>
      <c r="AU197" s="242" t="s">
        <v>85</v>
      </c>
      <c r="AV197" s="13" t="s">
        <v>33</v>
      </c>
      <c r="AW197" s="13" t="s">
        <v>32</v>
      </c>
      <c r="AX197" s="13" t="s">
        <v>76</v>
      </c>
      <c r="AY197" s="242" t="s">
        <v>129</v>
      </c>
    </row>
    <row r="198" spans="1:51" s="14" customFormat="1" ht="12">
      <c r="A198" s="14"/>
      <c r="B198" s="243"/>
      <c r="C198" s="244"/>
      <c r="D198" s="234" t="s">
        <v>138</v>
      </c>
      <c r="E198" s="245" t="s">
        <v>1</v>
      </c>
      <c r="F198" s="246" t="s">
        <v>250</v>
      </c>
      <c r="G198" s="244"/>
      <c r="H198" s="247">
        <v>258.5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138</v>
      </c>
      <c r="AU198" s="253" t="s">
        <v>85</v>
      </c>
      <c r="AV198" s="14" t="s">
        <v>85</v>
      </c>
      <c r="AW198" s="14" t="s">
        <v>32</v>
      </c>
      <c r="AX198" s="14" t="s">
        <v>76</v>
      </c>
      <c r="AY198" s="253" t="s">
        <v>129</v>
      </c>
    </row>
    <row r="199" spans="1:51" s="15" customFormat="1" ht="12">
      <c r="A199" s="15"/>
      <c r="B199" s="254"/>
      <c r="C199" s="255"/>
      <c r="D199" s="234" t="s">
        <v>138</v>
      </c>
      <c r="E199" s="256" t="s">
        <v>1</v>
      </c>
      <c r="F199" s="257" t="s">
        <v>174</v>
      </c>
      <c r="G199" s="255"/>
      <c r="H199" s="258">
        <v>334.4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4" t="s">
        <v>138</v>
      </c>
      <c r="AU199" s="264" t="s">
        <v>85</v>
      </c>
      <c r="AV199" s="15" t="s">
        <v>136</v>
      </c>
      <c r="AW199" s="15" t="s">
        <v>32</v>
      </c>
      <c r="AX199" s="15" t="s">
        <v>33</v>
      </c>
      <c r="AY199" s="264" t="s">
        <v>129</v>
      </c>
    </row>
    <row r="200" spans="1:51" s="14" customFormat="1" ht="12">
      <c r="A200" s="14"/>
      <c r="B200" s="243"/>
      <c r="C200" s="244"/>
      <c r="D200" s="234" t="s">
        <v>138</v>
      </c>
      <c r="E200" s="244"/>
      <c r="F200" s="246" t="s">
        <v>251</v>
      </c>
      <c r="G200" s="244"/>
      <c r="H200" s="247">
        <v>367.84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138</v>
      </c>
      <c r="AU200" s="253" t="s">
        <v>85</v>
      </c>
      <c r="AV200" s="14" t="s">
        <v>85</v>
      </c>
      <c r="AW200" s="14" t="s">
        <v>4</v>
      </c>
      <c r="AX200" s="14" t="s">
        <v>33</v>
      </c>
      <c r="AY200" s="253" t="s">
        <v>129</v>
      </c>
    </row>
    <row r="201" spans="1:65" s="2" customFormat="1" ht="24.15" customHeight="1">
      <c r="A201" s="39"/>
      <c r="B201" s="40"/>
      <c r="C201" s="219" t="s">
        <v>252</v>
      </c>
      <c r="D201" s="219" t="s">
        <v>131</v>
      </c>
      <c r="E201" s="220" t="s">
        <v>253</v>
      </c>
      <c r="F201" s="221" t="s">
        <v>254</v>
      </c>
      <c r="G201" s="222" t="s">
        <v>146</v>
      </c>
      <c r="H201" s="223">
        <v>91.5</v>
      </c>
      <c r="I201" s="224"/>
      <c r="J201" s="225">
        <f>ROUND(I201*H201,1)</f>
        <v>0</v>
      </c>
      <c r="K201" s="221" t="s">
        <v>135</v>
      </c>
      <c r="L201" s="45"/>
      <c r="M201" s="226" t="s">
        <v>1</v>
      </c>
      <c r="N201" s="227" t="s">
        <v>41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136</v>
      </c>
      <c r="AT201" s="230" t="s">
        <v>131</v>
      </c>
      <c r="AU201" s="230" t="s">
        <v>85</v>
      </c>
      <c r="AY201" s="18" t="s">
        <v>129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33</v>
      </c>
      <c r="BK201" s="231">
        <f>ROUND(I201*H201,1)</f>
        <v>0</v>
      </c>
      <c r="BL201" s="18" t="s">
        <v>136</v>
      </c>
      <c r="BM201" s="230" t="s">
        <v>255</v>
      </c>
    </row>
    <row r="202" spans="1:51" s="13" customFormat="1" ht="12">
      <c r="A202" s="13"/>
      <c r="B202" s="232"/>
      <c r="C202" s="233"/>
      <c r="D202" s="234" t="s">
        <v>138</v>
      </c>
      <c r="E202" s="235" t="s">
        <v>1</v>
      </c>
      <c r="F202" s="236" t="s">
        <v>256</v>
      </c>
      <c r="G202" s="233"/>
      <c r="H202" s="235" t="s">
        <v>1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138</v>
      </c>
      <c r="AU202" s="242" t="s">
        <v>85</v>
      </c>
      <c r="AV202" s="13" t="s">
        <v>33</v>
      </c>
      <c r="AW202" s="13" t="s">
        <v>32</v>
      </c>
      <c r="AX202" s="13" t="s">
        <v>76</v>
      </c>
      <c r="AY202" s="242" t="s">
        <v>129</v>
      </c>
    </row>
    <row r="203" spans="1:51" s="14" customFormat="1" ht="12">
      <c r="A203" s="14"/>
      <c r="B203" s="243"/>
      <c r="C203" s="244"/>
      <c r="D203" s="234" t="s">
        <v>138</v>
      </c>
      <c r="E203" s="245" t="s">
        <v>1</v>
      </c>
      <c r="F203" s="246" t="s">
        <v>257</v>
      </c>
      <c r="G203" s="244"/>
      <c r="H203" s="247">
        <v>91.5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138</v>
      </c>
      <c r="AU203" s="253" t="s">
        <v>85</v>
      </c>
      <c r="AV203" s="14" t="s">
        <v>85</v>
      </c>
      <c r="AW203" s="14" t="s">
        <v>32</v>
      </c>
      <c r="AX203" s="14" t="s">
        <v>33</v>
      </c>
      <c r="AY203" s="253" t="s">
        <v>129</v>
      </c>
    </row>
    <row r="204" spans="1:65" s="2" customFormat="1" ht="24.15" customHeight="1">
      <c r="A204" s="39"/>
      <c r="B204" s="40"/>
      <c r="C204" s="219" t="s">
        <v>258</v>
      </c>
      <c r="D204" s="219" t="s">
        <v>131</v>
      </c>
      <c r="E204" s="220" t="s">
        <v>259</v>
      </c>
      <c r="F204" s="221" t="s">
        <v>260</v>
      </c>
      <c r="G204" s="222" t="s">
        <v>146</v>
      </c>
      <c r="H204" s="223">
        <v>91.5</v>
      </c>
      <c r="I204" s="224"/>
      <c r="J204" s="225">
        <f>ROUND(I204*H204,1)</f>
        <v>0</v>
      </c>
      <c r="K204" s="221" t="s">
        <v>135</v>
      </c>
      <c r="L204" s="45"/>
      <c r="M204" s="226" t="s">
        <v>1</v>
      </c>
      <c r="N204" s="227" t="s">
        <v>41</v>
      </c>
      <c r="O204" s="92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136</v>
      </c>
      <c r="AT204" s="230" t="s">
        <v>131</v>
      </c>
      <c r="AU204" s="230" t="s">
        <v>85</v>
      </c>
      <c r="AY204" s="18" t="s">
        <v>129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33</v>
      </c>
      <c r="BK204" s="231">
        <f>ROUND(I204*H204,1)</f>
        <v>0</v>
      </c>
      <c r="BL204" s="18" t="s">
        <v>136</v>
      </c>
      <c r="BM204" s="230" t="s">
        <v>261</v>
      </c>
    </row>
    <row r="205" spans="1:51" s="13" customFormat="1" ht="12">
      <c r="A205" s="13"/>
      <c r="B205" s="232"/>
      <c r="C205" s="233"/>
      <c r="D205" s="234" t="s">
        <v>138</v>
      </c>
      <c r="E205" s="235" t="s">
        <v>1</v>
      </c>
      <c r="F205" s="236" t="s">
        <v>262</v>
      </c>
      <c r="G205" s="233"/>
      <c r="H205" s="235" t="s">
        <v>1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138</v>
      </c>
      <c r="AU205" s="242" t="s">
        <v>85</v>
      </c>
      <c r="AV205" s="13" t="s">
        <v>33</v>
      </c>
      <c r="AW205" s="13" t="s">
        <v>32</v>
      </c>
      <c r="AX205" s="13" t="s">
        <v>76</v>
      </c>
      <c r="AY205" s="242" t="s">
        <v>129</v>
      </c>
    </row>
    <row r="206" spans="1:51" s="14" customFormat="1" ht="12">
      <c r="A206" s="14"/>
      <c r="B206" s="243"/>
      <c r="C206" s="244"/>
      <c r="D206" s="234" t="s">
        <v>138</v>
      </c>
      <c r="E206" s="245" t="s">
        <v>1</v>
      </c>
      <c r="F206" s="246" t="s">
        <v>257</v>
      </c>
      <c r="G206" s="244"/>
      <c r="H206" s="247">
        <v>91.5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138</v>
      </c>
      <c r="AU206" s="253" t="s">
        <v>85</v>
      </c>
      <c r="AV206" s="14" t="s">
        <v>85</v>
      </c>
      <c r="AW206" s="14" t="s">
        <v>32</v>
      </c>
      <c r="AX206" s="14" t="s">
        <v>33</v>
      </c>
      <c r="AY206" s="253" t="s">
        <v>129</v>
      </c>
    </row>
    <row r="207" spans="1:65" s="2" customFormat="1" ht="16.5" customHeight="1">
      <c r="A207" s="39"/>
      <c r="B207" s="40"/>
      <c r="C207" s="265" t="s">
        <v>7</v>
      </c>
      <c r="D207" s="265" t="s">
        <v>223</v>
      </c>
      <c r="E207" s="266" t="s">
        <v>263</v>
      </c>
      <c r="F207" s="267" t="s">
        <v>264</v>
      </c>
      <c r="G207" s="268" t="s">
        <v>265</v>
      </c>
      <c r="H207" s="269">
        <v>1.83</v>
      </c>
      <c r="I207" s="270"/>
      <c r="J207" s="271">
        <f>ROUND(I207*H207,1)</f>
        <v>0</v>
      </c>
      <c r="K207" s="267" t="s">
        <v>135</v>
      </c>
      <c r="L207" s="272"/>
      <c r="M207" s="273" t="s">
        <v>1</v>
      </c>
      <c r="N207" s="274" t="s">
        <v>41</v>
      </c>
      <c r="O207" s="92"/>
      <c r="P207" s="228">
        <f>O207*H207</f>
        <v>0</v>
      </c>
      <c r="Q207" s="228">
        <v>0.001</v>
      </c>
      <c r="R207" s="228">
        <f>Q207*H207</f>
        <v>0.00183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175</v>
      </c>
      <c r="AT207" s="230" t="s">
        <v>223</v>
      </c>
      <c r="AU207" s="230" t="s">
        <v>85</v>
      </c>
      <c r="AY207" s="18" t="s">
        <v>129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33</v>
      </c>
      <c r="BK207" s="231">
        <f>ROUND(I207*H207,1)</f>
        <v>0</v>
      </c>
      <c r="BL207" s="18" t="s">
        <v>136</v>
      </c>
      <c r="BM207" s="230" t="s">
        <v>266</v>
      </c>
    </row>
    <row r="208" spans="1:51" s="14" customFormat="1" ht="12">
      <c r="A208" s="14"/>
      <c r="B208" s="243"/>
      <c r="C208" s="244"/>
      <c r="D208" s="234" t="s">
        <v>138</v>
      </c>
      <c r="E208" s="244"/>
      <c r="F208" s="246" t="s">
        <v>267</v>
      </c>
      <c r="G208" s="244"/>
      <c r="H208" s="247">
        <v>1.83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138</v>
      </c>
      <c r="AU208" s="253" t="s">
        <v>85</v>
      </c>
      <c r="AV208" s="14" t="s">
        <v>85</v>
      </c>
      <c r="AW208" s="14" t="s">
        <v>4</v>
      </c>
      <c r="AX208" s="14" t="s">
        <v>33</v>
      </c>
      <c r="AY208" s="253" t="s">
        <v>129</v>
      </c>
    </row>
    <row r="209" spans="1:65" s="2" customFormat="1" ht="21.75" customHeight="1">
      <c r="A209" s="39"/>
      <c r="B209" s="40"/>
      <c r="C209" s="219" t="s">
        <v>268</v>
      </c>
      <c r="D209" s="219" t="s">
        <v>131</v>
      </c>
      <c r="E209" s="220" t="s">
        <v>269</v>
      </c>
      <c r="F209" s="221" t="s">
        <v>270</v>
      </c>
      <c r="G209" s="222" t="s">
        <v>146</v>
      </c>
      <c r="H209" s="223">
        <v>91.5</v>
      </c>
      <c r="I209" s="224"/>
      <c r="J209" s="225">
        <f>ROUND(I209*H209,1)</f>
        <v>0</v>
      </c>
      <c r="K209" s="221" t="s">
        <v>135</v>
      </c>
      <c r="L209" s="45"/>
      <c r="M209" s="226" t="s">
        <v>1</v>
      </c>
      <c r="N209" s="227" t="s">
        <v>41</v>
      </c>
      <c r="O209" s="9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136</v>
      </c>
      <c r="AT209" s="230" t="s">
        <v>131</v>
      </c>
      <c r="AU209" s="230" t="s">
        <v>85</v>
      </c>
      <c r="AY209" s="18" t="s">
        <v>129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33</v>
      </c>
      <c r="BK209" s="231">
        <f>ROUND(I209*H209,1)</f>
        <v>0</v>
      </c>
      <c r="BL209" s="18" t="s">
        <v>136</v>
      </c>
      <c r="BM209" s="230" t="s">
        <v>271</v>
      </c>
    </row>
    <row r="210" spans="1:51" s="13" customFormat="1" ht="12">
      <c r="A210" s="13"/>
      <c r="B210" s="232"/>
      <c r="C210" s="233"/>
      <c r="D210" s="234" t="s">
        <v>138</v>
      </c>
      <c r="E210" s="235" t="s">
        <v>1</v>
      </c>
      <c r="F210" s="236" t="s">
        <v>262</v>
      </c>
      <c r="G210" s="233"/>
      <c r="H210" s="235" t="s">
        <v>1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138</v>
      </c>
      <c r="AU210" s="242" t="s">
        <v>85</v>
      </c>
      <c r="AV210" s="13" t="s">
        <v>33</v>
      </c>
      <c r="AW210" s="13" t="s">
        <v>32</v>
      </c>
      <c r="AX210" s="13" t="s">
        <v>76</v>
      </c>
      <c r="AY210" s="242" t="s">
        <v>129</v>
      </c>
    </row>
    <row r="211" spans="1:51" s="14" customFormat="1" ht="12">
      <c r="A211" s="14"/>
      <c r="B211" s="243"/>
      <c r="C211" s="244"/>
      <c r="D211" s="234" t="s">
        <v>138</v>
      </c>
      <c r="E211" s="245" t="s">
        <v>1</v>
      </c>
      <c r="F211" s="246" t="s">
        <v>257</v>
      </c>
      <c r="G211" s="244"/>
      <c r="H211" s="247">
        <v>91.5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3" t="s">
        <v>138</v>
      </c>
      <c r="AU211" s="253" t="s">
        <v>85</v>
      </c>
      <c r="AV211" s="14" t="s">
        <v>85</v>
      </c>
      <c r="AW211" s="14" t="s">
        <v>32</v>
      </c>
      <c r="AX211" s="14" t="s">
        <v>33</v>
      </c>
      <c r="AY211" s="253" t="s">
        <v>129</v>
      </c>
    </row>
    <row r="212" spans="1:63" s="12" customFormat="1" ht="22.8" customHeight="1">
      <c r="A212" s="12"/>
      <c r="B212" s="203"/>
      <c r="C212" s="204"/>
      <c r="D212" s="205" t="s">
        <v>75</v>
      </c>
      <c r="E212" s="217" t="s">
        <v>85</v>
      </c>
      <c r="F212" s="217" t="s">
        <v>272</v>
      </c>
      <c r="G212" s="204"/>
      <c r="H212" s="204"/>
      <c r="I212" s="207"/>
      <c r="J212" s="218">
        <f>BK212</f>
        <v>0</v>
      </c>
      <c r="K212" s="204"/>
      <c r="L212" s="209"/>
      <c r="M212" s="210"/>
      <c r="N212" s="211"/>
      <c r="O212" s="211"/>
      <c r="P212" s="212">
        <f>SUM(P213:P223)</f>
        <v>0</v>
      </c>
      <c r="Q212" s="211"/>
      <c r="R212" s="212">
        <f>SUM(R213:R223)</f>
        <v>0.296244525</v>
      </c>
      <c r="S212" s="211"/>
      <c r="T212" s="213">
        <f>SUM(T213:T223)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4" t="s">
        <v>33</v>
      </c>
      <c r="AT212" s="215" t="s">
        <v>75</v>
      </c>
      <c r="AU212" s="215" t="s">
        <v>33</v>
      </c>
      <c r="AY212" s="214" t="s">
        <v>129</v>
      </c>
      <c r="BK212" s="216">
        <f>SUM(BK213:BK223)</f>
        <v>0</v>
      </c>
    </row>
    <row r="213" spans="1:65" s="2" customFormat="1" ht="33" customHeight="1">
      <c r="A213" s="39"/>
      <c r="B213" s="40"/>
      <c r="C213" s="219" t="s">
        <v>273</v>
      </c>
      <c r="D213" s="219" t="s">
        <v>131</v>
      </c>
      <c r="E213" s="220" t="s">
        <v>274</v>
      </c>
      <c r="F213" s="221" t="s">
        <v>275</v>
      </c>
      <c r="G213" s="222" t="s">
        <v>146</v>
      </c>
      <c r="H213" s="223">
        <v>156</v>
      </c>
      <c r="I213" s="224"/>
      <c r="J213" s="225">
        <f>ROUND(I213*H213,1)</f>
        <v>0</v>
      </c>
      <c r="K213" s="221" t="s">
        <v>135</v>
      </c>
      <c r="L213" s="45"/>
      <c r="M213" s="226" t="s">
        <v>1</v>
      </c>
      <c r="N213" s="227" t="s">
        <v>41</v>
      </c>
      <c r="O213" s="92"/>
      <c r="P213" s="228">
        <f>O213*H213</f>
        <v>0</v>
      </c>
      <c r="Q213" s="228">
        <v>0.00030945</v>
      </c>
      <c r="R213" s="228">
        <f>Q213*H213</f>
        <v>0.0482742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136</v>
      </c>
      <c r="AT213" s="230" t="s">
        <v>131</v>
      </c>
      <c r="AU213" s="230" t="s">
        <v>85</v>
      </c>
      <c r="AY213" s="18" t="s">
        <v>129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33</v>
      </c>
      <c r="BK213" s="231">
        <f>ROUND(I213*H213,1)</f>
        <v>0</v>
      </c>
      <c r="BL213" s="18" t="s">
        <v>136</v>
      </c>
      <c r="BM213" s="230" t="s">
        <v>276</v>
      </c>
    </row>
    <row r="214" spans="1:51" s="13" customFormat="1" ht="12">
      <c r="A214" s="13"/>
      <c r="B214" s="232"/>
      <c r="C214" s="233"/>
      <c r="D214" s="234" t="s">
        <v>138</v>
      </c>
      <c r="E214" s="235" t="s">
        <v>1</v>
      </c>
      <c r="F214" s="236" t="s">
        <v>277</v>
      </c>
      <c r="G214" s="233"/>
      <c r="H214" s="235" t="s">
        <v>1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138</v>
      </c>
      <c r="AU214" s="242" t="s">
        <v>85</v>
      </c>
      <c r="AV214" s="13" t="s">
        <v>33</v>
      </c>
      <c r="AW214" s="13" t="s">
        <v>32</v>
      </c>
      <c r="AX214" s="13" t="s">
        <v>76</v>
      </c>
      <c r="AY214" s="242" t="s">
        <v>129</v>
      </c>
    </row>
    <row r="215" spans="1:51" s="14" customFormat="1" ht="12">
      <c r="A215" s="14"/>
      <c r="B215" s="243"/>
      <c r="C215" s="244"/>
      <c r="D215" s="234" t="s">
        <v>138</v>
      </c>
      <c r="E215" s="245" t="s">
        <v>1</v>
      </c>
      <c r="F215" s="246" t="s">
        <v>278</v>
      </c>
      <c r="G215" s="244"/>
      <c r="H215" s="247">
        <v>156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3" t="s">
        <v>138</v>
      </c>
      <c r="AU215" s="253" t="s">
        <v>85</v>
      </c>
      <c r="AV215" s="14" t="s">
        <v>85</v>
      </c>
      <c r="AW215" s="14" t="s">
        <v>32</v>
      </c>
      <c r="AX215" s="14" t="s">
        <v>33</v>
      </c>
      <c r="AY215" s="253" t="s">
        <v>129</v>
      </c>
    </row>
    <row r="216" spans="1:65" s="2" customFormat="1" ht="24.15" customHeight="1">
      <c r="A216" s="39"/>
      <c r="B216" s="40"/>
      <c r="C216" s="265" t="s">
        <v>279</v>
      </c>
      <c r="D216" s="265" t="s">
        <v>223</v>
      </c>
      <c r="E216" s="266" t="s">
        <v>280</v>
      </c>
      <c r="F216" s="267" t="s">
        <v>281</v>
      </c>
      <c r="G216" s="268" t="s">
        <v>146</v>
      </c>
      <c r="H216" s="269">
        <v>184.782</v>
      </c>
      <c r="I216" s="270"/>
      <c r="J216" s="271">
        <f>ROUND(I216*H216,1)</f>
        <v>0</v>
      </c>
      <c r="K216" s="267" t="s">
        <v>135</v>
      </c>
      <c r="L216" s="272"/>
      <c r="M216" s="273" t="s">
        <v>1</v>
      </c>
      <c r="N216" s="274" t="s">
        <v>41</v>
      </c>
      <c r="O216" s="92"/>
      <c r="P216" s="228">
        <f>O216*H216</f>
        <v>0</v>
      </c>
      <c r="Q216" s="228">
        <v>0.0003</v>
      </c>
      <c r="R216" s="228">
        <f>Q216*H216</f>
        <v>0.0554346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175</v>
      </c>
      <c r="AT216" s="230" t="s">
        <v>223</v>
      </c>
      <c r="AU216" s="230" t="s">
        <v>85</v>
      </c>
      <c r="AY216" s="18" t="s">
        <v>129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33</v>
      </c>
      <c r="BK216" s="231">
        <f>ROUND(I216*H216,1)</f>
        <v>0</v>
      </c>
      <c r="BL216" s="18" t="s">
        <v>136</v>
      </c>
      <c r="BM216" s="230" t="s">
        <v>282</v>
      </c>
    </row>
    <row r="217" spans="1:51" s="14" customFormat="1" ht="12">
      <c r="A217" s="14"/>
      <c r="B217" s="243"/>
      <c r="C217" s="244"/>
      <c r="D217" s="234" t="s">
        <v>138</v>
      </c>
      <c r="E217" s="244"/>
      <c r="F217" s="246" t="s">
        <v>283</v>
      </c>
      <c r="G217" s="244"/>
      <c r="H217" s="247">
        <v>184.782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138</v>
      </c>
      <c r="AU217" s="253" t="s">
        <v>85</v>
      </c>
      <c r="AV217" s="14" t="s">
        <v>85</v>
      </c>
      <c r="AW217" s="14" t="s">
        <v>4</v>
      </c>
      <c r="AX217" s="14" t="s">
        <v>33</v>
      </c>
      <c r="AY217" s="253" t="s">
        <v>129</v>
      </c>
    </row>
    <row r="218" spans="1:65" s="2" customFormat="1" ht="24.15" customHeight="1">
      <c r="A218" s="39"/>
      <c r="B218" s="40"/>
      <c r="C218" s="219" t="s">
        <v>284</v>
      </c>
      <c r="D218" s="219" t="s">
        <v>131</v>
      </c>
      <c r="E218" s="220" t="s">
        <v>285</v>
      </c>
      <c r="F218" s="221" t="s">
        <v>286</v>
      </c>
      <c r="G218" s="222" t="s">
        <v>161</v>
      </c>
      <c r="H218" s="223">
        <v>130</v>
      </c>
      <c r="I218" s="224"/>
      <c r="J218" s="225">
        <f>ROUND(I218*H218,1)</f>
        <v>0</v>
      </c>
      <c r="K218" s="221" t="s">
        <v>135</v>
      </c>
      <c r="L218" s="45"/>
      <c r="M218" s="226" t="s">
        <v>1</v>
      </c>
      <c r="N218" s="227" t="s">
        <v>41</v>
      </c>
      <c r="O218" s="92"/>
      <c r="P218" s="228">
        <f>O218*H218</f>
        <v>0</v>
      </c>
      <c r="Q218" s="228">
        <v>0.0004896</v>
      </c>
      <c r="R218" s="228">
        <f>Q218*H218</f>
        <v>0.063648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136</v>
      </c>
      <c r="AT218" s="230" t="s">
        <v>131</v>
      </c>
      <c r="AU218" s="230" t="s">
        <v>85</v>
      </c>
      <c r="AY218" s="18" t="s">
        <v>129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33</v>
      </c>
      <c r="BK218" s="231">
        <f>ROUND(I218*H218,1)</f>
        <v>0</v>
      </c>
      <c r="BL218" s="18" t="s">
        <v>136</v>
      </c>
      <c r="BM218" s="230" t="s">
        <v>287</v>
      </c>
    </row>
    <row r="219" spans="1:65" s="2" customFormat="1" ht="24.15" customHeight="1">
      <c r="A219" s="39"/>
      <c r="B219" s="40"/>
      <c r="C219" s="219" t="s">
        <v>288</v>
      </c>
      <c r="D219" s="219" t="s">
        <v>131</v>
      </c>
      <c r="E219" s="220" t="s">
        <v>289</v>
      </c>
      <c r="F219" s="221" t="s">
        <v>290</v>
      </c>
      <c r="G219" s="222" t="s">
        <v>146</v>
      </c>
      <c r="H219" s="223">
        <v>283.675</v>
      </c>
      <c r="I219" s="224"/>
      <c r="J219" s="225">
        <f>ROUND(I219*H219,1)</f>
        <v>0</v>
      </c>
      <c r="K219" s="221" t="s">
        <v>135</v>
      </c>
      <c r="L219" s="45"/>
      <c r="M219" s="226" t="s">
        <v>1</v>
      </c>
      <c r="N219" s="227" t="s">
        <v>41</v>
      </c>
      <c r="O219" s="92"/>
      <c r="P219" s="228">
        <f>O219*H219</f>
        <v>0</v>
      </c>
      <c r="Q219" s="228">
        <v>9.9E-05</v>
      </c>
      <c r="R219" s="228">
        <f>Q219*H219</f>
        <v>0.028083825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136</v>
      </c>
      <c r="AT219" s="230" t="s">
        <v>131</v>
      </c>
      <c r="AU219" s="230" t="s">
        <v>85</v>
      </c>
      <c r="AY219" s="18" t="s">
        <v>129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33</v>
      </c>
      <c r="BK219" s="231">
        <f>ROUND(I219*H219,1)</f>
        <v>0</v>
      </c>
      <c r="BL219" s="18" t="s">
        <v>136</v>
      </c>
      <c r="BM219" s="230" t="s">
        <v>291</v>
      </c>
    </row>
    <row r="220" spans="1:51" s="13" customFormat="1" ht="12">
      <c r="A220" s="13"/>
      <c r="B220" s="232"/>
      <c r="C220" s="233"/>
      <c r="D220" s="234" t="s">
        <v>138</v>
      </c>
      <c r="E220" s="235" t="s">
        <v>1</v>
      </c>
      <c r="F220" s="236" t="s">
        <v>292</v>
      </c>
      <c r="G220" s="233"/>
      <c r="H220" s="235" t="s">
        <v>1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138</v>
      </c>
      <c r="AU220" s="242" t="s">
        <v>85</v>
      </c>
      <c r="AV220" s="13" t="s">
        <v>33</v>
      </c>
      <c r="AW220" s="13" t="s">
        <v>32</v>
      </c>
      <c r="AX220" s="13" t="s">
        <v>76</v>
      </c>
      <c r="AY220" s="242" t="s">
        <v>129</v>
      </c>
    </row>
    <row r="221" spans="1:51" s="14" customFormat="1" ht="12">
      <c r="A221" s="14"/>
      <c r="B221" s="243"/>
      <c r="C221" s="244"/>
      <c r="D221" s="234" t="s">
        <v>138</v>
      </c>
      <c r="E221" s="245" t="s">
        <v>1</v>
      </c>
      <c r="F221" s="246" t="s">
        <v>293</v>
      </c>
      <c r="G221" s="244"/>
      <c r="H221" s="247">
        <v>283.675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138</v>
      </c>
      <c r="AU221" s="253" t="s">
        <v>85</v>
      </c>
      <c r="AV221" s="14" t="s">
        <v>85</v>
      </c>
      <c r="AW221" s="14" t="s">
        <v>32</v>
      </c>
      <c r="AX221" s="14" t="s">
        <v>33</v>
      </c>
      <c r="AY221" s="253" t="s">
        <v>129</v>
      </c>
    </row>
    <row r="222" spans="1:65" s="2" customFormat="1" ht="24.15" customHeight="1">
      <c r="A222" s="39"/>
      <c r="B222" s="40"/>
      <c r="C222" s="265" t="s">
        <v>294</v>
      </c>
      <c r="D222" s="265" t="s">
        <v>223</v>
      </c>
      <c r="E222" s="266" t="s">
        <v>280</v>
      </c>
      <c r="F222" s="267" t="s">
        <v>281</v>
      </c>
      <c r="G222" s="268" t="s">
        <v>146</v>
      </c>
      <c r="H222" s="269">
        <v>336.013</v>
      </c>
      <c r="I222" s="270"/>
      <c r="J222" s="271">
        <f>ROUND(I222*H222,1)</f>
        <v>0</v>
      </c>
      <c r="K222" s="267" t="s">
        <v>135</v>
      </c>
      <c r="L222" s="272"/>
      <c r="M222" s="273" t="s">
        <v>1</v>
      </c>
      <c r="N222" s="274" t="s">
        <v>41</v>
      </c>
      <c r="O222" s="92"/>
      <c r="P222" s="228">
        <f>O222*H222</f>
        <v>0</v>
      </c>
      <c r="Q222" s="228">
        <v>0.0003</v>
      </c>
      <c r="R222" s="228">
        <f>Q222*H222</f>
        <v>0.10080389999999999</v>
      </c>
      <c r="S222" s="228">
        <v>0</v>
      </c>
      <c r="T222" s="22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175</v>
      </c>
      <c r="AT222" s="230" t="s">
        <v>223</v>
      </c>
      <c r="AU222" s="230" t="s">
        <v>85</v>
      </c>
      <c r="AY222" s="18" t="s">
        <v>129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33</v>
      </c>
      <c r="BK222" s="231">
        <f>ROUND(I222*H222,1)</f>
        <v>0</v>
      </c>
      <c r="BL222" s="18" t="s">
        <v>136</v>
      </c>
      <c r="BM222" s="230" t="s">
        <v>295</v>
      </c>
    </row>
    <row r="223" spans="1:51" s="14" customFormat="1" ht="12">
      <c r="A223" s="14"/>
      <c r="B223" s="243"/>
      <c r="C223" s="244"/>
      <c r="D223" s="234" t="s">
        <v>138</v>
      </c>
      <c r="E223" s="244"/>
      <c r="F223" s="246" t="s">
        <v>296</v>
      </c>
      <c r="G223" s="244"/>
      <c r="H223" s="247">
        <v>336.013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138</v>
      </c>
      <c r="AU223" s="253" t="s">
        <v>85</v>
      </c>
      <c r="AV223" s="14" t="s">
        <v>85</v>
      </c>
      <c r="AW223" s="14" t="s">
        <v>4</v>
      </c>
      <c r="AX223" s="14" t="s">
        <v>33</v>
      </c>
      <c r="AY223" s="253" t="s">
        <v>129</v>
      </c>
    </row>
    <row r="224" spans="1:63" s="12" customFormat="1" ht="22.8" customHeight="1">
      <c r="A224" s="12"/>
      <c r="B224" s="203"/>
      <c r="C224" s="204"/>
      <c r="D224" s="205" t="s">
        <v>75</v>
      </c>
      <c r="E224" s="217" t="s">
        <v>136</v>
      </c>
      <c r="F224" s="217" t="s">
        <v>297</v>
      </c>
      <c r="G224" s="204"/>
      <c r="H224" s="204"/>
      <c r="I224" s="207"/>
      <c r="J224" s="218">
        <f>BK224</f>
        <v>0</v>
      </c>
      <c r="K224" s="204"/>
      <c r="L224" s="209"/>
      <c r="M224" s="210"/>
      <c r="N224" s="211"/>
      <c r="O224" s="211"/>
      <c r="P224" s="212">
        <f>SUM(P225:P227)</f>
        <v>0</v>
      </c>
      <c r="Q224" s="211"/>
      <c r="R224" s="212">
        <f>SUM(R225:R227)</f>
        <v>0</v>
      </c>
      <c r="S224" s="211"/>
      <c r="T224" s="213">
        <f>SUM(T225:T227)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4" t="s">
        <v>33</v>
      </c>
      <c r="AT224" s="215" t="s">
        <v>75</v>
      </c>
      <c r="AU224" s="215" t="s">
        <v>33</v>
      </c>
      <c r="AY224" s="214" t="s">
        <v>129</v>
      </c>
      <c r="BK224" s="216">
        <f>SUM(BK225:BK227)</f>
        <v>0</v>
      </c>
    </row>
    <row r="225" spans="1:65" s="2" customFormat="1" ht="16.5" customHeight="1">
      <c r="A225" s="39"/>
      <c r="B225" s="40"/>
      <c r="C225" s="219" t="s">
        <v>298</v>
      </c>
      <c r="D225" s="219" t="s">
        <v>131</v>
      </c>
      <c r="E225" s="220" t="s">
        <v>299</v>
      </c>
      <c r="F225" s="221" t="s">
        <v>300</v>
      </c>
      <c r="G225" s="222" t="s">
        <v>166</v>
      </c>
      <c r="H225" s="223">
        <v>0.236</v>
      </c>
      <c r="I225" s="224"/>
      <c r="J225" s="225">
        <f>ROUND(I225*H225,1)</f>
        <v>0</v>
      </c>
      <c r="K225" s="221" t="s">
        <v>135</v>
      </c>
      <c r="L225" s="45"/>
      <c r="M225" s="226" t="s">
        <v>1</v>
      </c>
      <c r="N225" s="227" t="s">
        <v>41</v>
      </c>
      <c r="O225" s="92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136</v>
      </c>
      <c r="AT225" s="230" t="s">
        <v>131</v>
      </c>
      <c r="AU225" s="230" t="s">
        <v>85</v>
      </c>
      <c r="AY225" s="18" t="s">
        <v>129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33</v>
      </c>
      <c r="BK225" s="231">
        <f>ROUND(I225*H225,1)</f>
        <v>0</v>
      </c>
      <c r="BL225" s="18" t="s">
        <v>136</v>
      </c>
      <c r="BM225" s="230" t="s">
        <v>301</v>
      </c>
    </row>
    <row r="226" spans="1:51" s="13" customFormat="1" ht="12">
      <c r="A226" s="13"/>
      <c r="B226" s="232"/>
      <c r="C226" s="233"/>
      <c r="D226" s="234" t="s">
        <v>138</v>
      </c>
      <c r="E226" s="235" t="s">
        <v>1</v>
      </c>
      <c r="F226" s="236" t="s">
        <v>302</v>
      </c>
      <c r="G226" s="233"/>
      <c r="H226" s="235" t="s">
        <v>1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138</v>
      </c>
      <c r="AU226" s="242" t="s">
        <v>85</v>
      </c>
      <c r="AV226" s="13" t="s">
        <v>33</v>
      </c>
      <c r="AW226" s="13" t="s">
        <v>32</v>
      </c>
      <c r="AX226" s="13" t="s">
        <v>76</v>
      </c>
      <c r="AY226" s="242" t="s">
        <v>129</v>
      </c>
    </row>
    <row r="227" spans="1:51" s="14" customFormat="1" ht="12">
      <c r="A227" s="14"/>
      <c r="B227" s="243"/>
      <c r="C227" s="244"/>
      <c r="D227" s="234" t="s">
        <v>138</v>
      </c>
      <c r="E227" s="245" t="s">
        <v>1</v>
      </c>
      <c r="F227" s="246" t="s">
        <v>303</v>
      </c>
      <c r="G227" s="244"/>
      <c r="H227" s="247">
        <v>0.236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3" t="s">
        <v>138</v>
      </c>
      <c r="AU227" s="253" t="s">
        <v>85</v>
      </c>
      <c r="AV227" s="14" t="s">
        <v>85</v>
      </c>
      <c r="AW227" s="14" t="s">
        <v>32</v>
      </c>
      <c r="AX227" s="14" t="s">
        <v>33</v>
      </c>
      <c r="AY227" s="253" t="s">
        <v>129</v>
      </c>
    </row>
    <row r="228" spans="1:63" s="12" customFormat="1" ht="22.8" customHeight="1">
      <c r="A228" s="12"/>
      <c r="B228" s="203"/>
      <c r="C228" s="204"/>
      <c r="D228" s="205" t="s">
        <v>75</v>
      </c>
      <c r="E228" s="217" t="s">
        <v>153</v>
      </c>
      <c r="F228" s="217" t="s">
        <v>304</v>
      </c>
      <c r="G228" s="204"/>
      <c r="H228" s="204"/>
      <c r="I228" s="207"/>
      <c r="J228" s="218">
        <f>BK228</f>
        <v>0</v>
      </c>
      <c r="K228" s="204"/>
      <c r="L228" s="209"/>
      <c r="M228" s="210"/>
      <c r="N228" s="211"/>
      <c r="O228" s="211"/>
      <c r="P228" s="212">
        <f>SUM(P229:P268)</f>
        <v>0</v>
      </c>
      <c r="Q228" s="211"/>
      <c r="R228" s="212">
        <f>SUM(R229:R268)</f>
        <v>394.87042599999995</v>
      </c>
      <c r="S228" s="211"/>
      <c r="T228" s="213">
        <f>SUM(T229:T268)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4" t="s">
        <v>33</v>
      </c>
      <c r="AT228" s="215" t="s">
        <v>75</v>
      </c>
      <c r="AU228" s="215" t="s">
        <v>33</v>
      </c>
      <c r="AY228" s="214" t="s">
        <v>129</v>
      </c>
      <c r="BK228" s="216">
        <f>SUM(BK229:BK268)</f>
        <v>0</v>
      </c>
    </row>
    <row r="229" spans="1:65" s="2" customFormat="1" ht="24.15" customHeight="1">
      <c r="A229" s="39"/>
      <c r="B229" s="40"/>
      <c r="C229" s="219" t="s">
        <v>305</v>
      </c>
      <c r="D229" s="219" t="s">
        <v>131</v>
      </c>
      <c r="E229" s="220" t="s">
        <v>306</v>
      </c>
      <c r="F229" s="221" t="s">
        <v>307</v>
      </c>
      <c r="G229" s="222" t="s">
        <v>146</v>
      </c>
      <c r="H229" s="223">
        <v>533.166</v>
      </c>
      <c r="I229" s="224"/>
      <c r="J229" s="225">
        <f>ROUND(I229*H229,1)</f>
        <v>0</v>
      </c>
      <c r="K229" s="221" t="s">
        <v>1</v>
      </c>
      <c r="L229" s="45"/>
      <c r="M229" s="226" t="s">
        <v>1</v>
      </c>
      <c r="N229" s="227" t="s">
        <v>41</v>
      </c>
      <c r="O229" s="92"/>
      <c r="P229" s="228">
        <f>O229*H229</f>
        <v>0</v>
      </c>
      <c r="Q229" s="228">
        <v>0.299</v>
      </c>
      <c r="R229" s="228">
        <f>Q229*H229</f>
        <v>159.41663400000002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136</v>
      </c>
      <c r="AT229" s="230" t="s">
        <v>131</v>
      </c>
      <c r="AU229" s="230" t="s">
        <v>85</v>
      </c>
      <c r="AY229" s="18" t="s">
        <v>129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33</v>
      </c>
      <c r="BK229" s="231">
        <f>ROUND(I229*H229,1)</f>
        <v>0</v>
      </c>
      <c r="BL229" s="18" t="s">
        <v>136</v>
      </c>
      <c r="BM229" s="230" t="s">
        <v>308</v>
      </c>
    </row>
    <row r="230" spans="1:51" s="13" customFormat="1" ht="12">
      <c r="A230" s="13"/>
      <c r="B230" s="232"/>
      <c r="C230" s="233"/>
      <c r="D230" s="234" t="s">
        <v>138</v>
      </c>
      <c r="E230" s="235" t="s">
        <v>1</v>
      </c>
      <c r="F230" s="236" t="s">
        <v>172</v>
      </c>
      <c r="G230" s="233"/>
      <c r="H230" s="235" t="s">
        <v>1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2" t="s">
        <v>138</v>
      </c>
      <c r="AU230" s="242" t="s">
        <v>85</v>
      </c>
      <c r="AV230" s="13" t="s">
        <v>33</v>
      </c>
      <c r="AW230" s="13" t="s">
        <v>32</v>
      </c>
      <c r="AX230" s="13" t="s">
        <v>76</v>
      </c>
      <c r="AY230" s="242" t="s">
        <v>129</v>
      </c>
    </row>
    <row r="231" spans="1:51" s="14" customFormat="1" ht="12">
      <c r="A231" s="14"/>
      <c r="B231" s="243"/>
      <c r="C231" s="244"/>
      <c r="D231" s="234" t="s">
        <v>138</v>
      </c>
      <c r="E231" s="245" t="s">
        <v>1</v>
      </c>
      <c r="F231" s="246" t="s">
        <v>309</v>
      </c>
      <c r="G231" s="244"/>
      <c r="H231" s="247">
        <v>282.533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3" t="s">
        <v>138</v>
      </c>
      <c r="AU231" s="253" t="s">
        <v>85</v>
      </c>
      <c r="AV231" s="14" t="s">
        <v>85</v>
      </c>
      <c r="AW231" s="14" t="s">
        <v>32</v>
      </c>
      <c r="AX231" s="14" t="s">
        <v>76</v>
      </c>
      <c r="AY231" s="253" t="s">
        <v>129</v>
      </c>
    </row>
    <row r="232" spans="1:51" s="13" customFormat="1" ht="12">
      <c r="A232" s="13"/>
      <c r="B232" s="232"/>
      <c r="C232" s="233"/>
      <c r="D232" s="234" t="s">
        <v>138</v>
      </c>
      <c r="E232" s="235" t="s">
        <v>1</v>
      </c>
      <c r="F232" s="236" t="s">
        <v>310</v>
      </c>
      <c r="G232" s="233"/>
      <c r="H232" s="235" t="s">
        <v>1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138</v>
      </c>
      <c r="AU232" s="242" t="s">
        <v>85</v>
      </c>
      <c r="AV232" s="13" t="s">
        <v>33</v>
      </c>
      <c r="AW232" s="13" t="s">
        <v>32</v>
      </c>
      <c r="AX232" s="13" t="s">
        <v>76</v>
      </c>
      <c r="AY232" s="242" t="s">
        <v>129</v>
      </c>
    </row>
    <row r="233" spans="1:51" s="14" customFormat="1" ht="12">
      <c r="A233" s="14"/>
      <c r="B233" s="243"/>
      <c r="C233" s="244"/>
      <c r="D233" s="234" t="s">
        <v>138</v>
      </c>
      <c r="E233" s="245" t="s">
        <v>1</v>
      </c>
      <c r="F233" s="246" t="s">
        <v>311</v>
      </c>
      <c r="G233" s="244"/>
      <c r="H233" s="247">
        <v>250.633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138</v>
      </c>
      <c r="AU233" s="253" t="s">
        <v>85</v>
      </c>
      <c r="AV233" s="14" t="s">
        <v>85</v>
      </c>
      <c r="AW233" s="14" t="s">
        <v>32</v>
      </c>
      <c r="AX233" s="14" t="s">
        <v>76</v>
      </c>
      <c r="AY233" s="253" t="s">
        <v>129</v>
      </c>
    </row>
    <row r="234" spans="1:51" s="15" customFormat="1" ht="12">
      <c r="A234" s="15"/>
      <c r="B234" s="254"/>
      <c r="C234" s="255"/>
      <c r="D234" s="234" t="s">
        <v>138</v>
      </c>
      <c r="E234" s="256" t="s">
        <v>1</v>
      </c>
      <c r="F234" s="257" t="s">
        <v>174</v>
      </c>
      <c r="G234" s="255"/>
      <c r="H234" s="258">
        <v>533.166</v>
      </c>
      <c r="I234" s="259"/>
      <c r="J234" s="255"/>
      <c r="K234" s="255"/>
      <c r="L234" s="260"/>
      <c r="M234" s="261"/>
      <c r="N234" s="262"/>
      <c r="O234" s="262"/>
      <c r="P234" s="262"/>
      <c r="Q234" s="262"/>
      <c r="R234" s="262"/>
      <c r="S234" s="262"/>
      <c r="T234" s="263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4" t="s">
        <v>138</v>
      </c>
      <c r="AU234" s="264" t="s">
        <v>85</v>
      </c>
      <c r="AV234" s="15" t="s">
        <v>136</v>
      </c>
      <c r="AW234" s="15" t="s">
        <v>32</v>
      </c>
      <c r="AX234" s="15" t="s">
        <v>33</v>
      </c>
      <c r="AY234" s="264" t="s">
        <v>129</v>
      </c>
    </row>
    <row r="235" spans="1:65" s="2" customFormat="1" ht="24.15" customHeight="1">
      <c r="A235" s="39"/>
      <c r="B235" s="40"/>
      <c r="C235" s="219" t="s">
        <v>312</v>
      </c>
      <c r="D235" s="219" t="s">
        <v>131</v>
      </c>
      <c r="E235" s="220" t="s">
        <v>313</v>
      </c>
      <c r="F235" s="221" t="s">
        <v>314</v>
      </c>
      <c r="G235" s="222" t="s">
        <v>146</v>
      </c>
      <c r="H235" s="223">
        <v>306.9</v>
      </c>
      <c r="I235" s="224"/>
      <c r="J235" s="225">
        <f>ROUND(I235*H235,1)</f>
        <v>0</v>
      </c>
      <c r="K235" s="221" t="s">
        <v>135</v>
      </c>
      <c r="L235" s="45"/>
      <c r="M235" s="226" t="s">
        <v>1</v>
      </c>
      <c r="N235" s="227" t="s">
        <v>41</v>
      </c>
      <c r="O235" s="92"/>
      <c r="P235" s="228">
        <f>O235*H235</f>
        <v>0</v>
      </c>
      <c r="Q235" s="228">
        <v>0.46</v>
      </c>
      <c r="R235" s="228">
        <f>Q235*H235</f>
        <v>141.174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136</v>
      </c>
      <c r="AT235" s="230" t="s">
        <v>131</v>
      </c>
      <c r="AU235" s="230" t="s">
        <v>85</v>
      </c>
      <c r="AY235" s="18" t="s">
        <v>129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33</v>
      </c>
      <c r="BK235" s="231">
        <f>ROUND(I235*H235,1)</f>
        <v>0</v>
      </c>
      <c r="BL235" s="18" t="s">
        <v>136</v>
      </c>
      <c r="BM235" s="230" t="s">
        <v>315</v>
      </c>
    </row>
    <row r="236" spans="1:51" s="13" customFormat="1" ht="12">
      <c r="A236" s="13"/>
      <c r="B236" s="232"/>
      <c r="C236" s="233"/>
      <c r="D236" s="234" t="s">
        <v>138</v>
      </c>
      <c r="E236" s="235" t="s">
        <v>1</v>
      </c>
      <c r="F236" s="236" t="s">
        <v>316</v>
      </c>
      <c r="G236" s="233"/>
      <c r="H236" s="235" t="s">
        <v>1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138</v>
      </c>
      <c r="AU236" s="242" t="s">
        <v>85</v>
      </c>
      <c r="AV236" s="13" t="s">
        <v>33</v>
      </c>
      <c r="AW236" s="13" t="s">
        <v>32</v>
      </c>
      <c r="AX236" s="13" t="s">
        <v>76</v>
      </c>
      <c r="AY236" s="242" t="s">
        <v>129</v>
      </c>
    </row>
    <row r="237" spans="1:51" s="14" customFormat="1" ht="12">
      <c r="A237" s="14"/>
      <c r="B237" s="243"/>
      <c r="C237" s="244"/>
      <c r="D237" s="234" t="s">
        <v>138</v>
      </c>
      <c r="E237" s="245" t="s">
        <v>1</v>
      </c>
      <c r="F237" s="246" t="s">
        <v>317</v>
      </c>
      <c r="G237" s="244"/>
      <c r="H237" s="247">
        <v>215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138</v>
      </c>
      <c r="AU237" s="253" t="s">
        <v>85</v>
      </c>
      <c r="AV237" s="14" t="s">
        <v>85</v>
      </c>
      <c r="AW237" s="14" t="s">
        <v>32</v>
      </c>
      <c r="AX237" s="14" t="s">
        <v>76</v>
      </c>
      <c r="AY237" s="253" t="s">
        <v>129</v>
      </c>
    </row>
    <row r="238" spans="1:51" s="14" customFormat="1" ht="12">
      <c r="A238" s="14"/>
      <c r="B238" s="243"/>
      <c r="C238" s="244"/>
      <c r="D238" s="234" t="s">
        <v>138</v>
      </c>
      <c r="E238" s="245" t="s">
        <v>1</v>
      </c>
      <c r="F238" s="246" t="s">
        <v>318</v>
      </c>
      <c r="G238" s="244"/>
      <c r="H238" s="247">
        <v>10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3" t="s">
        <v>138</v>
      </c>
      <c r="AU238" s="253" t="s">
        <v>85</v>
      </c>
      <c r="AV238" s="14" t="s">
        <v>85</v>
      </c>
      <c r="AW238" s="14" t="s">
        <v>32</v>
      </c>
      <c r="AX238" s="14" t="s">
        <v>76</v>
      </c>
      <c r="AY238" s="253" t="s">
        <v>129</v>
      </c>
    </row>
    <row r="239" spans="1:51" s="14" customFormat="1" ht="12">
      <c r="A239" s="14"/>
      <c r="B239" s="243"/>
      <c r="C239" s="244"/>
      <c r="D239" s="234" t="s">
        <v>138</v>
      </c>
      <c r="E239" s="245" t="s">
        <v>1</v>
      </c>
      <c r="F239" s="246" t="s">
        <v>319</v>
      </c>
      <c r="G239" s="244"/>
      <c r="H239" s="247">
        <v>33.5</v>
      </c>
      <c r="I239" s="248"/>
      <c r="J239" s="244"/>
      <c r="K239" s="244"/>
      <c r="L239" s="249"/>
      <c r="M239" s="250"/>
      <c r="N239" s="251"/>
      <c r="O239" s="251"/>
      <c r="P239" s="251"/>
      <c r="Q239" s="251"/>
      <c r="R239" s="251"/>
      <c r="S239" s="251"/>
      <c r="T239" s="252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3" t="s">
        <v>138</v>
      </c>
      <c r="AU239" s="253" t="s">
        <v>85</v>
      </c>
      <c r="AV239" s="14" t="s">
        <v>85</v>
      </c>
      <c r="AW239" s="14" t="s">
        <v>32</v>
      </c>
      <c r="AX239" s="14" t="s">
        <v>76</v>
      </c>
      <c r="AY239" s="253" t="s">
        <v>129</v>
      </c>
    </row>
    <row r="240" spans="1:51" s="16" customFormat="1" ht="12">
      <c r="A240" s="16"/>
      <c r="B240" s="275"/>
      <c r="C240" s="276"/>
      <c r="D240" s="234" t="s">
        <v>138</v>
      </c>
      <c r="E240" s="277" t="s">
        <v>1</v>
      </c>
      <c r="F240" s="278" t="s">
        <v>320</v>
      </c>
      <c r="G240" s="276"/>
      <c r="H240" s="279">
        <v>258.5</v>
      </c>
      <c r="I240" s="280"/>
      <c r="J240" s="276"/>
      <c r="K240" s="276"/>
      <c r="L240" s="281"/>
      <c r="M240" s="282"/>
      <c r="N240" s="283"/>
      <c r="O240" s="283"/>
      <c r="P240" s="283"/>
      <c r="Q240" s="283"/>
      <c r="R240" s="283"/>
      <c r="S240" s="283"/>
      <c r="T240" s="284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T240" s="285" t="s">
        <v>138</v>
      </c>
      <c r="AU240" s="285" t="s">
        <v>85</v>
      </c>
      <c r="AV240" s="16" t="s">
        <v>143</v>
      </c>
      <c r="AW240" s="16" t="s">
        <v>32</v>
      </c>
      <c r="AX240" s="16" t="s">
        <v>76</v>
      </c>
      <c r="AY240" s="285" t="s">
        <v>129</v>
      </c>
    </row>
    <row r="241" spans="1:51" s="13" customFormat="1" ht="12">
      <c r="A241" s="13"/>
      <c r="B241" s="232"/>
      <c r="C241" s="233"/>
      <c r="D241" s="234" t="s">
        <v>138</v>
      </c>
      <c r="E241" s="235" t="s">
        <v>1</v>
      </c>
      <c r="F241" s="236" t="s">
        <v>321</v>
      </c>
      <c r="G241" s="233"/>
      <c r="H241" s="235" t="s">
        <v>1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138</v>
      </c>
      <c r="AU241" s="242" t="s">
        <v>85</v>
      </c>
      <c r="AV241" s="13" t="s">
        <v>33</v>
      </c>
      <c r="AW241" s="13" t="s">
        <v>32</v>
      </c>
      <c r="AX241" s="13" t="s">
        <v>76</v>
      </c>
      <c r="AY241" s="242" t="s">
        <v>129</v>
      </c>
    </row>
    <row r="242" spans="1:51" s="14" customFormat="1" ht="12">
      <c r="A242" s="14"/>
      <c r="B242" s="243"/>
      <c r="C242" s="244"/>
      <c r="D242" s="234" t="s">
        <v>138</v>
      </c>
      <c r="E242" s="245" t="s">
        <v>1</v>
      </c>
      <c r="F242" s="246" t="s">
        <v>322</v>
      </c>
      <c r="G242" s="244"/>
      <c r="H242" s="247">
        <v>48.4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3" t="s">
        <v>138</v>
      </c>
      <c r="AU242" s="253" t="s">
        <v>85</v>
      </c>
      <c r="AV242" s="14" t="s">
        <v>85</v>
      </c>
      <c r="AW242" s="14" t="s">
        <v>32</v>
      </c>
      <c r="AX242" s="14" t="s">
        <v>76</v>
      </c>
      <c r="AY242" s="253" t="s">
        <v>129</v>
      </c>
    </row>
    <row r="243" spans="1:51" s="15" customFormat="1" ht="12">
      <c r="A243" s="15"/>
      <c r="B243" s="254"/>
      <c r="C243" s="255"/>
      <c r="D243" s="234" t="s">
        <v>138</v>
      </c>
      <c r="E243" s="256" t="s">
        <v>1</v>
      </c>
      <c r="F243" s="257" t="s">
        <v>174</v>
      </c>
      <c r="G243" s="255"/>
      <c r="H243" s="258">
        <v>306.9</v>
      </c>
      <c r="I243" s="259"/>
      <c r="J243" s="255"/>
      <c r="K243" s="255"/>
      <c r="L243" s="260"/>
      <c r="M243" s="261"/>
      <c r="N243" s="262"/>
      <c r="O243" s="262"/>
      <c r="P243" s="262"/>
      <c r="Q243" s="262"/>
      <c r="R243" s="262"/>
      <c r="S243" s="262"/>
      <c r="T243" s="263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4" t="s">
        <v>138</v>
      </c>
      <c r="AU243" s="264" t="s">
        <v>85</v>
      </c>
      <c r="AV243" s="15" t="s">
        <v>136</v>
      </c>
      <c r="AW243" s="15" t="s">
        <v>32</v>
      </c>
      <c r="AX243" s="15" t="s">
        <v>33</v>
      </c>
      <c r="AY243" s="264" t="s">
        <v>129</v>
      </c>
    </row>
    <row r="244" spans="1:65" s="2" customFormat="1" ht="24.15" customHeight="1">
      <c r="A244" s="39"/>
      <c r="B244" s="40"/>
      <c r="C244" s="219" t="s">
        <v>323</v>
      </c>
      <c r="D244" s="219" t="s">
        <v>131</v>
      </c>
      <c r="E244" s="220" t="s">
        <v>324</v>
      </c>
      <c r="F244" s="221" t="s">
        <v>325</v>
      </c>
      <c r="G244" s="222" t="s">
        <v>146</v>
      </c>
      <c r="H244" s="223">
        <v>75.8</v>
      </c>
      <c r="I244" s="224"/>
      <c r="J244" s="225">
        <f>ROUND(I244*H244,1)</f>
        <v>0</v>
      </c>
      <c r="K244" s="221" t="s">
        <v>135</v>
      </c>
      <c r="L244" s="45"/>
      <c r="M244" s="226" t="s">
        <v>1</v>
      </c>
      <c r="N244" s="227" t="s">
        <v>41</v>
      </c>
      <c r="O244" s="92"/>
      <c r="P244" s="228">
        <f>O244*H244</f>
        <v>0</v>
      </c>
      <c r="Q244" s="228">
        <v>0.108</v>
      </c>
      <c r="R244" s="228">
        <f>Q244*H244</f>
        <v>8.186399999999999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136</v>
      </c>
      <c r="AT244" s="230" t="s">
        <v>131</v>
      </c>
      <c r="AU244" s="230" t="s">
        <v>85</v>
      </c>
      <c r="AY244" s="18" t="s">
        <v>129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33</v>
      </c>
      <c r="BK244" s="231">
        <f>ROUND(I244*H244,1)</f>
        <v>0</v>
      </c>
      <c r="BL244" s="18" t="s">
        <v>136</v>
      </c>
      <c r="BM244" s="230" t="s">
        <v>326</v>
      </c>
    </row>
    <row r="245" spans="1:65" s="2" customFormat="1" ht="21.75" customHeight="1">
      <c r="A245" s="39"/>
      <c r="B245" s="40"/>
      <c r="C245" s="219" t="s">
        <v>327</v>
      </c>
      <c r="D245" s="219" t="s">
        <v>131</v>
      </c>
      <c r="E245" s="220" t="s">
        <v>328</v>
      </c>
      <c r="F245" s="221" t="s">
        <v>329</v>
      </c>
      <c r="G245" s="222" t="s">
        <v>146</v>
      </c>
      <c r="H245" s="223">
        <v>75.8</v>
      </c>
      <c r="I245" s="224"/>
      <c r="J245" s="225">
        <f>ROUND(I245*H245,1)</f>
        <v>0</v>
      </c>
      <c r="K245" s="221" t="s">
        <v>135</v>
      </c>
      <c r="L245" s="45"/>
      <c r="M245" s="226" t="s">
        <v>1</v>
      </c>
      <c r="N245" s="227" t="s">
        <v>41</v>
      </c>
      <c r="O245" s="92"/>
      <c r="P245" s="228">
        <f>O245*H245</f>
        <v>0</v>
      </c>
      <c r="Q245" s="228">
        <v>0.00021</v>
      </c>
      <c r="R245" s="228">
        <f>Q245*H245</f>
        <v>0.015918</v>
      </c>
      <c r="S245" s="228">
        <v>0</v>
      </c>
      <c r="T245" s="22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136</v>
      </c>
      <c r="AT245" s="230" t="s">
        <v>131</v>
      </c>
      <c r="AU245" s="230" t="s">
        <v>85</v>
      </c>
      <c r="AY245" s="18" t="s">
        <v>129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33</v>
      </c>
      <c r="BK245" s="231">
        <f>ROUND(I245*H245,1)</f>
        <v>0</v>
      </c>
      <c r="BL245" s="18" t="s">
        <v>136</v>
      </c>
      <c r="BM245" s="230" t="s">
        <v>330</v>
      </c>
    </row>
    <row r="246" spans="1:65" s="2" customFormat="1" ht="33" customHeight="1">
      <c r="A246" s="39"/>
      <c r="B246" s="40"/>
      <c r="C246" s="219" t="s">
        <v>331</v>
      </c>
      <c r="D246" s="219" t="s">
        <v>131</v>
      </c>
      <c r="E246" s="220" t="s">
        <v>332</v>
      </c>
      <c r="F246" s="221" t="s">
        <v>333</v>
      </c>
      <c r="G246" s="222" t="s">
        <v>146</v>
      </c>
      <c r="H246" s="223">
        <v>75.8</v>
      </c>
      <c r="I246" s="224"/>
      <c r="J246" s="225">
        <f>ROUND(I246*H246,1)</f>
        <v>0</v>
      </c>
      <c r="K246" s="221" t="s">
        <v>135</v>
      </c>
      <c r="L246" s="45"/>
      <c r="M246" s="226" t="s">
        <v>1</v>
      </c>
      <c r="N246" s="227" t="s">
        <v>41</v>
      </c>
      <c r="O246" s="92"/>
      <c r="P246" s="228">
        <f>O246*H246</f>
        <v>0</v>
      </c>
      <c r="Q246" s="228">
        <v>0.12966</v>
      </c>
      <c r="R246" s="228">
        <f>Q246*H246</f>
        <v>9.828228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136</v>
      </c>
      <c r="AT246" s="230" t="s">
        <v>131</v>
      </c>
      <c r="AU246" s="230" t="s">
        <v>85</v>
      </c>
      <c r="AY246" s="18" t="s">
        <v>129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33</v>
      </c>
      <c r="BK246" s="231">
        <f>ROUND(I246*H246,1)</f>
        <v>0</v>
      </c>
      <c r="BL246" s="18" t="s">
        <v>136</v>
      </c>
      <c r="BM246" s="230" t="s">
        <v>334</v>
      </c>
    </row>
    <row r="247" spans="1:51" s="13" customFormat="1" ht="12">
      <c r="A247" s="13"/>
      <c r="B247" s="232"/>
      <c r="C247" s="233"/>
      <c r="D247" s="234" t="s">
        <v>138</v>
      </c>
      <c r="E247" s="235" t="s">
        <v>1</v>
      </c>
      <c r="F247" s="236" t="s">
        <v>335</v>
      </c>
      <c r="G247" s="233"/>
      <c r="H247" s="235" t="s">
        <v>1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138</v>
      </c>
      <c r="AU247" s="242" t="s">
        <v>85</v>
      </c>
      <c r="AV247" s="13" t="s">
        <v>33</v>
      </c>
      <c r="AW247" s="13" t="s">
        <v>32</v>
      </c>
      <c r="AX247" s="13" t="s">
        <v>76</v>
      </c>
      <c r="AY247" s="242" t="s">
        <v>129</v>
      </c>
    </row>
    <row r="248" spans="1:51" s="14" customFormat="1" ht="12">
      <c r="A248" s="14"/>
      <c r="B248" s="243"/>
      <c r="C248" s="244"/>
      <c r="D248" s="234" t="s">
        <v>138</v>
      </c>
      <c r="E248" s="245" t="s">
        <v>1</v>
      </c>
      <c r="F248" s="246" t="s">
        <v>336</v>
      </c>
      <c r="G248" s="244"/>
      <c r="H248" s="247">
        <v>75.8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138</v>
      </c>
      <c r="AU248" s="253" t="s">
        <v>85</v>
      </c>
      <c r="AV248" s="14" t="s">
        <v>85</v>
      </c>
      <c r="AW248" s="14" t="s">
        <v>32</v>
      </c>
      <c r="AX248" s="14" t="s">
        <v>33</v>
      </c>
      <c r="AY248" s="253" t="s">
        <v>129</v>
      </c>
    </row>
    <row r="249" spans="1:65" s="2" customFormat="1" ht="24.15" customHeight="1">
      <c r="A249" s="39"/>
      <c r="B249" s="40"/>
      <c r="C249" s="219" t="s">
        <v>337</v>
      </c>
      <c r="D249" s="219" t="s">
        <v>131</v>
      </c>
      <c r="E249" s="220" t="s">
        <v>338</v>
      </c>
      <c r="F249" s="221" t="s">
        <v>339</v>
      </c>
      <c r="G249" s="222" t="s">
        <v>146</v>
      </c>
      <c r="H249" s="223">
        <v>52.3</v>
      </c>
      <c r="I249" s="224"/>
      <c r="J249" s="225">
        <f>ROUND(I249*H249,1)</f>
        <v>0</v>
      </c>
      <c r="K249" s="221" t="s">
        <v>135</v>
      </c>
      <c r="L249" s="45"/>
      <c r="M249" s="226" t="s">
        <v>1</v>
      </c>
      <c r="N249" s="227" t="s">
        <v>41</v>
      </c>
      <c r="O249" s="92"/>
      <c r="P249" s="228">
        <f>O249*H249</f>
        <v>0</v>
      </c>
      <c r="Q249" s="228">
        <v>0.11162</v>
      </c>
      <c r="R249" s="228">
        <f>Q249*H249</f>
        <v>5.837725999999999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136</v>
      </c>
      <c r="AT249" s="230" t="s">
        <v>131</v>
      </c>
      <c r="AU249" s="230" t="s">
        <v>85</v>
      </c>
      <c r="AY249" s="18" t="s">
        <v>129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33</v>
      </c>
      <c r="BK249" s="231">
        <f>ROUND(I249*H249,1)</f>
        <v>0</v>
      </c>
      <c r="BL249" s="18" t="s">
        <v>136</v>
      </c>
      <c r="BM249" s="230" t="s">
        <v>340</v>
      </c>
    </row>
    <row r="250" spans="1:51" s="14" customFormat="1" ht="12">
      <c r="A250" s="14"/>
      <c r="B250" s="243"/>
      <c r="C250" s="244"/>
      <c r="D250" s="234" t="s">
        <v>138</v>
      </c>
      <c r="E250" s="245" t="s">
        <v>1</v>
      </c>
      <c r="F250" s="246" t="s">
        <v>318</v>
      </c>
      <c r="G250" s="244"/>
      <c r="H250" s="247">
        <v>10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3" t="s">
        <v>138</v>
      </c>
      <c r="AU250" s="253" t="s">
        <v>85</v>
      </c>
      <c r="AV250" s="14" t="s">
        <v>85</v>
      </c>
      <c r="AW250" s="14" t="s">
        <v>32</v>
      </c>
      <c r="AX250" s="14" t="s">
        <v>76</v>
      </c>
      <c r="AY250" s="253" t="s">
        <v>129</v>
      </c>
    </row>
    <row r="251" spans="1:51" s="14" customFormat="1" ht="12">
      <c r="A251" s="14"/>
      <c r="B251" s="243"/>
      <c r="C251" s="244"/>
      <c r="D251" s="234" t="s">
        <v>138</v>
      </c>
      <c r="E251" s="245" t="s">
        <v>1</v>
      </c>
      <c r="F251" s="246" t="s">
        <v>319</v>
      </c>
      <c r="G251" s="244"/>
      <c r="H251" s="247">
        <v>33.5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3" t="s">
        <v>138</v>
      </c>
      <c r="AU251" s="253" t="s">
        <v>85</v>
      </c>
      <c r="AV251" s="14" t="s">
        <v>85</v>
      </c>
      <c r="AW251" s="14" t="s">
        <v>32</v>
      </c>
      <c r="AX251" s="14" t="s">
        <v>76</v>
      </c>
      <c r="AY251" s="253" t="s">
        <v>129</v>
      </c>
    </row>
    <row r="252" spans="1:51" s="13" customFormat="1" ht="12">
      <c r="A252" s="13"/>
      <c r="B252" s="232"/>
      <c r="C252" s="233"/>
      <c r="D252" s="234" t="s">
        <v>138</v>
      </c>
      <c r="E252" s="235" t="s">
        <v>1</v>
      </c>
      <c r="F252" s="236" t="s">
        <v>341</v>
      </c>
      <c r="G252" s="233"/>
      <c r="H252" s="235" t="s">
        <v>1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138</v>
      </c>
      <c r="AU252" s="242" t="s">
        <v>85</v>
      </c>
      <c r="AV252" s="13" t="s">
        <v>33</v>
      </c>
      <c r="AW252" s="13" t="s">
        <v>32</v>
      </c>
      <c r="AX252" s="13" t="s">
        <v>76</v>
      </c>
      <c r="AY252" s="242" t="s">
        <v>129</v>
      </c>
    </row>
    <row r="253" spans="1:51" s="14" customFormat="1" ht="12">
      <c r="A253" s="14"/>
      <c r="B253" s="243"/>
      <c r="C253" s="244"/>
      <c r="D253" s="234" t="s">
        <v>138</v>
      </c>
      <c r="E253" s="245" t="s">
        <v>1</v>
      </c>
      <c r="F253" s="246" t="s">
        <v>342</v>
      </c>
      <c r="G253" s="244"/>
      <c r="H253" s="247">
        <v>8.8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3" t="s">
        <v>138</v>
      </c>
      <c r="AU253" s="253" t="s">
        <v>85</v>
      </c>
      <c r="AV253" s="14" t="s">
        <v>85</v>
      </c>
      <c r="AW253" s="14" t="s">
        <v>32</v>
      </c>
      <c r="AX253" s="14" t="s">
        <v>76</v>
      </c>
      <c r="AY253" s="253" t="s">
        <v>129</v>
      </c>
    </row>
    <row r="254" spans="1:51" s="15" customFormat="1" ht="12">
      <c r="A254" s="15"/>
      <c r="B254" s="254"/>
      <c r="C254" s="255"/>
      <c r="D254" s="234" t="s">
        <v>138</v>
      </c>
      <c r="E254" s="256" t="s">
        <v>1</v>
      </c>
      <c r="F254" s="257" t="s">
        <v>174</v>
      </c>
      <c r="G254" s="255"/>
      <c r="H254" s="258">
        <v>52.3</v>
      </c>
      <c r="I254" s="259"/>
      <c r="J254" s="255"/>
      <c r="K254" s="255"/>
      <c r="L254" s="260"/>
      <c r="M254" s="261"/>
      <c r="N254" s="262"/>
      <c r="O254" s="262"/>
      <c r="P254" s="262"/>
      <c r="Q254" s="262"/>
      <c r="R254" s="262"/>
      <c r="S254" s="262"/>
      <c r="T254" s="263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4" t="s">
        <v>138</v>
      </c>
      <c r="AU254" s="264" t="s">
        <v>85</v>
      </c>
      <c r="AV254" s="15" t="s">
        <v>136</v>
      </c>
      <c r="AW254" s="15" t="s">
        <v>32</v>
      </c>
      <c r="AX254" s="15" t="s">
        <v>33</v>
      </c>
      <c r="AY254" s="264" t="s">
        <v>129</v>
      </c>
    </row>
    <row r="255" spans="1:65" s="2" customFormat="1" ht="24.15" customHeight="1">
      <c r="A255" s="39"/>
      <c r="B255" s="40"/>
      <c r="C255" s="265" t="s">
        <v>343</v>
      </c>
      <c r="D255" s="265" t="s">
        <v>223</v>
      </c>
      <c r="E255" s="266" t="s">
        <v>344</v>
      </c>
      <c r="F255" s="267" t="s">
        <v>345</v>
      </c>
      <c r="G255" s="268" t="s">
        <v>146</v>
      </c>
      <c r="H255" s="269">
        <v>34.17</v>
      </c>
      <c r="I255" s="270"/>
      <c r="J255" s="271">
        <f>ROUND(I255*H255,1)</f>
        <v>0</v>
      </c>
      <c r="K255" s="267" t="s">
        <v>1</v>
      </c>
      <c r="L255" s="272"/>
      <c r="M255" s="273" t="s">
        <v>1</v>
      </c>
      <c r="N255" s="274" t="s">
        <v>41</v>
      </c>
      <c r="O255" s="92"/>
      <c r="P255" s="228">
        <f>O255*H255</f>
        <v>0</v>
      </c>
      <c r="Q255" s="228">
        <v>0.176</v>
      </c>
      <c r="R255" s="228">
        <f>Q255*H255</f>
        <v>6.01392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175</v>
      </c>
      <c r="AT255" s="230" t="s">
        <v>223</v>
      </c>
      <c r="AU255" s="230" t="s">
        <v>85</v>
      </c>
      <c r="AY255" s="18" t="s">
        <v>129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33</v>
      </c>
      <c r="BK255" s="231">
        <f>ROUND(I255*H255,1)</f>
        <v>0</v>
      </c>
      <c r="BL255" s="18" t="s">
        <v>136</v>
      </c>
      <c r="BM255" s="230" t="s">
        <v>346</v>
      </c>
    </row>
    <row r="256" spans="1:51" s="14" customFormat="1" ht="12">
      <c r="A256" s="14"/>
      <c r="B256" s="243"/>
      <c r="C256" s="244"/>
      <c r="D256" s="234" t="s">
        <v>138</v>
      </c>
      <c r="E256" s="244"/>
      <c r="F256" s="246" t="s">
        <v>347</v>
      </c>
      <c r="G256" s="244"/>
      <c r="H256" s="247">
        <v>34.17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138</v>
      </c>
      <c r="AU256" s="253" t="s">
        <v>85</v>
      </c>
      <c r="AV256" s="14" t="s">
        <v>85</v>
      </c>
      <c r="AW256" s="14" t="s">
        <v>4</v>
      </c>
      <c r="AX256" s="14" t="s">
        <v>33</v>
      </c>
      <c r="AY256" s="253" t="s">
        <v>129</v>
      </c>
    </row>
    <row r="257" spans="1:65" s="2" customFormat="1" ht="24.15" customHeight="1">
      <c r="A257" s="39"/>
      <c r="B257" s="40"/>
      <c r="C257" s="265" t="s">
        <v>348</v>
      </c>
      <c r="D257" s="265" t="s">
        <v>223</v>
      </c>
      <c r="E257" s="266" t="s">
        <v>349</v>
      </c>
      <c r="F257" s="267" t="s">
        <v>350</v>
      </c>
      <c r="G257" s="268" t="s">
        <v>146</v>
      </c>
      <c r="H257" s="269">
        <v>10.3</v>
      </c>
      <c r="I257" s="270"/>
      <c r="J257" s="271">
        <f>ROUND(I257*H257,1)</f>
        <v>0</v>
      </c>
      <c r="K257" s="267" t="s">
        <v>135</v>
      </c>
      <c r="L257" s="272"/>
      <c r="M257" s="273" t="s">
        <v>1</v>
      </c>
      <c r="N257" s="274" t="s">
        <v>41</v>
      </c>
      <c r="O257" s="92"/>
      <c r="P257" s="228">
        <f>O257*H257</f>
        <v>0</v>
      </c>
      <c r="Q257" s="228">
        <v>0.175</v>
      </c>
      <c r="R257" s="228">
        <f>Q257*H257</f>
        <v>1.8025</v>
      </c>
      <c r="S257" s="228">
        <v>0</v>
      </c>
      <c r="T257" s="22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0" t="s">
        <v>175</v>
      </c>
      <c r="AT257" s="230" t="s">
        <v>223</v>
      </c>
      <c r="AU257" s="230" t="s">
        <v>85</v>
      </c>
      <c r="AY257" s="18" t="s">
        <v>129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8" t="s">
        <v>33</v>
      </c>
      <c r="BK257" s="231">
        <f>ROUND(I257*H257,1)</f>
        <v>0</v>
      </c>
      <c r="BL257" s="18" t="s">
        <v>136</v>
      </c>
      <c r="BM257" s="230" t="s">
        <v>351</v>
      </c>
    </row>
    <row r="258" spans="1:51" s="14" customFormat="1" ht="12">
      <c r="A258" s="14"/>
      <c r="B258" s="243"/>
      <c r="C258" s="244"/>
      <c r="D258" s="234" t="s">
        <v>138</v>
      </c>
      <c r="E258" s="245" t="s">
        <v>1</v>
      </c>
      <c r="F258" s="246" t="s">
        <v>318</v>
      </c>
      <c r="G258" s="244"/>
      <c r="H258" s="247">
        <v>10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3" t="s">
        <v>138</v>
      </c>
      <c r="AU258" s="253" t="s">
        <v>85</v>
      </c>
      <c r="AV258" s="14" t="s">
        <v>85</v>
      </c>
      <c r="AW258" s="14" t="s">
        <v>32</v>
      </c>
      <c r="AX258" s="14" t="s">
        <v>33</v>
      </c>
      <c r="AY258" s="253" t="s">
        <v>129</v>
      </c>
    </row>
    <row r="259" spans="1:51" s="14" customFormat="1" ht="12">
      <c r="A259" s="14"/>
      <c r="B259" s="243"/>
      <c r="C259" s="244"/>
      <c r="D259" s="234" t="s">
        <v>138</v>
      </c>
      <c r="E259" s="244"/>
      <c r="F259" s="246" t="s">
        <v>352</v>
      </c>
      <c r="G259" s="244"/>
      <c r="H259" s="247">
        <v>10.3</v>
      </c>
      <c r="I259" s="248"/>
      <c r="J259" s="244"/>
      <c r="K259" s="244"/>
      <c r="L259" s="249"/>
      <c r="M259" s="250"/>
      <c r="N259" s="251"/>
      <c r="O259" s="251"/>
      <c r="P259" s="251"/>
      <c r="Q259" s="251"/>
      <c r="R259" s="251"/>
      <c r="S259" s="251"/>
      <c r="T259" s="25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3" t="s">
        <v>138</v>
      </c>
      <c r="AU259" s="253" t="s">
        <v>85</v>
      </c>
      <c r="AV259" s="14" t="s">
        <v>85</v>
      </c>
      <c r="AW259" s="14" t="s">
        <v>4</v>
      </c>
      <c r="AX259" s="14" t="s">
        <v>33</v>
      </c>
      <c r="AY259" s="253" t="s">
        <v>129</v>
      </c>
    </row>
    <row r="260" spans="1:65" s="2" customFormat="1" ht="33" customHeight="1">
      <c r="A260" s="39"/>
      <c r="B260" s="40"/>
      <c r="C260" s="219" t="s">
        <v>353</v>
      </c>
      <c r="D260" s="219" t="s">
        <v>131</v>
      </c>
      <c r="E260" s="220" t="s">
        <v>354</v>
      </c>
      <c r="F260" s="221" t="s">
        <v>355</v>
      </c>
      <c r="G260" s="222" t="s">
        <v>146</v>
      </c>
      <c r="H260" s="223">
        <v>215</v>
      </c>
      <c r="I260" s="224"/>
      <c r="J260" s="225">
        <f>ROUND(I260*H260,1)</f>
        <v>0</v>
      </c>
      <c r="K260" s="221" t="s">
        <v>135</v>
      </c>
      <c r="L260" s="45"/>
      <c r="M260" s="226" t="s">
        <v>1</v>
      </c>
      <c r="N260" s="227" t="s">
        <v>41</v>
      </c>
      <c r="O260" s="92"/>
      <c r="P260" s="228">
        <f>O260*H260</f>
        <v>0</v>
      </c>
      <c r="Q260" s="228">
        <v>0.11162</v>
      </c>
      <c r="R260" s="228">
        <f>Q260*H260</f>
        <v>23.9983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136</v>
      </c>
      <c r="AT260" s="230" t="s">
        <v>131</v>
      </c>
      <c r="AU260" s="230" t="s">
        <v>85</v>
      </c>
      <c r="AY260" s="18" t="s">
        <v>129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33</v>
      </c>
      <c r="BK260" s="231">
        <f>ROUND(I260*H260,1)</f>
        <v>0</v>
      </c>
      <c r="BL260" s="18" t="s">
        <v>136</v>
      </c>
      <c r="BM260" s="230" t="s">
        <v>356</v>
      </c>
    </row>
    <row r="261" spans="1:51" s="14" customFormat="1" ht="12">
      <c r="A261" s="14"/>
      <c r="B261" s="243"/>
      <c r="C261" s="244"/>
      <c r="D261" s="234" t="s">
        <v>138</v>
      </c>
      <c r="E261" s="245" t="s">
        <v>1</v>
      </c>
      <c r="F261" s="246" t="s">
        <v>317</v>
      </c>
      <c r="G261" s="244"/>
      <c r="H261" s="247">
        <v>215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3" t="s">
        <v>138</v>
      </c>
      <c r="AU261" s="253" t="s">
        <v>85</v>
      </c>
      <c r="AV261" s="14" t="s">
        <v>85</v>
      </c>
      <c r="AW261" s="14" t="s">
        <v>32</v>
      </c>
      <c r="AX261" s="14" t="s">
        <v>33</v>
      </c>
      <c r="AY261" s="253" t="s">
        <v>129</v>
      </c>
    </row>
    <row r="262" spans="1:65" s="2" customFormat="1" ht="21.75" customHeight="1">
      <c r="A262" s="39"/>
      <c r="B262" s="40"/>
      <c r="C262" s="265" t="s">
        <v>357</v>
      </c>
      <c r="D262" s="265" t="s">
        <v>223</v>
      </c>
      <c r="E262" s="266" t="s">
        <v>358</v>
      </c>
      <c r="F262" s="267" t="s">
        <v>359</v>
      </c>
      <c r="G262" s="268" t="s">
        <v>146</v>
      </c>
      <c r="H262" s="269">
        <v>219.3</v>
      </c>
      <c r="I262" s="270"/>
      <c r="J262" s="271">
        <f>ROUND(I262*H262,1)</f>
        <v>0</v>
      </c>
      <c r="K262" s="267" t="s">
        <v>135</v>
      </c>
      <c r="L262" s="272"/>
      <c r="M262" s="273" t="s">
        <v>1</v>
      </c>
      <c r="N262" s="274" t="s">
        <v>41</v>
      </c>
      <c r="O262" s="92"/>
      <c r="P262" s="228">
        <f>O262*H262</f>
        <v>0</v>
      </c>
      <c r="Q262" s="228">
        <v>0.176</v>
      </c>
      <c r="R262" s="228">
        <f>Q262*H262</f>
        <v>38.5968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175</v>
      </c>
      <c r="AT262" s="230" t="s">
        <v>223</v>
      </c>
      <c r="AU262" s="230" t="s">
        <v>85</v>
      </c>
      <c r="AY262" s="18" t="s">
        <v>129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33</v>
      </c>
      <c r="BK262" s="231">
        <f>ROUND(I262*H262,1)</f>
        <v>0</v>
      </c>
      <c r="BL262" s="18" t="s">
        <v>136</v>
      </c>
      <c r="BM262" s="230" t="s">
        <v>360</v>
      </c>
    </row>
    <row r="263" spans="1:51" s="14" customFormat="1" ht="12">
      <c r="A263" s="14"/>
      <c r="B263" s="243"/>
      <c r="C263" s="244"/>
      <c r="D263" s="234" t="s">
        <v>138</v>
      </c>
      <c r="E263" s="244"/>
      <c r="F263" s="246" t="s">
        <v>361</v>
      </c>
      <c r="G263" s="244"/>
      <c r="H263" s="247">
        <v>219.3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3" t="s">
        <v>138</v>
      </c>
      <c r="AU263" s="253" t="s">
        <v>85</v>
      </c>
      <c r="AV263" s="14" t="s">
        <v>85</v>
      </c>
      <c r="AW263" s="14" t="s">
        <v>4</v>
      </c>
      <c r="AX263" s="14" t="s">
        <v>33</v>
      </c>
      <c r="AY263" s="253" t="s">
        <v>129</v>
      </c>
    </row>
    <row r="264" spans="1:65" s="2" customFormat="1" ht="37.8" customHeight="1">
      <c r="A264" s="39"/>
      <c r="B264" s="40"/>
      <c r="C264" s="219" t="s">
        <v>362</v>
      </c>
      <c r="D264" s="219" t="s">
        <v>131</v>
      </c>
      <c r="E264" s="220" t="s">
        <v>363</v>
      </c>
      <c r="F264" s="221" t="s">
        <v>364</v>
      </c>
      <c r="G264" s="222" t="s">
        <v>146</v>
      </c>
      <c r="H264" s="223">
        <v>258.5</v>
      </c>
      <c r="I264" s="224"/>
      <c r="J264" s="225">
        <f>ROUND(I264*H264,1)</f>
        <v>0</v>
      </c>
      <c r="K264" s="221" t="s">
        <v>135</v>
      </c>
      <c r="L264" s="45"/>
      <c r="M264" s="226" t="s">
        <v>1</v>
      </c>
      <c r="N264" s="227" t="s">
        <v>41</v>
      </c>
      <c r="O264" s="92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136</v>
      </c>
      <c r="AT264" s="230" t="s">
        <v>131</v>
      </c>
      <c r="AU264" s="230" t="s">
        <v>85</v>
      </c>
      <c r="AY264" s="18" t="s">
        <v>129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33</v>
      </c>
      <c r="BK264" s="231">
        <f>ROUND(I264*H264,1)</f>
        <v>0</v>
      </c>
      <c r="BL264" s="18" t="s">
        <v>136</v>
      </c>
      <c r="BM264" s="230" t="s">
        <v>365</v>
      </c>
    </row>
    <row r="265" spans="1:51" s="14" customFormat="1" ht="12">
      <c r="A265" s="14"/>
      <c r="B265" s="243"/>
      <c r="C265" s="244"/>
      <c r="D265" s="234" t="s">
        <v>138</v>
      </c>
      <c r="E265" s="245" t="s">
        <v>1</v>
      </c>
      <c r="F265" s="246" t="s">
        <v>317</v>
      </c>
      <c r="G265" s="244"/>
      <c r="H265" s="247">
        <v>215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3" t="s">
        <v>138</v>
      </c>
      <c r="AU265" s="253" t="s">
        <v>85</v>
      </c>
      <c r="AV265" s="14" t="s">
        <v>85</v>
      </c>
      <c r="AW265" s="14" t="s">
        <v>32</v>
      </c>
      <c r="AX265" s="14" t="s">
        <v>76</v>
      </c>
      <c r="AY265" s="253" t="s">
        <v>129</v>
      </c>
    </row>
    <row r="266" spans="1:51" s="14" customFormat="1" ht="12">
      <c r="A266" s="14"/>
      <c r="B266" s="243"/>
      <c r="C266" s="244"/>
      <c r="D266" s="234" t="s">
        <v>138</v>
      </c>
      <c r="E266" s="245" t="s">
        <v>1</v>
      </c>
      <c r="F266" s="246" t="s">
        <v>318</v>
      </c>
      <c r="G266" s="244"/>
      <c r="H266" s="247">
        <v>10</v>
      </c>
      <c r="I266" s="248"/>
      <c r="J266" s="244"/>
      <c r="K266" s="244"/>
      <c r="L266" s="249"/>
      <c r="M266" s="250"/>
      <c r="N266" s="251"/>
      <c r="O266" s="251"/>
      <c r="P266" s="251"/>
      <c r="Q266" s="251"/>
      <c r="R266" s="251"/>
      <c r="S266" s="251"/>
      <c r="T266" s="25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3" t="s">
        <v>138</v>
      </c>
      <c r="AU266" s="253" t="s">
        <v>85</v>
      </c>
      <c r="AV266" s="14" t="s">
        <v>85</v>
      </c>
      <c r="AW266" s="14" t="s">
        <v>32</v>
      </c>
      <c r="AX266" s="14" t="s">
        <v>76</v>
      </c>
      <c r="AY266" s="253" t="s">
        <v>129</v>
      </c>
    </row>
    <row r="267" spans="1:51" s="14" customFormat="1" ht="12">
      <c r="A267" s="14"/>
      <c r="B267" s="243"/>
      <c r="C267" s="244"/>
      <c r="D267" s="234" t="s">
        <v>138</v>
      </c>
      <c r="E267" s="245" t="s">
        <v>1</v>
      </c>
      <c r="F267" s="246" t="s">
        <v>319</v>
      </c>
      <c r="G267" s="244"/>
      <c r="H267" s="247">
        <v>33.5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3" t="s">
        <v>138</v>
      </c>
      <c r="AU267" s="253" t="s">
        <v>85</v>
      </c>
      <c r="AV267" s="14" t="s">
        <v>85</v>
      </c>
      <c r="AW267" s="14" t="s">
        <v>32</v>
      </c>
      <c r="AX267" s="14" t="s">
        <v>76</v>
      </c>
      <c r="AY267" s="253" t="s">
        <v>129</v>
      </c>
    </row>
    <row r="268" spans="1:51" s="15" customFormat="1" ht="12">
      <c r="A268" s="15"/>
      <c r="B268" s="254"/>
      <c r="C268" s="255"/>
      <c r="D268" s="234" t="s">
        <v>138</v>
      </c>
      <c r="E268" s="256" t="s">
        <v>1</v>
      </c>
      <c r="F268" s="257" t="s">
        <v>174</v>
      </c>
      <c r="G268" s="255"/>
      <c r="H268" s="258">
        <v>258.5</v>
      </c>
      <c r="I268" s="259"/>
      <c r="J268" s="255"/>
      <c r="K268" s="255"/>
      <c r="L268" s="260"/>
      <c r="M268" s="261"/>
      <c r="N268" s="262"/>
      <c r="O268" s="262"/>
      <c r="P268" s="262"/>
      <c r="Q268" s="262"/>
      <c r="R268" s="262"/>
      <c r="S268" s="262"/>
      <c r="T268" s="263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4" t="s">
        <v>138</v>
      </c>
      <c r="AU268" s="264" t="s">
        <v>85</v>
      </c>
      <c r="AV268" s="15" t="s">
        <v>136</v>
      </c>
      <c r="AW268" s="15" t="s">
        <v>32</v>
      </c>
      <c r="AX268" s="15" t="s">
        <v>33</v>
      </c>
      <c r="AY268" s="264" t="s">
        <v>129</v>
      </c>
    </row>
    <row r="269" spans="1:63" s="12" customFormat="1" ht="22.8" customHeight="1">
      <c r="A269" s="12"/>
      <c r="B269" s="203"/>
      <c r="C269" s="204"/>
      <c r="D269" s="205" t="s">
        <v>75</v>
      </c>
      <c r="E269" s="217" t="s">
        <v>175</v>
      </c>
      <c r="F269" s="217" t="s">
        <v>366</v>
      </c>
      <c r="G269" s="204"/>
      <c r="H269" s="204"/>
      <c r="I269" s="207"/>
      <c r="J269" s="218">
        <f>BK269</f>
        <v>0</v>
      </c>
      <c r="K269" s="204"/>
      <c r="L269" s="209"/>
      <c r="M269" s="210"/>
      <c r="N269" s="211"/>
      <c r="O269" s="211"/>
      <c r="P269" s="212">
        <f>SUM(P270:P280)</f>
        <v>0</v>
      </c>
      <c r="Q269" s="211"/>
      <c r="R269" s="212">
        <f>SUM(R270:R280)</f>
        <v>0.9760053</v>
      </c>
      <c r="S269" s="211"/>
      <c r="T269" s="213">
        <f>SUM(T270:T280)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4" t="s">
        <v>33</v>
      </c>
      <c r="AT269" s="215" t="s">
        <v>75</v>
      </c>
      <c r="AU269" s="215" t="s">
        <v>33</v>
      </c>
      <c r="AY269" s="214" t="s">
        <v>129</v>
      </c>
      <c r="BK269" s="216">
        <f>SUM(BK270:BK280)</f>
        <v>0</v>
      </c>
    </row>
    <row r="270" spans="1:65" s="2" customFormat="1" ht="16.5" customHeight="1">
      <c r="A270" s="39"/>
      <c r="B270" s="40"/>
      <c r="C270" s="219" t="s">
        <v>367</v>
      </c>
      <c r="D270" s="219" t="s">
        <v>131</v>
      </c>
      <c r="E270" s="220" t="s">
        <v>368</v>
      </c>
      <c r="F270" s="221" t="s">
        <v>369</v>
      </c>
      <c r="G270" s="222" t="s">
        <v>134</v>
      </c>
      <c r="H270" s="223">
        <v>2</v>
      </c>
      <c r="I270" s="224"/>
      <c r="J270" s="225">
        <f>ROUND(I270*H270,1)</f>
        <v>0</v>
      </c>
      <c r="K270" s="221" t="s">
        <v>1</v>
      </c>
      <c r="L270" s="45"/>
      <c r="M270" s="226" t="s">
        <v>1</v>
      </c>
      <c r="N270" s="227" t="s">
        <v>41</v>
      </c>
      <c r="O270" s="92"/>
      <c r="P270" s="228">
        <f>O270*H270</f>
        <v>0</v>
      </c>
      <c r="Q270" s="228">
        <v>0.00065</v>
      </c>
      <c r="R270" s="228">
        <f>Q270*H270</f>
        <v>0.0013</v>
      </c>
      <c r="S270" s="228">
        <v>0</v>
      </c>
      <c r="T270" s="22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0" t="s">
        <v>136</v>
      </c>
      <c r="AT270" s="230" t="s">
        <v>131</v>
      </c>
      <c r="AU270" s="230" t="s">
        <v>85</v>
      </c>
      <c r="AY270" s="18" t="s">
        <v>129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33</v>
      </c>
      <c r="BK270" s="231">
        <f>ROUND(I270*H270,1)</f>
        <v>0</v>
      </c>
      <c r="BL270" s="18" t="s">
        <v>136</v>
      </c>
      <c r="BM270" s="230" t="s">
        <v>370</v>
      </c>
    </row>
    <row r="271" spans="1:65" s="2" customFormat="1" ht="24.15" customHeight="1">
      <c r="A271" s="39"/>
      <c r="B271" s="40"/>
      <c r="C271" s="219" t="s">
        <v>371</v>
      </c>
      <c r="D271" s="219" t="s">
        <v>131</v>
      </c>
      <c r="E271" s="220" t="s">
        <v>372</v>
      </c>
      <c r="F271" s="221" t="s">
        <v>373</v>
      </c>
      <c r="G271" s="222" t="s">
        <v>161</v>
      </c>
      <c r="H271" s="223">
        <v>5.9</v>
      </c>
      <c r="I271" s="224"/>
      <c r="J271" s="225">
        <f>ROUND(I271*H271,1)</f>
        <v>0</v>
      </c>
      <c r="K271" s="221" t="s">
        <v>135</v>
      </c>
      <c r="L271" s="45"/>
      <c r="M271" s="226" t="s">
        <v>1</v>
      </c>
      <c r="N271" s="227" t="s">
        <v>41</v>
      </c>
      <c r="O271" s="92"/>
      <c r="P271" s="228">
        <f>O271*H271</f>
        <v>0</v>
      </c>
      <c r="Q271" s="228">
        <v>1.1E-05</v>
      </c>
      <c r="R271" s="228">
        <f>Q271*H271</f>
        <v>6.49E-05</v>
      </c>
      <c r="S271" s="228">
        <v>0</v>
      </c>
      <c r="T271" s="22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0" t="s">
        <v>136</v>
      </c>
      <c r="AT271" s="230" t="s">
        <v>131</v>
      </c>
      <c r="AU271" s="230" t="s">
        <v>85</v>
      </c>
      <c r="AY271" s="18" t="s">
        <v>129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8" t="s">
        <v>33</v>
      </c>
      <c r="BK271" s="231">
        <f>ROUND(I271*H271,1)</f>
        <v>0</v>
      </c>
      <c r="BL271" s="18" t="s">
        <v>136</v>
      </c>
      <c r="BM271" s="230" t="s">
        <v>374</v>
      </c>
    </row>
    <row r="272" spans="1:51" s="13" customFormat="1" ht="12">
      <c r="A272" s="13"/>
      <c r="B272" s="232"/>
      <c r="C272" s="233"/>
      <c r="D272" s="234" t="s">
        <v>138</v>
      </c>
      <c r="E272" s="235" t="s">
        <v>1</v>
      </c>
      <c r="F272" s="236" t="s">
        <v>375</v>
      </c>
      <c r="G272" s="233"/>
      <c r="H272" s="235" t="s">
        <v>1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138</v>
      </c>
      <c r="AU272" s="242" t="s">
        <v>85</v>
      </c>
      <c r="AV272" s="13" t="s">
        <v>33</v>
      </c>
      <c r="AW272" s="13" t="s">
        <v>32</v>
      </c>
      <c r="AX272" s="13" t="s">
        <v>76</v>
      </c>
      <c r="AY272" s="242" t="s">
        <v>129</v>
      </c>
    </row>
    <row r="273" spans="1:51" s="14" customFormat="1" ht="12">
      <c r="A273" s="14"/>
      <c r="B273" s="243"/>
      <c r="C273" s="244"/>
      <c r="D273" s="234" t="s">
        <v>138</v>
      </c>
      <c r="E273" s="245" t="s">
        <v>1</v>
      </c>
      <c r="F273" s="246" t="s">
        <v>376</v>
      </c>
      <c r="G273" s="244"/>
      <c r="H273" s="247">
        <v>5.9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3" t="s">
        <v>138</v>
      </c>
      <c r="AU273" s="253" t="s">
        <v>85</v>
      </c>
      <c r="AV273" s="14" t="s">
        <v>85</v>
      </c>
      <c r="AW273" s="14" t="s">
        <v>32</v>
      </c>
      <c r="AX273" s="14" t="s">
        <v>33</v>
      </c>
      <c r="AY273" s="253" t="s">
        <v>129</v>
      </c>
    </row>
    <row r="274" spans="1:65" s="2" customFormat="1" ht="24.15" customHeight="1">
      <c r="A274" s="39"/>
      <c r="B274" s="40"/>
      <c r="C274" s="265" t="s">
        <v>377</v>
      </c>
      <c r="D274" s="265" t="s">
        <v>223</v>
      </c>
      <c r="E274" s="266" t="s">
        <v>378</v>
      </c>
      <c r="F274" s="267" t="s">
        <v>379</v>
      </c>
      <c r="G274" s="268" t="s">
        <v>161</v>
      </c>
      <c r="H274" s="269">
        <v>5.989</v>
      </c>
      <c r="I274" s="270"/>
      <c r="J274" s="271">
        <f>ROUND(I274*H274,1)</f>
        <v>0</v>
      </c>
      <c r="K274" s="267" t="s">
        <v>135</v>
      </c>
      <c r="L274" s="272"/>
      <c r="M274" s="273" t="s">
        <v>1</v>
      </c>
      <c r="N274" s="274" t="s">
        <v>41</v>
      </c>
      <c r="O274" s="92"/>
      <c r="P274" s="228">
        <f>O274*H274</f>
        <v>0</v>
      </c>
      <c r="Q274" s="228">
        <v>0.0036</v>
      </c>
      <c r="R274" s="228">
        <f>Q274*H274</f>
        <v>0.0215604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175</v>
      </c>
      <c r="AT274" s="230" t="s">
        <v>223</v>
      </c>
      <c r="AU274" s="230" t="s">
        <v>85</v>
      </c>
      <c r="AY274" s="18" t="s">
        <v>129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33</v>
      </c>
      <c r="BK274" s="231">
        <f>ROUND(I274*H274,1)</f>
        <v>0</v>
      </c>
      <c r="BL274" s="18" t="s">
        <v>136</v>
      </c>
      <c r="BM274" s="230" t="s">
        <v>380</v>
      </c>
    </row>
    <row r="275" spans="1:51" s="14" customFormat="1" ht="12">
      <c r="A275" s="14"/>
      <c r="B275" s="243"/>
      <c r="C275" s="244"/>
      <c r="D275" s="234" t="s">
        <v>138</v>
      </c>
      <c r="E275" s="244"/>
      <c r="F275" s="246" t="s">
        <v>381</v>
      </c>
      <c r="G275" s="244"/>
      <c r="H275" s="247">
        <v>5.989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3" t="s">
        <v>138</v>
      </c>
      <c r="AU275" s="253" t="s">
        <v>85</v>
      </c>
      <c r="AV275" s="14" t="s">
        <v>85</v>
      </c>
      <c r="AW275" s="14" t="s">
        <v>4</v>
      </c>
      <c r="AX275" s="14" t="s">
        <v>33</v>
      </c>
      <c r="AY275" s="253" t="s">
        <v>129</v>
      </c>
    </row>
    <row r="276" spans="1:65" s="2" customFormat="1" ht="24.15" customHeight="1">
      <c r="A276" s="39"/>
      <c r="B276" s="40"/>
      <c r="C276" s="219" t="s">
        <v>382</v>
      </c>
      <c r="D276" s="219" t="s">
        <v>131</v>
      </c>
      <c r="E276" s="220" t="s">
        <v>383</v>
      </c>
      <c r="F276" s="221" t="s">
        <v>384</v>
      </c>
      <c r="G276" s="222" t="s">
        <v>134</v>
      </c>
      <c r="H276" s="223">
        <v>2</v>
      </c>
      <c r="I276" s="224"/>
      <c r="J276" s="225">
        <f>ROUND(I276*H276,1)</f>
        <v>0</v>
      </c>
      <c r="K276" s="221" t="s">
        <v>1</v>
      </c>
      <c r="L276" s="45"/>
      <c r="M276" s="226" t="s">
        <v>1</v>
      </c>
      <c r="N276" s="227" t="s">
        <v>41</v>
      </c>
      <c r="O276" s="92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136</v>
      </c>
      <c r="AT276" s="230" t="s">
        <v>131</v>
      </c>
      <c r="AU276" s="230" t="s">
        <v>85</v>
      </c>
      <c r="AY276" s="18" t="s">
        <v>129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33</v>
      </c>
      <c r="BK276" s="231">
        <f>ROUND(I276*H276,1)</f>
        <v>0</v>
      </c>
      <c r="BL276" s="18" t="s">
        <v>136</v>
      </c>
      <c r="BM276" s="230" t="s">
        <v>385</v>
      </c>
    </row>
    <row r="277" spans="1:65" s="2" customFormat="1" ht="21.75" customHeight="1">
      <c r="A277" s="39"/>
      <c r="B277" s="40"/>
      <c r="C277" s="219" t="s">
        <v>386</v>
      </c>
      <c r="D277" s="219" t="s">
        <v>131</v>
      </c>
      <c r="E277" s="220" t="s">
        <v>387</v>
      </c>
      <c r="F277" s="221" t="s">
        <v>388</v>
      </c>
      <c r="G277" s="222" t="s">
        <v>161</v>
      </c>
      <c r="H277" s="223">
        <v>63</v>
      </c>
      <c r="I277" s="224"/>
      <c r="J277" s="225">
        <f>ROUND(I277*H277,1)</f>
        <v>0</v>
      </c>
      <c r="K277" s="221" t="s">
        <v>135</v>
      </c>
      <c r="L277" s="45"/>
      <c r="M277" s="226" t="s">
        <v>1</v>
      </c>
      <c r="N277" s="227" t="s">
        <v>41</v>
      </c>
      <c r="O277" s="92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136</v>
      </c>
      <c r="AT277" s="230" t="s">
        <v>131</v>
      </c>
      <c r="AU277" s="230" t="s">
        <v>85</v>
      </c>
      <c r="AY277" s="18" t="s">
        <v>129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33</v>
      </c>
      <c r="BK277" s="231">
        <f>ROUND(I277*H277,1)</f>
        <v>0</v>
      </c>
      <c r="BL277" s="18" t="s">
        <v>136</v>
      </c>
      <c r="BM277" s="230" t="s">
        <v>389</v>
      </c>
    </row>
    <row r="278" spans="1:51" s="14" customFormat="1" ht="12">
      <c r="A278" s="14"/>
      <c r="B278" s="243"/>
      <c r="C278" s="244"/>
      <c r="D278" s="234" t="s">
        <v>138</v>
      </c>
      <c r="E278" s="245" t="s">
        <v>1</v>
      </c>
      <c r="F278" s="246" t="s">
        <v>390</v>
      </c>
      <c r="G278" s="244"/>
      <c r="H278" s="247">
        <v>63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138</v>
      </c>
      <c r="AU278" s="253" t="s">
        <v>85</v>
      </c>
      <c r="AV278" s="14" t="s">
        <v>85</v>
      </c>
      <c r="AW278" s="14" t="s">
        <v>32</v>
      </c>
      <c r="AX278" s="14" t="s">
        <v>33</v>
      </c>
      <c r="AY278" s="253" t="s">
        <v>129</v>
      </c>
    </row>
    <row r="279" spans="1:65" s="2" customFormat="1" ht="16.5" customHeight="1">
      <c r="A279" s="39"/>
      <c r="B279" s="40"/>
      <c r="C279" s="219" t="s">
        <v>391</v>
      </c>
      <c r="D279" s="219" t="s">
        <v>131</v>
      </c>
      <c r="E279" s="220" t="s">
        <v>392</v>
      </c>
      <c r="F279" s="221" t="s">
        <v>393</v>
      </c>
      <c r="G279" s="222" t="s">
        <v>134</v>
      </c>
      <c r="H279" s="223">
        <v>1</v>
      </c>
      <c r="I279" s="224"/>
      <c r="J279" s="225">
        <f>ROUND(I279*H279,1)</f>
        <v>0</v>
      </c>
      <c r="K279" s="221" t="s">
        <v>1</v>
      </c>
      <c r="L279" s="45"/>
      <c r="M279" s="226" t="s">
        <v>1</v>
      </c>
      <c r="N279" s="227" t="s">
        <v>41</v>
      </c>
      <c r="O279" s="92"/>
      <c r="P279" s="228">
        <f>O279*H279</f>
        <v>0</v>
      </c>
      <c r="Q279" s="228">
        <v>0.42368</v>
      </c>
      <c r="R279" s="228">
        <f>Q279*H279</f>
        <v>0.42368</v>
      </c>
      <c r="S279" s="228">
        <v>0</v>
      </c>
      <c r="T279" s="22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0" t="s">
        <v>136</v>
      </c>
      <c r="AT279" s="230" t="s">
        <v>131</v>
      </c>
      <c r="AU279" s="230" t="s">
        <v>85</v>
      </c>
      <c r="AY279" s="18" t="s">
        <v>129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8" t="s">
        <v>33</v>
      </c>
      <c r="BK279" s="231">
        <f>ROUND(I279*H279,1)</f>
        <v>0</v>
      </c>
      <c r="BL279" s="18" t="s">
        <v>136</v>
      </c>
      <c r="BM279" s="230" t="s">
        <v>394</v>
      </c>
    </row>
    <row r="280" spans="1:65" s="2" customFormat="1" ht="16.5" customHeight="1">
      <c r="A280" s="39"/>
      <c r="B280" s="40"/>
      <c r="C280" s="219" t="s">
        <v>395</v>
      </c>
      <c r="D280" s="219" t="s">
        <v>131</v>
      </c>
      <c r="E280" s="220" t="s">
        <v>396</v>
      </c>
      <c r="F280" s="221" t="s">
        <v>397</v>
      </c>
      <c r="G280" s="222" t="s">
        <v>134</v>
      </c>
      <c r="H280" s="223">
        <v>2</v>
      </c>
      <c r="I280" s="224"/>
      <c r="J280" s="225">
        <f>ROUND(I280*H280,1)</f>
        <v>0</v>
      </c>
      <c r="K280" s="221" t="s">
        <v>1</v>
      </c>
      <c r="L280" s="45"/>
      <c r="M280" s="226" t="s">
        <v>1</v>
      </c>
      <c r="N280" s="227" t="s">
        <v>41</v>
      </c>
      <c r="O280" s="92"/>
      <c r="P280" s="228">
        <f>O280*H280</f>
        <v>0</v>
      </c>
      <c r="Q280" s="228">
        <v>0.2647</v>
      </c>
      <c r="R280" s="228">
        <f>Q280*H280</f>
        <v>0.5294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136</v>
      </c>
      <c r="AT280" s="230" t="s">
        <v>131</v>
      </c>
      <c r="AU280" s="230" t="s">
        <v>85</v>
      </c>
      <c r="AY280" s="18" t="s">
        <v>129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33</v>
      </c>
      <c r="BK280" s="231">
        <f>ROUND(I280*H280,1)</f>
        <v>0</v>
      </c>
      <c r="BL280" s="18" t="s">
        <v>136</v>
      </c>
      <c r="BM280" s="230" t="s">
        <v>398</v>
      </c>
    </row>
    <row r="281" spans="1:63" s="12" customFormat="1" ht="22.8" customHeight="1">
      <c r="A281" s="12"/>
      <c r="B281" s="203"/>
      <c r="C281" s="204"/>
      <c r="D281" s="205" t="s">
        <v>75</v>
      </c>
      <c r="E281" s="217" t="s">
        <v>183</v>
      </c>
      <c r="F281" s="217" t="s">
        <v>399</v>
      </c>
      <c r="G281" s="204"/>
      <c r="H281" s="204"/>
      <c r="I281" s="207"/>
      <c r="J281" s="218">
        <f>BK281</f>
        <v>0</v>
      </c>
      <c r="K281" s="204"/>
      <c r="L281" s="209"/>
      <c r="M281" s="210"/>
      <c r="N281" s="211"/>
      <c r="O281" s="211"/>
      <c r="P281" s="212">
        <f>SUM(P282:P361)</f>
        <v>0</v>
      </c>
      <c r="Q281" s="211"/>
      <c r="R281" s="212">
        <f>SUM(R282:R361)</f>
        <v>127.44741692039999</v>
      </c>
      <c r="S281" s="211"/>
      <c r="T281" s="213">
        <f>SUM(T282:T361)</f>
        <v>0.457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14" t="s">
        <v>33</v>
      </c>
      <c r="AT281" s="215" t="s">
        <v>75</v>
      </c>
      <c r="AU281" s="215" t="s">
        <v>33</v>
      </c>
      <c r="AY281" s="214" t="s">
        <v>129</v>
      </c>
      <c r="BK281" s="216">
        <f>SUM(BK282:BK361)</f>
        <v>0</v>
      </c>
    </row>
    <row r="282" spans="1:65" s="2" customFormat="1" ht="24.15" customHeight="1">
      <c r="A282" s="39"/>
      <c r="B282" s="40"/>
      <c r="C282" s="219" t="s">
        <v>400</v>
      </c>
      <c r="D282" s="219" t="s">
        <v>131</v>
      </c>
      <c r="E282" s="220" t="s">
        <v>401</v>
      </c>
      <c r="F282" s="221" t="s">
        <v>402</v>
      </c>
      <c r="G282" s="222" t="s">
        <v>134</v>
      </c>
      <c r="H282" s="223">
        <v>1</v>
      </c>
      <c r="I282" s="224"/>
      <c r="J282" s="225">
        <f>ROUND(I282*H282,1)</f>
        <v>0</v>
      </c>
      <c r="K282" s="221" t="s">
        <v>135</v>
      </c>
      <c r="L282" s="45"/>
      <c r="M282" s="226" t="s">
        <v>1</v>
      </c>
      <c r="N282" s="227" t="s">
        <v>41</v>
      </c>
      <c r="O282" s="92"/>
      <c r="P282" s="228">
        <f>O282*H282</f>
        <v>0</v>
      </c>
      <c r="Q282" s="228">
        <v>0.0007</v>
      </c>
      <c r="R282" s="228">
        <f>Q282*H282</f>
        <v>0.0007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136</v>
      </c>
      <c r="AT282" s="230" t="s">
        <v>131</v>
      </c>
      <c r="AU282" s="230" t="s">
        <v>85</v>
      </c>
      <c r="AY282" s="18" t="s">
        <v>129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33</v>
      </c>
      <c r="BK282" s="231">
        <f>ROUND(I282*H282,1)</f>
        <v>0</v>
      </c>
      <c r="BL282" s="18" t="s">
        <v>136</v>
      </c>
      <c r="BM282" s="230" t="s">
        <v>403</v>
      </c>
    </row>
    <row r="283" spans="1:51" s="13" customFormat="1" ht="12">
      <c r="A283" s="13"/>
      <c r="B283" s="232"/>
      <c r="C283" s="233"/>
      <c r="D283" s="234" t="s">
        <v>138</v>
      </c>
      <c r="E283" s="235" t="s">
        <v>1</v>
      </c>
      <c r="F283" s="236" t="s">
        <v>179</v>
      </c>
      <c r="G283" s="233"/>
      <c r="H283" s="235" t="s">
        <v>1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138</v>
      </c>
      <c r="AU283" s="242" t="s">
        <v>85</v>
      </c>
      <c r="AV283" s="13" t="s">
        <v>33</v>
      </c>
      <c r="AW283" s="13" t="s">
        <v>32</v>
      </c>
      <c r="AX283" s="13" t="s">
        <v>76</v>
      </c>
      <c r="AY283" s="242" t="s">
        <v>129</v>
      </c>
    </row>
    <row r="284" spans="1:51" s="14" customFormat="1" ht="12">
      <c r="A284" s="14"/>
      <c r="B284" s="243"/>
      <c r="C284" s="244"/>
      <c r="D284" s="234" t="s">
        <v>138</v>
      </c>
      <c r="E284" s="245" t="s">
        <v>1</v>
      </c>
      <c r="F284" s="246" t="s">
        <v>33</v>
      </c>
      <c r="G284" s="244"/>
      <c r="H284" s="247">
        <v>1</v>
      </c>
      <c r="I284" s="248"/>
      <c r="J284" s="244"/>
      <c r="K284" s="244"/>
      <c r="L284" s="249"/>
      <c r="M284" s="250"/>
      <c r="N284" s="251"/>
      <c r="O284" s="251"/>
      <c r="P284" s="251"/>
      <c r="Q284" s="251"/>
      <c r="R284" s="251"/>
      <c r="S284" s="251"/>
      <c r="T284" s="25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3" t="s">
        <v>138</v>
      </c>
      <c r="AU284" s="253" t="s">
        <v>85</v>
      </c>
      <c r="AV284" s="14" t="s">
        <v>85</v>
      </c>
      <c r="AW284" s="14" t="s">
        <v>32</v>
      </c>
      <c r="AX284" s="14" t="s">
        <v>33</v>
      </c>
      <c r="AY284" s="253" t="s">
        <v>129</v>
      </c>
    </row>
    <row r="285" spans="1:65" s="2" customFormat="1" ht="16.5" customHeight="1">
      <c r="A285" s="39"/>
      <c r="B285" s="40"/>
      <c r="C285" s="265" t="s">
        <v>404</v>
      </c>
      <c r="D285" s="265" t="s">
        <v>223</v>
      </c>
      <c r="E285" s="266" t="s">
        <v>405</v>
      </c>
      <c r="F285" s="267" t="s">
        <v>406</v>
      </c>
      <c r="G285" s="268" t="s">
        <v>134</v>
      </c>
      <c r="H285" s="269">
        <v>1</v>
      </c>
      <c r="I285" s="270"/>
      <c r="J285" s="271">
        <f>ROUND(I285*H285,1)</f>
        <v>0</v>
      </c>
      <c r="K285" s="267" t="s">
        <v>135</v>
      </c>
      <c r="L285" s="272"/>
      <c r="M285" s="273" t="s">
        <v>1</v>
      </c>
      <c r="N285" s="274" t="s">
        <v>41</v>
      </c>
      <c r="O285" s="92"/>
      <c r="P285" s="228">
        <f>O285*H285</f>
        <v>0</v>
      </c>
      <c r="Q285" s="228">
        <v>0.005</v>
      </c>
      <c r="R285" s="228">
        <f>Q285*H285</f>
        <v>0.005</v>
      </c>
      <c r="S285" s="228">
        <v>0</v>
      </c>
      <c r="T285" s="22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0" t="s">
        <v>175</v>
      </c>
      <c r="AT285" s="230" t="s">
        <v>223</v>
      </c>
      <c r="AU285" s="230" t="s">
        <v>85</v>
      </c>
      <c r="AY285" s="18" t="s">
        <v>129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8" t="s">
        <v>33</v>
      </c>
      <c r="BK285" s="231">
        <f>ROUND(I285*H285,1)</f>
        <v>0</v>
      </c>
      <c r="BL285" s="18" t="s">
        <v>136</v>
      </c>
      <c r="BM285" s="230" t="s">
        <v>407</v>
      </c>
    </row>
    <row r="286" spans="1:65" s="2" customFormat="1" ht="24.15" customHeight="1">
      <c r="A286" s="39"/>
      <c r="B286" s="40"/>
      <c r="C286" s="219" t="s">
        <v>408</v>
      </c>
      <c r="D286" s="219" t="s">
        <v>131</v>
      </c>
      <c r="E286" s="220" t="s">
        <v>409</v>
      </c>
      <c r="F286" s="221" t="s">
        <v>410</v>
      </c>
      <c r="G286" s="222" t="s">
        <v>134</v>
      </c>
      <c r="H286" s="223">
        <v>1</v>
      </c>
      <c r="I286" s="224"/>
      <c r="J286" s="225">
        <f>ROUND(I286*H286,1)</f>
        <v>0</v>
      </c>
      <c r="K286" s="221" t="s">
        <v>135</v>
      </c>
      <c r="L286" s="45"/>
      <c r="M286" s="226" t="s">
        <v>1</v>
      </c>
      <c r="N286" s="227" t="s">
        <v>41</v>
      </c>
      <c r="O286" s="92"/>
      <c r="P286" s="228">
        <f>O286*H286</f>
        <v>0</v>
      </c>
      <c r="Q286" s="228">
        <v>1.33344E-05</v>
      </c>
      <c r="R286" s="228">
        <f>Q286*H286</f>
        <v>1.33344E-05</v>
      </c>
      <c r="S286" s="228">
        <v>0</v>
      </c>
      <c r="T286" s="22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136</v>
      </c>
      <c r="AT286" s="230" t="s">
        <v>131</v>
      </c>
      <c r="AU286" s="230" t="s">
        <v>85</v>
      </c>
      <c r="AY286" s="18" t="s">
        <v>129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33</v>
      </c>
      <c r="BK286" s="231">
        <f>ROUND(I286*H286,1)</f>
        <v>0</v>
      </c>
      <c r="BL286" s="18" t="s">
        <v>136</v>
      </c>
      <c r="BM286" s="230" t="s">
        <v>411</v>
      </c>
    </row>
    <row r="287" spans="1:51" s="13" customFormat="1" ht="12">
      <c r="A287" s="13"/>
      <c r="B287" s="232"/>
      <c r="C287" s="233"/>
      <c r="D287" s="234" t="s">
        <v>138</v>
      </c>
      <c r="E287" s="235" t="s">
        <v>1</v>
      </c>
      <c r="F287" s="236" t="s">
        <v>412</v>
      </c>
      <c r="G287" s="233"/>
      <c r="H287" s="235" t="s">
        <v>1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138</v>
      </c>
      <c r="AU287" s="242" t="s">
        <v>85</v>
      </c>
      <c r="AV287" s="13" t="s">
        <v>33</v>
      </c>
      <c r="AW287" s="13" t="s">
        <v>32</v>
      </c>
      <c r="AX287" s="13" t="s">
        <v>76</v>
      </c>
      <c r="AY287" s="242" t="s">
        <v>129</v>
      </c>
    </row>
    <row r="288" spans="1:51" s="14" customFormat="1" ht="12">
      <c r="A288" s="14"/>
      <c r="B288" s="243"/>
      <c r="C288" s="244"/>
      <c r="D288" s="234" t="s">
        <v>138</v>
      </c>
      <c r="E288" s="245" t="s">
        <v>1</v>
      </c>
      <c r="F288" s="246" t="s">
        <v>33</v>
      </c>
      <c r="G288" s="244"/>
      <c r="H288" s="247">
        <v>1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3" t="s">
        <v>138</v>
      </c>
      <c r="AU288" s="253" t="s">
        <v>85</v>
      </c>
      <c r="AV288" s="14" t="s">
        <v>85</v>
      </c>
      <c r="AW288" s="14" t="s">
        <v>32</v>
      </c>
      <c r="AX288" s="14" t="s">
        <v>33</v>
      </c>
      <c r="AY288" s="253" t="s">
        <v>129</v>
      </c>
    </row>
    <row r="289" spans="1:65" s="2" customFormat="1" ht="24.15" customHeight="1">
      <c r="A289" s="39"/>
      <c r="B289" s="40"/>
      <c r="C289" s="219" t="s">
        <v>413</v>
      </c>
      <c r="D289" s="219" t="s">
        <v>131</v>
      </c>
      <c r="E289" s="220" t="s">
        <v>414</v>
      </c>
      <c r="F289" s="221" t="s">
        <v>415</v>
      </c>
      <c r="G289" s="222" t="s">
        <v>134</v>
      </c>
      <c r="H289" s="223">
        <v>5</v>
      </c>
      <c r="I289" s="224"/>
      <c r="J289" s="225">
        <f>ROUND(I289*H289,1)</f>
        <v>0</v>
      </c>
      <c r="K289" s="221" t="s">
        <v>135</v>
      </c>
      <c r="L289" s="45"/>
      <c r="M289" s="226" t="s">
        <v>1</v>
      </c>
      <c r="N289" s="227" t="s">
        <v>41</v>
      </c>
      <c r="O289" s="92"/>
      <c r="P289" s="228">
        <f>O289*H289</f>
        <v>0</v>
      </c>
      <c r="Q289" s="228">
        <v>0.109405</v>
      </c>
      <c r="R289" s="228">
        <f>Q289*H289</f>
        <v>0.547025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136</v>
      </c>
      <c r="AT289" s="230" t="s">
        <v>131</v>
      </c>
      <c r="AU289" s="230" t="s">
        <v>85</v>
      </c>
      <c r="AY289" s="18" t="s">
        <v>129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33</v>
      </c>
      <c r="BK289" s="231">
        <f>ROUND(I289*H289,1)</f>
        <v>0</v>
      </c>
      <c r="BL289" s="18" t="s">
        <v>136</v>
      </c>
      <c r="BM289" s="230" t="s">
        <v>416</v>
      </c>
    </row>
    <row r="290" spans="1:51" s="13" customFormat="1" ht="12">
      <c r="A290" s="13"/>
      <c r="B290" s="232"/>
      <c r="C290" s="233"/>
      <c r="D290" s="234" t="s">
        <v>138</v>
      </c>
      <c r="E290" s="235" t="s">
        <v>1</v>
      </c>
      <c r="F290" s="236" t="s">
        <v>179</v>
      </c>
      <c r="G290" s="233"/>
      <c r="H290" s="235" t="s">
        <v>1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2" t="s">
        <v>138</v>
      </c>
      <c r="AU290" s="242" t="s">
        <v>85</v>
      </c>
      <c r="AV290" s="13" t="s">
        <v>33</v>
      </c>
      <c r="AW290" s="13" t="s">
        <v>32</v>
      </c>
      <c r="AX290" s="13" t="s">
        <v>76</v>
      </c>
      <c r="AY290" s="242" t="s">
        <v>129</v>
      </c>
    </row>
    <row r="291" spans="1:51" s="14" customFormat="1" ht="12">
      <c r="A291" s="14"/>
      <c r="B291" s="243"/>
      <c r="C291" s="244"/>
      <c r="D291" s="234" t="s">
        <v>138</v>
      </c>
      <c r="E291" s="245" t="s">
        <v>1</v>
      </c>
      <c r="F291" s="246" t="s">
        <v>33</v>
      </c>
      <c r="G291" s="244"/>
      <c r="H291" s="247">
        <v>1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3" t="s">
        <v>138</v>
      </c>
      <c r="AU291" s="253" t="s">
        <v>85</v>
      </c>
      <c r="AV291" s="14" t="s">
        <v>85</v>
      </c>
      <c r="AW291" s="14" t="s">
        <v>32</v>
      </c>
      <c r="AX291" s="14" t="s">
        <v>76</v>
      </c>
      <c r="AY291" s="253" t="s">
        <v>129</v>
      </c>
    </row>
    <row r="292" spans="1:51" s="13" customFormat="1" ht="12">
      <c r="A292" s="13"/>
      <c r="B292" s="232"/>
      <c r="C292" s="233"/>
      <c r="D292" s="234" t="s">
        <v>138</v>
      </c>
      <c r="E292" s="235" t="s">
        <v>1</v>
      </c>
      <c r="F292" s="236" t="s">
        <v>181</v>
      </c>
      <c r="G292" s="233"/>
      <c r="H292" s="235" t="s">
        <v>1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2" t="s">
        <v>138</v>
      </c>
      <c r="AU292" s="242" t="s">
        <v>85</v>
      </c>
      <c r="AV292" s="13" t="s">
        <v>33</v>
      </c>
      <c r="AW292" s="13" t="s">
        <v>32</v>
      </c>
      <c r="AX292" s="13" t="s">
        <v>76</v>
      </c>
      <c r="AY292" s="242" t="s">
        <v>129</v>
      </c>
    </row>
    <row r="293" spans="1:51" s="14" customFormat="1" ht="12">
      <c r="A293" s="14"/>
      <c r="B293" s="243"/>
      <c r="C293" s="244"/>
      <c r="D293" s="234" t="s">
        <v>138</v>
      </c>
      <c r="E293" s="245" t="s">
        <v>1</v>
      </c>
      <c r="F293" s="246" t="s">
        <v>136</v>
      </c>
      <c r="G293" s="244"/>
      <c r="H293" s="247">
        <v>4</v>
      </c>
      <c r="I293" s="248"/>
      <c r="J293" s="244"/>
      <c r="K293" s="244"/>
      <c r="L293" s="249"/>
      <c r="M293" s="250"/>
      <c r="N293" s="251"/>
      <c r="O293" s="251"/>
      <c r="P293" s="251"/>
      <c r="Q293" s="251"/>
      <c r="R293" s="251"/>
      <c r="S293" s="251"/>
      <c r="T293" s="252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3" t="s">
        <v>138</v>
      </c>
      <c r="AU293" s="253" t="s">
        <v>85</v>
      </c>
      <c r="AV293" s="14" t="s">
        <v>85</v>
      </c>
      <c r="AW293" s="14" t="s">
        <v>32</v>
      </c>
      <c r="AX293" s="14" t="s">
        <v>76</v>
      </c>
      <c r="AY293" s="253" t="s">
        <v>129</v>
      </c>
    </row>
    <row r="294" spans="1:51" s="15" customFormat="1" ht="12">
      <c r="A294" s="15"/>
      <c r="B294" s="254"/>
      <c r="C294" s="255"/>
      <c r="D294" s="234" t="s">
        <v>138</v>
      </c>
      <c r="E294" s="256" t="s">
        <v>1</v>
      </c>
      <c r="F294" s="257" t="s">
        <v>174</v>
      </c>
      <c r="G294" s="255"/>
      <c r="H294" s="258">
        <v>5</v>
      </c>
      <c r="I294" s="259"/>
      <c r="J294" s="255"/>
      <c r="K294" s="255"/>
      <c r="L294" s="260"/>
      <c r="M294" s="261"/>
      <c r="N294" s="262"/>
      <c r="O294" s="262"/>
      <c r="P294" s="262"/>
      <c r="Q294" s="262"/>
      <c r="R294" s="262"/>
      <c r="S294" s="262"/>
      <c r="T294" s="263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64" t="s">
        <v>138</v>
      </c>
      <c r="AU294" s="264" t="s">
        <v>85</v>
      </c>
      <c r="AV294" s="15" t="s">
        <v>136</v>
      </c>
      <c r="AW294" s="15" t="s">
        <v>32</v>
      </c>
      <c r="AX294" s="15" t="s">
        <v>33</v>
      </c>
      <c r="AY294" s="264" t="s">
        <v>129</v>
      </c>
    </row>
    <row r="295" spans="1:65" s="2" customFormat="1" ht="21.75" customHeight="1">
      <c r="A295" s="39"/>
      <c r="B295" s="40"/>
      <c r="C295" s="265" t="s">
        <v>417</v>
      </c>
      <c r="D295" s="265" t="s">
        <v>223</v>
      </c>
      <c r="E295" s="266" t="s">
        <v>418</v>
      </c>
      <c r="F295" s="267" t="s">
        <v>419</v>
      </c>
      <c r="G295" s="268" t="s">
        <v>134</v>
      </c>
      <c r="H295" s="269">
        <v>1</v>
      </c>
      <c r="I295" s="270"/>
      <c r="J295" s="271">
        <f>ROUND(I295*H295,1)</f>
        <v>0</v>
      </c>
      <c r="K295" s="267" t="s">
        <v>135</v>
      </c>
      <c r="L295" s="272"/>
      <c r="M295" s="273" t="s">
        <v>1</v>
      </c>
      <c r="N295" s="274" t="s">
        <v>41</v>
      </c>
      <c r="O295" s="92"/>
      <c r="P295" s="228">
        <f>O295*H295</f>
        <v>0</v>
      </c>
      <c r="Q295" s="228">
        <v>0.0065</v>
      </c>
      <c r="R295" s="228">
        <f>Q295*H295</f>
        <v>0.0065</v>
      </c>
      <c r="S295" s="228">
        <v>0</v>
      </c>
      <c r="T295" s="22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0" t="s">
        <v>175</v>
      </c>
      <c r="AT295" s="230" t="s">
        <v>223</v>
      </c>
      <c r="AU295" s="230" t="s">
        <v>85</v>
      </c>
      <c r="AY295" s="18" t="s">
        <v>129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8" t="s">
        <v>33</v>
      </c>
      <c r="BK295" s="231">
        <f>ROUND(I295*H295,1)</f>
        <v>0</v>
      </c>
      <c r="BL295" s="18" t="s">
        <v>136</v>
      </c>
      <c r="BM295" s="230" t="s">
        <v>420</v>
      </c>
    </row>
    <row r="296" spans="1:65" s="2" customFormat="1" ht="24.15" customHeight="1">
      <c r="A296" s="39"/>
      <c r="B296" s="40"/>
      <c r="C296" s="219" t="s">
        <v>421</v>
      </c>
      <c r="D296" s="219" t="s">
        <v>131</v>
      </c>
      <c r="E296" s="220" t="s">
        <v>422</v>
      </c>
      <c r="F296" s="221" t="s">
        <v>423</v>
      </c>
      <c r="G296" s="222" t="s">
        <v>161</v>
      </c>
      <c r="H296" s="223">
        <v>73.6</v>
      </c>
      <c r="I296" s="224"/>
      <c r="J296" s="225">
        <f>ROUND(I296*H296,1)</f>
        <v>0</v>
      </c>
      <c r="K296" s="221" t="s">
        <v>135</v>
      </c>
      <c r="L296" s="45"/>
      <c r="M296" s="226" t="s">
        <v>1</v>
      </c>
      <c r="N296" s="227" t="s">
        <v>41</v>
      </c>
      <c r="O296" s="92"/>
      <c r="P296" s="228">
        <f>O296*H296</f>
        <v>0</v>
      </c>
      <c r="Q296" s="228">
        <v>0.0001</v>
      </c>
      <c r="R296" s="228">
        <f>Q296*H296</f>
        <v>0.007359999999999999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136</v>
      </c>
      <c r="AT296" s="230" t="s">
        <v>131</v>
      </c>
      <c r="AU296" s="230" t="s">
        <v>85</v>
      </c>
      <c r="AY296" s="18" t="s">
        <v>129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33</v>
      </c>
      <c r="BK296" s="231">
        <f>ROUND(I296*H296,1)</f>
        <v>0</v>
      </c>
      <c r="BL296" s="18" t="s">
        <v>136</v>
      </c>
      <c r="BM296" s="230" t="s">
        <v>424</v>
      </c>
    </row>
    <row r="297" spans="1:51" s="13" customFormat="1" ht="12">
      <c r="A297" s="13"/>
      <c r="B297" s="232"/>
      <c r="C297" s="233"/>
      <c r="D297" s="234" t="s">
        <v>138</v>
      </c>
      <c r="E297" s="235" t="s">
        <v>1</v>
      </c>
      <c r="F297" s="236" t="s">
        <v>425</v>
      </c>
      <c r="G297" s="233"/>
      <c r="H297" s="235" t="s">
        <v>1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138</v>
      </c>
      <c r="AU297" s="242" t="s">
        <v>85</v>
      </c>
      <c r="AV297" s="13" t="s">
        <v>33</v>
      </c>
      <c r="AW297" s="13" t="s">
        <v>32</v>
      </c>
      <c r="AX297" s="13" t="s">
        <v>76</v>
      </c>
      <c r="AY297" s="242" t="s">
        <v>129</v>
      </c>
    </row>
    <row r="298" spans="1:51" s="14" customFormat="1" ht="12">
      <c r="A298" s="14"/>
      <c r="B298" s="243"/>
      <c r="C298" s="244"/>
      <c r="D298" s="234" t="s">
        <v>138</v>
      </c>
      <c r="E298" s="245" t="s">
        <v>1</v>
      </c>
      <c r="F298" s="246" t="s">
        <v>426</v>
      </c>
      <c r="G298" s="244"/>
      <c r="H298" s="247">
        <v>73.6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3" t="s">
        <v>138</v>
      </c>
      <c r="AU298" s="253" t="s">
        <v>85</v>
      </c>
      <c r="AV298" s="14" t="s">
        <v>85</v>
      </c>
      <c r="AW298" s="14" t="s">
        <v>32</v>
      </c>
      <c r="AX298" s="14" t="s">
        <v>33</v>
      </c>
      <c r="AY298" s="253" t="s">
        <v>129</v>
      </c>
    </row>
    <row r="299" spans="1:65" s="2" customFormat="1" ht="24.15" customHeight="1">
      <c r="A299" s="39"/>
      <c r="B299" s="40"/>
      <c r="C299" s="219" t="s">
        <v>427</v>
      </c>
      <c r="D299" s="219" t="s">
        <v>131</v>
      </c>
      <c r="E299" s="220" t="s">
        <v>428</v>
      </c>
      <c r="F299" s="221" t="s">
        <v>429</v>
      </c>
      <c r="G299" s="222" t="s">
        <v>161</v>
      </c>
      <c r="H299" s="223">
        <v>38.6</v>
      </c>
      <c r="I299" s="224"/>
      <c r="J299" s="225">
        <f>ROUND(I299*H299,1)</f>
        <v>0</v>
      </c>
      <c r="K299" s="221" t="s">
        <v>135</v>
      </c>
      <c r="L299" s="45"/>
      <c r="M299" s="226" t="s">
        <v>1</v>
      </c>
      <c r="N299" s="227" t="s">
        <v>41</v>
      </c>
      <c r="O299" s="92"/>
      <c r="P299" s="228">
        <f>O299*H299</f>
        <v>0</v>
      </c>
      <c r="Q299" s="228">
        <v>0.0001</v>
      </c>
      <c r="R299" s="228">
        <f>Q299*H299</f>
        <v>0.00386</v>
      </c>
      <c r="S299" s="228">
        <v>0</v>
      </c>
      <c r="T299" s="22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0" t="s">
        <v>136</v>
      </c>
      <c r="AT299" s="230" t="s">
        <v>131</v>
      </c>
      <c r="AU299" s="230" t="s">
        <v>85</v>
      </c>
      <c r="AY299" s="18" t="s">
        <v>129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8" t="s">
        <v>33</v>
      </c>
      <c r="BK299" s="231">
        <f>ROUND(I299*H299,1)</f>
        <v>0</v>
      </c>
      <c r="BL299" s="18" t="s">
        <v>136</v>
      </c>
      <c r="BM299" s="230" t="s">
        <v>430</v>
      </c>
    </row>
    <row r="300" spans="1:65" s="2" customFormat="1" ht="24.15" customHeight="1">
      <c r="A300" s="39"/>
      <c r="B300" s="40"/>
      <c r="C300" s="219" t="s">
        <v>431</v>
      </c>
      <c r="D300" s="219" t="s">
        <v>131</v>
      </c>
      <c r="E300" s="220" t="s">
        <v>432</v>
      </c>
      <c r="F300" s="221" t="s">
        <v>433</v>
      </c>
      <c r="G300" s="222" t="s">
        <v>134</v>
      </c>
      <c r="H300" s="223">
        <v>4</v>
      </c>
      <c r="I300" s="224"/>
      <c r="J300" s="225">
        <f>ROUND(I300*H300,1)</f>
        <v>0</v>
      </c>
      <c r="K300" s="221" t="s">
        <v>135</v>
      </c>
      <c r="L300" s="45"/>
      <c r="M300" s="226" t="s">
        <v>1</v>
      </c>
      <c r="N300" s="227" t="s">
        <v>41</v>
      </c>
      <c r="O300" s="92"/>
      <c r="P300" s="228">
        <f>O300*H300</f>
        <v>0</v>
      </c>
      <c r="Q300" s="228">
        <v>0.004066</v>
      </c>
      <c r="R300" s="228">
        <f>Q300*H300</f>
        <v>0.016264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136</v>
      </c>
      <c r="AT300" s="230" t="s">
        <v>131</v>
      </c>
      <c r="AU300" s="230" t="s">
        <v>85</v>
      </c>
      <c r="AY300" s="18" t="s">
        <v>129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33</v>
      </c>
      <c r="BK300" s="231">
        <f>ROUND(I300*H300,1)</f>
        <v>0</v>
      </c>
      <c r="BL300" s="18" t="s">
        <v>136</v>
      </c>
      <c r="BM300" s="230" t="s">
        <v>434</v>
      </c>
    </row>
    <row r="301" spans="1:51" s="13" customFormat="1" ht="12">
      <c r="A301" s="13"/>
      <c r="B301" s="232"/>
      <c r="C301" s="233"/>
      <c r="D301" s="234" t="s">
        <v>138</v>
      </c>
      <c r="E301" s="235" t="s">
        <v>1</v>
      </c>
      <c r="F301" s="236" t="s">
        <v>435</v>
      </c>
      <c r="G301" s="233"/>
      <c r="H301" s="235" t="s">
        <v>1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138</v>
      </c>
      <c r="AU301" s="242" t="s">
        <v>85</v>
      </c>
      <c r="AV301" s="13" t="s">
        <v>33</v>
      </c>
      <c r="AW301" s="13" t="s">
        <v>32</v>
      </c>
      <c r="AX301" s="13" t="s">
        <v>76</v>
      </c>
      <c r="AY301" s="242" t="s">
        <v>129</v>
      </c>
    </row>
    <row r="302" spans="1:51" s="14" customFormat="1" ht="12">
      <c r="A302" s="14"/>
      <c r="B302" s="243"/>
      <c r="C302" s="244"/>
      <c r="D302" s="234" t="s">
        <v>138</v>
      </c>
      <c r="E302" s="245" t="s">
        <v>1</v>
      </c>
      <c r="F302" s="246" t="s">
        <v>136</v>
      </c>
      <c r="G302" s="244"/>
      <c r="H302" s="247">
        <v>4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3" t="s">
        <v>138</v>
      </c>
      <c r="AU302" s="253" t="s">
        <v>85</v>
      </c>
      <c r="AV302" s="14" t="s">
        <v>85</v>
      </c>
      <c r="AW302" s="14" t="s">
        <v>32</v>
      </c>
      <c r="AX302" s="14" t="s">
        <v>33</v>
      </c>
      <c r="AY302" s="253" t="s">
        <v>129</v>
      </c>
    </row>
    <row r="303" spans="1:65" s="2" customFormat="1" ht="16.5" customHeight="1">
      <c r="A303" s="39"/>
      <c r="B303" s="40"/>
      <c r="C303" s="219" t="s">
        <v>436</v>
      </c>
      <c r="D303" s="219" t="s">
        <v>131</v>
      </c>
      <c r="E303" s="220" t="s">
        <v>437</v>
      </c>
      <c r="F303" s="221" t="s">
        <v>438</v>
      </c>
      <c r="G303" s="222" t="s">
        <v>161</v>
      </c>
      <c r="H303" s="223">
        <v>112.2</v>
      </c>
      <c r="I303" s="224"/>
      <c r="J303" s="225">
        <f>ROUND(I303*H303,1)</f>
        <v>0</v>
      </c>
      <c r="K303" s="221" t="s">
        <v>135</v>
      </c>
      <c r="L303" s="45"/>
      <c r="M303" s="226" t="s">
        <v>1</v>
      </c>
      <c r="N303" s="227" t="s">
        <v>41</v>
      </c>
      <c r="O303" s="92"/>
      <c r="P303" s="228">
        <f>O303*H303</f>
        <v>0</v>
      </c>
      <c r="Q303" s="228">
        <v>4.88E-06</v>
      </c>
      <c r="R303" s="228">
        <f>Q303*H303</f>
        <v>0.000547536</v>
      </c>
      <c r="S303" s="228">
        <v>0</v>
      </c>
      <c r="T303" s="22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0" t="s">
        <v>136</v>
      </c>
      <c r="AT303" s="230" t="s">
        <v>131</v>
      </c>
      <c r="AU303" s="230" t="s">
        <v>85</v>
      </c>
      <c r="AY303" s="18" t="s">
        <v>129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8" t="s">
        <v>33</v>
      </c>
      <c r="BK303" s="231">
        <f>ROUND(I303*H303,1)</f>
        <v>0</v>
      </c>
      <c r="BL303" s="18" t="s">
        <v>136</v>
      </c>
      <c r="BM303" s="230" t="s">
        <v>439</v>
      </c>
    </row>
    <row r="304" spans="1:51" s="13" customFormat="1" ht="12">
      <c r="A304" s="13"/>
      <c r="B304" s="232"/>
      <c r="C304" s="233"/>
      <c r="D304" s="234" t="s">
        <v>138</v>
      </c>
      <c r="E304" s="235" t="s">
        <v>1</v>
      </c>
      <c r="F304" s="236" t="s">
        <v>440</v>
      </c>
      <c r="G304" s="233"/>
      <c r="H304" s="235" t="s">
        <v>1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2" t="s">
        <v>138</v>
      </c>
      <c r="AU304" s="242" t="s">
        <v>85</v>
      </c>
      <c r="AV304" s="13" t="s">
        <v>33</v>
      </c>
      <c r="AW304" s="13" t="s">
        <v>32</v>
      </c>
      <c r="AX304" s="13" t="s">
        <v>76</v>
      </c>
      <c r="AY304" s="242" t="s">
        <v>129</v>
      </c>
    </row>
    <row r="305" spans="1:51" s="14" customFormat="1" ht="12">
      <c r="A305" s="14"/>
      <c r="B305" s="243"/>
      <c r="C305" s="244"/>
      <c r="D305" s="234" t="s">
        <v>138</v>
      </c>
      <c r="E305" s="245" t="s">
        <v>1</v>
      </c>
      <c r="F305" s="246" t="s">
        <v>426</v>
      </c>
      <c r="G305" s="244"/>
      <c r="H305" s="247">
        <v>73.6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3" t="s">
        <v>138</v>
      </c>
      <c r="AU305" s="253" t="s">
        <v>85</v>
      </c>
      <c r="AV305" s="14" t="s">
        <v>85</v>
      </c>
      <c r="AW305" s="14" t="s">
        <v>32</v>
      </c>
      <c r="AX305" s="14" t="s">
        <v>76</v>
      </c>
      <c r="AY305" s="253" t="s">
        <v>129</v>
      </c>
    </row>
    <row r="306" spans="1:51" s="13" customFormat="1" ht="12">
      <c r="A306" s="13"/>
      <c r="B306" s="232"/>
      <c r="C306" s="233"/>
      <c r="D306" s="234" t="s">
        <v>138</v>
      </c>
      <c r="E306" s="235" t="s">
        <v>1</v>
      </c>
      <c r="F306" s="236" t="s">
        <v>441</v>
      </c>
      <c r="G306" s="233"/>
      <c r="H306" s="235" t="s">
        <v>1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2" t="s">
        <v>138</v>
      </c>
      <c r="AU306" s="242" t="s">
        <v>85</v>
      </c>
      <c r="AV306" s="13" t="s">
        <v>33</v>
      </c>
      <c r="AW306" s="13" t="s">
        <v>32</v>
      </c>
      <c r="AX306" s="13" t="s">
        <v>76</v>
      </c>
      <c r="AY306" s="242" t="s">
        <v>129</v>
      </c>
    </row>
    <row r="307" spans="1:51" s="14" customFormat="1" ht="12">
      <c r="A307" s="14"/>
      <c r="B307" s="243"/>
      <c r="C307" s="244"/>
      <c r="D307" s="234" t="s">
        <v>138</v>
      </c>
      <c r="E307" s="245" t="s">
        <v>1</v>
      </c>
      <c r="F307" s="246" t="s">
        <v>442</v>
      </c>
      <c r="G307" s="244"/>
      <c r="H307" s="247">
        <v>38.6</v>
      </c>
      <c r="I307" s="248"/>
      <c r="J307" s="244"/>
      <c r="K307" s="244"/>
      <c r="L307" s="249"/>
      <c r="M307" s="250"/>
      <c r="N307" s="251"/>
      <c r="O307" s="251"/>
      <c r="P307" s="251"/>
      <c r="Q307" s="251"/>
      <c r="R307" s="251"/>
      <c r="S307" s="251"/>
      <c r="T307" s="252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3" t="s">
        <v>138</v>
      </c>
      <c r="AU307" s="253" t="s">
        <v>85</v>
      </c>
      <c r="AV307" s="14" t="s">
        <v>85</v>
      </c>
      <c r="AW307" s="14" t="s">
        <v>32</v>
      </c>
      <c r="AX307" s="14" t="s">
        <v>76</v>
      </c>
      <c r="AY307" s="253" t="s">
        <v>129</v>
      </c>
    </row>
    <row r="308" spans="1:51" s="15" customFormat="1" ht="12">
      <c r="A308" s="15"/>
      <c r="B308" s="254"/>
      <c r="C308" s="255"/>
      <c r="D308" s="234" t="s">
        <v>138</v>
      </c>
      <c r="E308" s="256" t="s">
        <v>1</v>
      </c>
      <c r="F308" s="257" t="s">
        <v>174</v>
      </c>
      <c r="G308" s="255"/>
      <c r="H308" s="258">
        <v>112.2</v>
      </c>
      <c r="I308" s="259"/>
      <c r="J308" s="255"/>
      <c r="K308" s="255"/>
      <c r="L308" s="260"/>
      <c r="M308" s="261"/>
      <c r="N308" s="262"/>
      <c r="O308" s="262"/>
      <c r="P308" s="262"/>
      <c r="Q308" s="262"/>
      <c r="R308" s="262"/>
      <c r="S308" s="262"/>
      <c r="T308" s="263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64" t="s">
        <v>138</v>
      </c>
      <c r="AU308" s="264" t="s">
        <v>85</v>
      </c>
      <c r="AV308" s="15" t="s">
        <v>136</v>
      </c>
      <c r="AW308" s="15" t="s">
        <v>32</v>
      </c>
      <c r="AX308" s="15" t="s">
        <v>33</v>
      </c>
      <c r="AY308" s="264" t="s">
        <v>129</v>
      </c>
    </row>
    <row r="309" spans="1:65" s="2" customFormat="1" ht="16.5" customHeight="1">
      <c r="A309" s="39"/>
      <c r="B309" s="40"/>
      <c r="C309" s="219" t="s">
        <v>443</v>
      </c>
      <c r="D309" s="219" t="s">
        <v>131</v>
      </c>
      <c r="E309" s="220" t="s">
        <v>444</v>
      </c>
      <c r="F309" s="221" t="s">
        <v>445</v>
      </c>
      <c r="G309" s="222" t="s">
        <v>146</v>
      </c>
      <c r="H309" s="223">
        <v>16</v>
      </c>
      <c r="I309" s="224"/>
      <c r="J309" s="225">
        <f>ROUND(I309*H309,1)</f>
        <v>0</v>
      </c>
      <c r="K309" s="221" t="s">
        <v>135</v>
      </c>
      <c r="L309" s="45"/>
      <c r="M309" s="226" t="s">
        <v>1</v>
      </c>
      <c r="N309" s="227" t="s">
        <v>41</v>
      </c>
      <c r="O309" s="92"/>
      <c r="P309" s="228">
        <f>O309*H309</f>
        <v>0</v>
      </c>
      <c r="Q309" s="228">
        <v>1.22E-05</v>
      </c>
      <c r="R309" s="228">
        <f>Q309*H309</f>
        <v>0.0001952</v>
      </c>
      <c r="S309" s="228">
        <v>0</v>
      </c>
      <c r="T309" s="22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0" t="s">
        <v>136</v>
      </c>
      <c r="AT309" s="230" t="s">
        <v>131</v>
      </c>
      <c r="AU309" s="230" t="s">
        <v>85</v>
      </c>
      <c r="AY309" s="18" t="s">
        <v>129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8" t="s">
        <v>33</v>
      </c>
      <c r="BK309" s="231">
        <f>ROUND(I309*H309,1)</f>
        <v>0</v>
      </c>
      <c r="BL309" s="18" t="s">
        <v>136</v>
      </c>
      <c r="BM309" s="230" t="s">
        <v>446</v>
      </c>
    </row>
    <row r="310" spans="1:51" s="13" customFormat="1" ht="12">
      <c r="A310" s="13"/>
      <c r="B310" s="232"/>
      <c r="C310" s="233"/>
      <c r="D310" s="234" t="s">
        <v>138</v>
      </c>
      <c r="E310" s="235" t="s">
        <v>1</v>
      </c>
      <c r="F310" s="236" t="s">
        <v>435</v>
      </c>
      <c r="G310" s="233"/>
      <c r="H310" s="235" t="s">
        <v>1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2" t="s">
        <v>138</v>
      </c>
      <c r="AU310" s="242" t="s">
        <v>85</v>
      </c>
      <c r="AV310" s="13" t="s">
        <v>33</v>
      </c>
      <c r="AW310" s="13" t="s">
        <v>32</v>
      </c>
      <c r="AX310" s="13" t="s">
        <v>76</v>
      </c>
      <c r="AY310" s="242" t="s">
        <v>129</v>
      </c>
    </row>
    <row r="311" spans="1:51" s="14" customFormat="1" ht="12">
      <c r="A311" s="14"/>
      <c r="B311" s="243"/>
      <c r="C311" s="244"/>
      <c r="D311" s="234" t="s">
        <v>138</v>
      </c>
      <c r="E311" s="245" t="s">
        <v>1</v>
      </c>
      <c r="F311" s="246" t="s">
        <v>447</v>
      </c>
      <c r="G311" s="244"/>
      <c r="H311" s="247">
        <v>16</v>
      </c>
      <c r="I311" s="248"/>
      <c r="J311" s="244"/>
      <c r="K311" s="244"/>
      <c r="L311" s="249"/>
      <c r="M311" s="250"/>
      <c r="N311" s="251"/>
      <c r="O311" s="251"/>
      <c r="P311" s="251"/>
      <c r="Q311" s="251"/>
      <c r="R311" s="251"/>
      <c r="S311" s="251"/>
      <c r="T311" s="25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3" t="s">
        <v>138</v>
      </c>
      <c r="AU311" s="253" t="s">
        <v>85</v>
      </c>
      <c r="AV311" s="14" t="s">
        <v>85</v>
      </c>
      <c r="AW311" s="14" t="s">
        <v>32</v>
      </c>
      <c r="AX311" s="14" t="s">
        <v>33</v>
      </c>
      <c r="AY311" s="253" t="s">
        <v>129</v>
      </c>
    </row>
    <row r="312" spans="1:65" s="2" customFormat="1" ht="24.15" customHeight="1">
      <c r="A312" s="39"/>
      <c r="B312" s="40"/>
      <c r="C312" s="219" t="s">
        <v>448</v>
      </c>
      <c r="D312" s="219" t="s">
        <v>131</v>
      </c>
      <c r="E312" s="220" t="s">
        <v>449</v>
      </c>
      <c r="F312" s="221" t="s">
        <v>450</v>
      </c>
      <c r="G312" s="222" t="s">
        <v>161</v>
      </c>
      <c r="H312" s="223">
        <v>304</v>
      </c>
      <c r="I312" s="224"/>
      <c r="J312" s="225">
        <f>ROUND(I312*H312,1)</f>
        <v>0</v>
      </c>
      <c r="K312" s="221" t="s">
        <v>135</v>
      </c>
      <c r="L312" s="45"/>
      <c r="M312" s="226" t="s">
        <v>1</v>
      </c>
      <c r="N312" s="227" t="s">
        <v>41</v>
      </c>
      <c r="O312" s="92"/>
      <c r="P312" s="228">
        <f>O312*H312</f>
        <v>0</v>
      </c>
      <c r="Q312" s="228">
        <v>0.089776</v>
      </c>
      <c r="R312" s="228">
        <f>Q312*H312</f>
        <v>27.291904</v>
      </c>
      <c r="S312" s="228">
        <v>0</v>
      </c>
      <c r="T312" s="22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136</v>
      </c>
      <c r="AT312" s="230" t="s">
        <v>131</v>
      </c>
      <c r="AU312" s="230" t="s">
        <v>85</v>
      </c>
      <c r="AY312" s="18" t="s">
        <v>129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33</v>
      </c>
      <c r="BK312" s="231">
        <f>ROUND(I312*H312,1)</f>
        <v>0</v>
      </c>
      <c r="BL312" s="18" t="s">
        <v>136</v>
      </c>
      <c r="BM312" s="230" t="s">
        <v>451</v>
      </c>
    </row>
    <row r="313" spans="1:51" s="13" customFormat="1" ht="12">
      <c r="A313" s="13"/>
      <c r="B313" s="232"/>
      <c r="C313" s="233"/>
      <c r="D313" s="234" t="s">
        <v>138</v>
      </c>
      <c r="E313" s="235" t="s">
        <v>1</v>
      </c>
      <c r="F313" s="236" t="s">
        <v>452</v>
      </c>
      <c r="G313" s="233"/>
      <c r="H313" s="235" t="s">
        <v>1</v>
      </c>
      <c r="I313" s="237"/>
      <c r="J313" s="233"/>
      <c r="K313" s="233"/>
      <c r="L313" s="238"/>
      <c r="M313" s="239"/>
      <c r="N313" s="240"/>
      <c r="O313" s="240"/>
      <c r="P313" s="240"/>
      <c r="Q313" s="240"/>
      <c r="R313" s="240"/>
      <c r="S313" s="240"/>
      <c r="T313" s="24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2" t="s">
        <v>138</v>
      </c>
      <c r="AU313" s="242" t="s">
        <v>85</v>
      </c>
      <c r="AV313" s="13" t="s">
        <v>33</v>
      </c>
      <c r="AW313" s="13" t="s">
        <v>32</v>
      </c>
      <c r="AX313" s="13" t="s">
        <v>76</v>
      </c>
      <c r="AY313" s="242" t="s">
        <v>129</v>
      </c>
    </row>
    <row r="314" spans="1:51" s="14" customFormat="1" ht="12">
      <c r="A314" s="14"/>
      <c r="B314" s="243"/>
      <c r="C314" s="244"/>
      <c r="D314" s="234" t="s">
        <v>138</v>
      </c>
      <c r="E314" s="245" t="s">
        <v>1</v>
      </c>
      <c r="F314" s="246" t="s">
        <v>453</v>
      </c>
      <c r="G314" s="244"/>
      <c r="H314" s="247">
        <v>304</v>
      </c>
      <c r="I314" s="248"/>
      <c r="J314" s="244"/>
      <c r="K314" s="244"/>
      <c r="L314" s="249"/>
      <c r="M314" s="250"/>
      <c r="N314" s="251"/>
      <c r="O314" s="251"/>
      <c r="P314" s="251"/>
      <c r="Q314" s="251"/>
      <c r="R314" s="251"/>
      <c r="S314" s="251"/>
      <c r="T314" s="25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3" t="s">
        <v>138</v>
      </c>
      <c r="AU314" s="253" t="s">
        <v>85</v>
      </c>
      <c r="AV314" s="14" t="s">
        <v>85</v>
      </c>
      <c r="AW314" s="14" t="s">
        <v>32</v>
      </c>
      <c r="AX314" s="14" t="s">
        <v>33</v>
      </c>
      <c r="AY314" s="253" t="s">
        <v>129</v>
      </c>
    </row>
    <row r="315" spans="1:65" s="2" customFormat="1" ht="16.5" customHeight="1">
      <c r="A315" s="39"/>
      <c r="B315" s="40"/>
      <c r="C315" s="265" t="s">
        <v>454</v>
      </c>
      <c r="D315" s="265" t="s">
        <v>223</v>
      </c>
      <c r="E315" s="266" t="s">
        <v>455</v>
      </c>
      <c r="F315" s="267" t="s">
        <v>456</v>
      </c>
      <c r="G315" s="268" t="s">
        <v>146</v>
      </c>
      <c r="H315" s="269">
        <v>31.92</v>
      </c>
      <c r="I315" s="270"/>
      <c r="J315" s="271">
        <f>ROUND(I315*H315,1)</f>
        <v>0</v>
      </c>
      <c r="K315" s="267" t="s">
        <v>135</v>
      </c>
      <c r="L315" s="272"/>
      <c r="M315" s="273" t="s">
        <v>1</v>
      </c>
      <c r="N315" s="274" t="s">
        <v>41</v>
      </c>
      <c r="O315" s="92"/>
      <c r="P315" s="228">
        <f>O315*H315</f>
        <v>0</v>
      </c>
      <c r="Q315" s="228">
        <v>0.228</v>
      </c>
      <c r="R315" s="228">
        <f>Q315*H315</f>
        <v>7.277760000000001</v>
      </c>
      <c r="S315" s="228">
        <v>0</v>
      </c>
      <c r="T315" s="22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0" t="s">
        <v>175</v>
      </c>
      <c r="AT315" s="230" t="s">
        <v>223</v>
      </c>
      <c r="AU315" s="230" t="s">
        <v>85</v>
      </c>
      <c r="AY315" s="18" t="s">
        <v>129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8" t="s">
        <v>33</v>
      </c>
      <c r="BK315" s="231">
        <f>ROUND(I315*H315,1)</f>
        <v>0</v>
      </c>
      <c r="BL315" s="18" t="s">
        <v>136</v>
      </c>
      <c r="BM315" s="230" t="s">
        <v>457</v>
      </c>
    </row>
    <row r="316" spans="1:51" s="14" customFormat="1" ht="12">
      <c r="A316" s="14"/>
      <c r="B316" s="243"/>
      <c r="C316" s="244"/>
      <c r="D316" s="234" t="s">
        <v>138</v>
      </c>
      <c r="E316" s="245" t="s">
        <v>1</v>
      </c>
      <c r="F316" s="246" t="s">
        <v>458</v>
      </c>
      <c r="G316" s="244"/>
      <c r="H316" s="247">
        <v>30.4</v>
      </c>
      <c r="I316" s="248"/>
      <c r="J316" s="244"/>
      <c r="K316" s="244"/>
      <c r="L316" s="249"/>
      <c r="M316" s="250"/>
      <c r="N316" s="251"/>
      <c r="O316" s="251"/>
      <c r="P316" s="251"/>
      <c r="Q316" s="251"/>
      <c r="R316" s="251"/>
      <c r="S316" s="251"/>
      <c r="T316" s="252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3" t="s">
        <v>138</v>
      </c>
      <c r="AU316" s="253" t="s">
        <v>85</v>
      </c>
      <c r="AV316" s="14" t="s">
        <v>85</v>
      </c>
      <c r="AW316" s="14" t="s">
        <v>32</v>
      </c>
      <c r="AX316" s="14" t="s">
        <v>33</v>
      </c>
      <c r="AY316" s="253" t="s">
        <v>129</v>
      </c>
    </row>
    <row r="317" spans="1:51" s="14" customFormat="1" ht="12">
      <c r="A317" s="14"/>
      <c r="B317" s="243"/>
      <c r="C317" s="244"/>
      <c r="D317" s="234" t="s">
        <v>138</v>
      </c>
      <c r="E317" s="244"/>
      <c r="F317" s="246" t="s">
        <v>459</v>
      </c>
      <c r="G317" s="244"/>
      <c r="H317" s="247">
        <v>31.92</v>
      </c>
      <c r="I317" s="248"/>
      <c r="J317" s="244"/>
      <c r="K317" s="244"/>
      <c r="L317" s="249"/>
      <c r="M317" s="250"/>
      <c r="N317" s="251"/>
      <c r="O317" s="251"/>
      <c r="P317" s="251"/>
      <c r="Q317" s="251"/>
      <c r="R317" s="251"/>
      <c r="S317" s="251"/>
      <c r="T317" s="252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3" t="s">
        <v>138</v>
      </c>
      <c r="AU317" s="253" t="s">
        <v>85</v>
      </c>
      <c r="AV317" s="14" t="s">
        <v>85</v>
      </c>
      <c r="AW317" s="14" t="s">
        <v>4</v>
      </c>
      <c r="AX317" s="14" t="s">
        <v>33</v>
      </c>
      <c r="AY317" s="253" t="s">
        <v>129</v>
      </c>
    </row>
    <row r="318" spans="1:65" s="2" customFormat="1" ht="24.15" customHeight="1">
      <c r="A318" s="39"/>
      <c r="B318" s="40"/>
      <c r="C318" s="219" t="s">
        <v>460</v>
      </c>
      <c r="D318" s="219" t="s">
        <v>131</v>
      </c>
      <c r="E318" s="220" t="s">
        <v>461</v>
      </c>
      <c r="F318" s="221" t="s">
        <v>462</v>
      </c>
      <c r="G318" s="222" t="s">
        <v>161</v>
      </c>
      <c r="H318" s="223">
        <v>164.35</v>
      </c>
      <c r="I318" s="224"/>
      <c r="J318" s="225">
        <f>ROUND(I318*H318,1)</f>
        <v>0</v>
      </c>
      <c r="K318" s="221" t="s">
        <v>135</v>
      </c>
      <c r="L318" s="45"/>
      <c r="M318" s="226" t="s">
        <v>1</v>
      </c>
      <c r="N318" s="227" t="s">
        <v>41</v>
      </c>
      <c r="O318" s="92"/>
      <c r="P318" s="228">
        <f>O318*H318</f>
        <v>0</v>
      </c>
      <c r="Q318" s="228">
        <v>0.20218872</v>
      </c>
      <c r="R318" s="228">
        <f>Q318*H318</f>
        <v>33.229716132</v>
      </c>
      <c r="S318" s="228">
        <v>0</v>
      </c>
      <c r="T318" s="229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0" t="s">
        <v>136</v>
      </c>
      <c r="AT318" s="230" t="s">
        <v>131</v>
      </c>
      <c r="AU318" s="230" t="s">
        <v>85</v>
      </c>
      <c r="AY318" s="18" t="s">
        <v>129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8" t="s">
        <v>33</v>
      </c>
      <c r="BK318" s="231">
        <f>ROUND(I318*H318,1)</f>
        <v>0</v>
      </c>
      <c r="BL318" s="18" t="s">
        <v>136</v>
      </c>
      <c r="BM318" s="230" t="s">
        <v>463</v>
      </c>
    </row>
    <row r="319" spans="1:51" s="13" customFormat="1" ht="12">
      <c r="A319" s="13"/>
      <c r="B319" s="232"/>
      <c r="C319" s="233"/>
      <c r="D319" s="234" t="s">
        <v>138</v>
      </c>
      <c r="E319" s="235" t="s">
        <v>1</v>
      </c>
      <c r="F319" s="236" t="s">
        <v>464</v>
      </c>
      <c r="G319" s="233"/>
      <c r="H319" s="235" t="s">
        <v>1</v>
      </c>
      <c r="I319" s="237"/>
      <c r="J319" s="233"/>
      <c r="K319" s="233"/>
      <c r="L319" s="238"/>
      <c r="M319" s="239"/>
      <c r="N319" s="240"/>
      <c r="O319" s="240"/>
      <c r="P319" s="240"/>
      <c r="Q319" s="240"/>
      <c r="R319" s="240"/>
      <c r="S319" s="240"/>
      <c r="T319" s="24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2" t="s">
        <v>138</v>
      </c>
      <c r="AU319" s="242" t="s">
        <v>85</v>
      </c>
      <c r="AV319" s="13" t="s">
        <v>33</v>
      </c>
      <c r="AW319" s="13" t="s">
        <v>32</v>
      </c>
      <c r="AX319" s="13" t="s">
        <v>76</v>
      </c>
      <c r="AY319" s="242" t="s">
        <v>129</v>
      </c>
    </row>
    <row r="320" spans="1:51" s="14" customFormat="1" ht="12">
      <c r="A320" s="14"/>
      <c r="B320" s="243"/>
      <c r="C320" s="244"/>
      <c r="D320" s="234" t="s">
        <v>138</v>
      </c>
      <c r="E320" s="245" t="s">
        <v>1</v>
      </c>
      <c r="F320" s="246" t="s">
        <v>465</v>
      </c>
      <c r="G320" s="244"/>
      <c r="H320" s="247">
        <v>117.85</v>
      </c>
      <c r="I320" s="248"/>
      <c r="J320" s="244"/>
      <c r="K320" s="244"/>
      <c r="L320" s="249"/>
      <c r="M320" s="250"/>
      <c r="N320" s="251"/>
      <c r="O320" s="251"/>
      <c r="P320" s="251"/>
      <c r="Q320" s="251"/>
      <c r="R320" s="251"/>
      <c r="S320" s="251"/>
      <c r="T320" s="252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3" t="s">
        <v>138</v>
      </c>
      <c r="AU320" s="253" t="s">
        <v>85</v>
      </c>
      <c r="AV320" s="14" t="s">
        <v>85</v>
      </c>
      <c r="AW320" s="14" t="s">
        <v>32</v>
      </c>
      <c r="AX320" s="14" t="s">
        <v>76</v>
      </c>
      <c r="AY320" s="253" t="s">
        <v>129</v>
      </c>
    </row>
    <row r="321" spans="1:51" s="13" customFormat="1" ht="12">
      <c r="A321" s="13"/>
      <c r="B321" s="232"/>
      <c r="C321" s="233"/>
      <c r="D321" s="234" t="s">
        <v>138</v>
      </c>
      <c r="E321" s="235" t="s">
        <v>1</v>
      </c>
      <c r="F321" s="236" t="s">
        <v>466</v>
      </c>
      <c r="G321" s="233"/>
      <c r="H321" s="235" t="s">
        <v>1</v>
      </c>
      <c r="I321" s="237"/>
      <c r="J321" s="233"/>
      <c r="K321" s="233"/>
      <c r="L321" s="238"/>
      <c r="M321" s="239"/>
      <c r="N321" s="240"/>
      <c r="O321" s="240"/>
      <c r="P321" s="240"/>
      <c r="Q321" s="240"/>
      <c r="R321" s="240"/>
      <c r="S321" s="240"/>
      <c r="T321" s="24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2" t="s">
        <v>138</v>
      </c>
      <c r="AU321" s="242" t="s">
        <v>85</v>
      </c>
      <c r="AV321" s="13" t="s">
        <v>33</v>
      </c>
      <c r="AW321" s="13" t="s">
        <v>32</v>
      </c>
      <c r="AX321" s="13" t="s">
        <v>76</v>
      </c>
      <c r="AY321" s="242" t="s">
        <v>129</v>
      </c>
    </row>
    <row r="322" spans="1:51" s="14" customFormat="1" ht="12">
      <c r="A322" s="14"/>
      <c r="B322" s="243"/>
      <c r="C322" s="244"/>
      <c r="D322" s="234" t="s">
        <v>138</v>
      </c>
      <c r="E322" s="245" t="s">
        <v>1</v>
      </c>
      <c r="F322" s="246" t="s">
        <v>467</v>
      </c>
      <c r="G322" s="244"/>
      <c r="H322" s="247">
        <v>28.5</v>
      </c>
      <c r="I322" s="248"/>
      <c r="J322" s="244"/>
      <c r="K322" s="244"/>
      <c r="L322" s="249"/>
      <c r="M322" s="250"/>
      <c r="N322" s="251"/>
      <c r="O322" s="251"/>
      <c r="P322" s="251"/>
      <c r="Q322" s="251"/>
      <c r="R322" s="251"/>
      <c r="S322" s="251"/>
      <c r="T322" s="252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3" t="s">
        <v>138</v>
      </c>
      <c r="AU322" s="253" t="s">
        <v>85</v>
      </c>
      <c r="AV322" s="14" t="s">
        <v>85</v>
      </c>
      <c r="AW322" s="14" t="s">
        <v>32</v>
      </c>
      <c r="AX322" s="14" t="s">
        <v>76</v>
      </c>
      <c r="AY322" s="253" t="s">
        <v>129</v>
      </c>
    </row>
    <row r="323" spans="1:51" s="13" customFormat="1" ht="12">
      <c r="A323" s="13"/>
      <c r="B323" s="232"/>
      <c r="C323" s="233"/>
      <c r="D323" s="234" t="s">
        <v>138</v>
      </c>
      <c r="E323" s="235" t="s">
        <v>1</v>
      </c>
      <c r="F323" s="236" t="s">
        <v>468</v>
      </c>
      <c r="G323" s="233"/>
      <c r="H323" s="235" t="s">
        <v>1</v>
      </c>
      <c r="I323" s="237"/>
      <c r="J323" s="233"/>
      <c r="K323" s="233"/>
      <c r="L323" s="238"/>
      <c r="M323" s="239"/>
      <c r="N323" s="240"/>
      <c r="O323" s="240"/>
      <c r="P323" s="240"/>
      <c r="Q323" s="240"/>
      <c r="R323" s="240"/>
      <c r="S323" s="240"/>
      <c r="T323" s="24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2" t="s">
        <v>138</v>
      </c>
      <c r="AU323" s="242" t="s">
        <v>85</v>
      </c>
      <c r="AV323" s="13" t="s">
        <v>33</v>
      </c>
      <c r="AW323" s="13" t="s">
        <v>32</v>
      </c>
      <c r="AX323" s="13" t="s">
        <v>76</v>
      </c>
      <c r="AY323" s="242" t="s">
        <v>129</v>
      </c>
    </row>
    <row r="324" spans="1:51" s="14" customFormat="1" ht="12">
      <c r="A324" s="14"/>
      <c r="B324" s="243"/>
      <c r="C324" s="244"/>
      <c r="D324" s="234" t="s">
        <v>138</v>
      </c>
      <c r="E324" s="245" t="s">
        <v>1</v>
      </c>
      <c r="F324" s="246" t="s">
        <v>469</v>
      </c>
      <c r="G324" s="244"/>
      <c r="H324" s="247">
        <v>14</v>
      </c>
      <c r="I324" s="248"/>
      <c r="J324" s="244"/>
      <c r="K324" s="244"/>
      <c r="L324" s="249"/>
      <c r="M324" s="250"/>
      <c r="N324" s="251"/>
      <c r="O324" s="251"/>
      <c r="P324" s="251"/>
      <c r="Q324" s="251"/>
      <c r="R324" s="251"/>
      <c r="S324" s="251"/>
      <c r="T324" s="252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3" t="s">
        <v>138</v>
      </c>
      <c r="AU324" s="253" t="s">
        <v>85</v>
      </c>
      <c r="AV324" s="14" t="s">
        <v>85</v>
      </c>
      <c r="AW324" s="14" t="s">
        <v>32</v>
      </c>
      <c r="AX324" s="14" t="s">
        <v>76</v>
      </c>
      <c r="AY324" s="253" t="s">
        <v>129</v>
      </c>
    </row>
    <row r="325" spans="1:51" s="13" customFormat="1" ht="12">
      <c r="A325" s="13"/>
      <c r="B325" s="232"/>
      <c r="C325" s="233"/>
      <c r="D325" s="234" t="s">
        <v>138</v>
      </c>
      <c r="E325" s="235" t="s">
        <v>1</v>
      </c>
      <c r="F325" s="236" t="s">
        <v>470</v>
      </c>
      <c r="G325" s="233"/>
      <c r="H325" s="235" t="s">
        <v>1</v>
      </c>
      <c r="I325" s="237"/>
      <c r="J325" s="233"/>
      <c r="K325" s="233"/>
      <c r="L325" s="238"/>
      <c r="M325" s="239"/>
      <c r="N325" s="240"/>
      <c r="O325" s="240"/>
      <c r="P325" s="240"/>
      <c r="Q325" s="240"/>
      <c r="R325" s="240"/>
      <c r="S325" s="240"/>
      <c r="T325" s="24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2" t="s">
        <v>138</v>
      </c>
      <c r="AU325" s="242" t="s">
        <v>85</v>
      </c>
      <c r="AV325" s="13" t="s">
        <v>33</v>
      </c>
      <c r="AW325" s="13" t="s">
        <v>32</v>
      </c>
      <c r="AX325" s="13" t="s">
        <v>76</v>
      </c>
      <c r="AY325" s="242" t="s">
        <v>129</v>
      </c>
    </row>
    <row r="326" spans="1:51" s="14" customFormat="1" ht="12">
      <c r="A326" s="14"/>
      <c r="B326" s="243"/>
      <c r="C326" s="244"/>
      <c r="D326" s="234" t="s">
        <v>138</v>
      </c>
      <c r="E326" s="245" t="s">
        <v>1</v>
      </c>
      <c r="F326" s="246" t="s">
        <v>471</v>
      </c>
      <c r="G326" s="244"/>
      <c r="H326" s="247">
        <v>4</v>
      </c>
      <c r="I326" s="248"/>
      <c r="J326" s="244"/>
      <c r="K326" s="244"/>
      <c r="L326" s="249"/>
      <c r="M326" s="250"/>
      <c r="N326" s="251"/>
      <c r="O326" s="251"/>
      <c r="P326" s="251"/>
      <c r="Q326" s="251"/>
      <c r="R326" s="251"/>
      <c r="S326" s="251"/>
      <c r="T326" s="252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3" t="s">
        <v>138</v>
      </c>
      <c r="AU326" s="253" t="s">
        <v>85</v>
      </c>
      <c r="AV326" s="14" t="s">
        <v>85</v>
      </c>
      <c r="AW326" s="14" t="s">
        <v>32</v>
      </c>
      <c r="AX326" s="14" t="s">
        <v>76</v>
      </c>
      <c r="AY326" s="253" t="s">
        <v>129</v>
      </c>
    </row>
    <row r="327" spans="1:51" s="15" customFormat="1" ht="12">
      <c r="A327" s="15"/>
      <c r="B327" s="254"/>
      <c r="C327" s="255"/>
      <c r="D327" s="234" t="s">
        <v>138</v>
      </c>
      <c r="E327" s="256" t="s">
        <v>1</v>
      </c>
      <c r="F327" s="257" t="s">
        <v>174</v>
      </c>
      <c r="G327" s="255"/>
      <c r="H327" s="258">
        <v>164.35</v>
      </c>
      <c r="I327" s="259"/>
      <c r="J327" s="255"/>
      <c r="K327" s="255"/>
      <c r="L327" s="260"/>
      <c r="M327" s="261"/>
      <c r="N327" s="262"/>
      <c r="O327" s="262"/>
      <c r="P327" s="262"/>
      <c r="Q327" s="262"/>
      <c r="R327" s="262"/>
      <c r="S327" s="262"/>
      <c r="T327" s="263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64" t="s">
        <v>138</v>
      </c>
      <c r="AU327" s="264" t="s">
        <v>85</v>
      </c>
      <c r="AV327" s="15" t="s">
        <v>136</v>
      </c>
      <c r="AW327" s="15" t="s">
        <v>32</v>
      </c>
      <c r="AX327" s="15" t="s">
        <v>33</v>
      </c>
      <c r="AY327" s="264" t="s">
        <v>129</v>
      </c>
    </row>
    <row r="328" spans="1:65" s="2" customFormat="1" ht="16.5" customHeight="1">
      <c r="A328" s="39"/>
      <c r="B328" s="40"/>
      <c r="C328" s="265" t="s">
        <v>472</v>
      </c>
      <c r="D328" s="265" t="s">
        <v>223</v>
      </c>
      <c r="E328" s="266" t="s">
        <v>473</v>
      </c>
      <c r="F328" s="267" t="s">
        <v>474</v>
      </c>
      <c r="G328" s="268" t="s">
        <v>161</v>
      </c>
      <c r="H328" s="269">
        <v>120.207</v>
      </c>
      <c r="I328" s="270"/>
      <c r="J328" s="271">
        <f>ROUND(I328*H328,1)</f>
        <v>0</v>
      </c>
      <c r="K328" s="267" t="s">
        <v>135</v>
      </c>
      <c r="L328" s="272"/>
      <c r="M328" s="273" t="s">
        <v>1</v>
      </c>
      <c r="N328" s="274" t="s">
        <v>41</v>
      </c>
      <c r="O328" s="92"/>
      <c r="P328" s="228">
        <f>O328*H328</f>
        <v>0</v>
      </c>
      <c r="Q328" s="228">
        <v>0.08</v>
      </c>
      <c r="R328" s="228">
        <f>Q328*H328</f>
        <v>9.61656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175</v>
      </c>
      <c r="AT328" s="230" t="s">
        <v>223</v>
      </c>
      <c r="AU328" s="230" t="s">
        <v>85</v>
      </c>
      <c r="AY328" s="18" t="s">
        <v>129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33</v>
      </c>
      <c r="BK328" s="231">
        <f>ROUND(I328*H328,1)</f>
        <v>0</v>
      </c>
      <c r="BL328" s="18" t="s">
        <v>136</v>
      </c>
      <c r="BM328" s="230" t="s">
        <v>475</v>
      </c>
    </row>
    <row r="329" spans="1:51" s="14" customFormat="1" ht="12">
      <c r="A329" s="14"/>
      <c r="B329" s="243"/>
      <c r="C329" s="244"/>
      <c r="D329" s="234" t="s">
        <v>138</v>
      </c>
      <c r="E329" s="244"/>
      <c r="F329" s="246" t="s">
        <v>476</v>
      </c>
      <c r="G329" s="244"/>
      <c r="H329" s="247">
        <v>120.207</v>
      </c>
      <c r="I329" s="248"/>
      <c r="J329" s="244"/>
      <c r="K329" s="244"/>
      <c r="L329" s="249"/>
      <c r="M329" s="250"/>
      <c r="N329" s="251"/>
      <c r="O329" s="251"/>
      <c r="P329" s="251"/>
      <c r="Q329" s="251"/>
      <c r="R329" s="251"/>
      <c r="S329" s="251"/>
      <c r="T329" s="252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3" t="s">
        <v>138</v>
      </c>
      <c r="AU329" s="253" t="s">
        <v>85</v>
      </c>
      <c r="AV329" s="14" t="s">
        <v>85</v>
      </c>
      <c r="AW329" s="14" t="s">
        <v>4</v>
      </c>
      <c r="AX329" s="14" t="s">
        <v>33</v>
      </c>
      <c r="AY329" s="253" t="s">
        <v>129</v>
      </c>
    </row>
    <row r="330" spans="1:65" s="2" customFormat="1" ht="21.75" customHeight="1">
      <c r="A330" s="39"/>
      <c r="B330" s="40"/>
      <c r="C330" s="265" t="s">
        <v>477</v>
      </c>
      <c r="D330" s="265" t="s">
        <v>223</v>
      </c>
      <c r="E330" s="266" t="s">
        <v>478</v>
      </c>
      <c r="F330" s="267" t="s">
        <v>479</v>
      </c>
      <c r="G330" s="268" t="s">
        <v>161</v>
      </c>
      <c r="H330" s="269">
        <v>29.07</v>
      </c>
      <c r="I330" s="270"/>
      <c r="J330" s="271">
        <f>ROUND(I330*H330,1)</f>
        <v>0</v>
      </c>
      <c r="K330" s="267" t="s">
        <v>135</v>
      </c>
      <c r="L330" s="272"/>
      <c r="M330" s="273" t="s">
        <v>1</v>
      </c>
      <c r="N330" s="274" t="s">
        <v>41</v>
      </c>
      <c r="O330" s="92"/>
      <c r="P330" s="228">
        <f>O330*H330</f>
        <v>0</v>
      </c>
      <c r="Q330" s="228">
        <v>0.0484</v>
      </c>
      <c r="R330" s="228">
        <f>Q330*H330</f>
        <v>1.406988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175</v>
      </c>
      <c r="AT330" s="230" t="s">
        <v>223</v>
      </c>
      <c r="AU330" s="230" t="s">
        <v>85</v>
      </c>
      <c r="AY330" s="18" t="s">
        <v>129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33</v>
      </c>
      <c r="BK330" s="231">
        <f>ROUND(I330*H330,1)</f>
        <v>0</v>
      </c>
      <c r="BL330" s="18" t="s">
        <v>136</v>
      </c>
      <c r="BM330" s="230" t="s">
        <v>480</v>
      </c>
    </row>
    <row r="331" spans="1:51" s="14" customFormat="1" ht="12">
      <c r="A331" s="14"/>
      <c r="B331" s="243"/>
      <c r="C331" s="244"/>
      <c r="D331" s="234" t="s">
        <v>138</v>
      </c>
      <c r="E331" s="244"/>
      <c r="F331" s="246" t="s">
        <v>481</v>
      </c>
      <c r="G331" s="244"/>
      <c r="H331" s="247">
        <v>29.07</v>
      </c>
      <c r="I331" s="248"/>
      <c r="J331" s="244"/>
      <c r="K331" s="244"/>
      <c r="L331" s="249"/>
      <c r="M331" s="250"/>
      <c r="N331" s="251"/>
      <c r="O331" s="251"/>
      <c r="P331" s="251"/>
      <c r="Q331" s="251"/>
      <c r="R331" s="251"/>
      <c r="S331" s="251"/>
      <c r="T331" s="252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3" t="s">
        <v>138</v>
      </c>
      <c r="AU331" s="253" t="s">
        <v>85</v>
      </c>
      <c r="AV331" s="14" t="s">
        <v>85</v>
      </c>
      <c r="AW331" s="14" t="s">
        <v>4</v>
      </c>
      <c r="AX331" s="14" t="s">
        <v>33</v>
      </c>
      <c r="AY331" s="253" t="s">
        <v>129</v>
      </c>
    </row>
    <row r="332" spans="1:65" s="2" customFormat="1" ht="24.15" customHeight="1">
      <c r="A332" s="39"/>
      <c r="B332" s="40"/>
      <c r="C332" s="265" t="s">
        <v>482</v>
      </c>
      <c r="D332" s="265" t="s">
        <v>223</v>
      </c>
      <c r="E332" s="266" t="s">
        <v>483</v>
      </c>
      <c r="F332" s="267" t="s">
        <v>484</v>
      </c>
      <c r="G332" s="268" t="s">
        <v>161</v>
      </c>
      <c r="H332" s="269">
        <v>14.28</v>
      </c>
      <c r="I332" s="270"/>
      <c r="J332" s="271">
        <f>ROUND(I332*H332,1)</f>
        <v>0</v>
      </c>
      <c r="K332" s="267" t="s">
        <v>135</v>
      </c>
      <c r="L332" s="272"/>
      <c r="M332" s="273" t="s">
        <v>1</v>
      </c>
      <c r="N332" s="274" t="s">
        <v>41</v>
      </c>
      <c r="O332" s="92"/>
      <c r="P332" s="228">
        <f>O332*H332</f>
        <v>0</v>
      </c>
      <c r="Q332" s="228">
        <v>0.06567</v>
      </c>
      <c r="R332" s="228">
        <f>Q332*H332</f>
        <v>0.9377676</v>
      </c>
      <c r="S332" s="228">
        <v>0</v>
      </c>
      <c r="T332" s="22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0" t="s">
        <v>175</v>
      </c>
      <c r="AT332" s="230" t="s">
        <v>223</v>
      </c>
      <c r="AU332" s="230" t="s">
        <v>85</v>
      </c>
      <c r="AY332" s="18" t="s">
        <v>129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8" t="s">
        <v>33</v>
      </c>
      <c r="BK332" s="231">
        <f>ROUND(I332*H332,1)</f>
        <v>0</v>
      </c>
      <c r="BL332" s="18" t="s">
        <v>136</v>
      </c>
      <c r="BM332" s="230" t="s">
        <v>485</v>
      </c>
    </row>
    <row r="333" spans="1:51" s="14" customFormat="1" ht="12">
      <c r="A333" s="14"/>
      <c r="B333" s="243"/>
      <c r="C333" s="244"/>
      <c r="D333" s="234" t="s">
        <v>138</v>
      </c>
      <c r="E333" s="244"/>
      <c r="F333" s="246" t="s">
        <v>486</v>
      </c>
      <c r="G333" s="244"/>
      <c r="H333" s="247">
        <v>14.28</v>
      </c>
      <c r="I333" s="248"/>
      <c r="J333" s="244"/>
      <c r="K333" s="244"/>
      <c r="L333" s="249"/>
      <c r="M333" s="250"/>
      <c r="N333" s="251"/>
      <c r="O333" s="251"/>
      <c r="P333" s="251"/>
      <c r="Q333" s="251"/>
      <c r="R333" s="251"/>
      <c r="S333" s="251"/>
      <c r="T333" s="252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3" t="s">
        <v>138</v>
      </c>
      <c r="AU333" s="253" t="s">
        <v>85</v>
      </c>
      <c r="AV333" s="14" t="s">
        <v>85</v>
      </c>
      <c r="AW333" s="14" t="s">
        <v>4</v>
      </c>
      <c r="AX333" s="14" t="s">
        <v>33</v>
      </c>
      <c r="AY333" s="253" t="s">
        <v>129</v>
      </c>
    </row>
    <row r="334" spans="1:65" s="2" customFormat="1" ht="24.15" customHeight="1">
      <c r="A334" s="39"/>
      <c r="B334" s="40"/>
      <c r="C334" s="265" t="s">
        <v>487</v>
      </c>
      <c r="D334" s="265" t="s">
        <v>223</v>
      </c>
      <c r="E334" s="266" t="s">
        <v>488</v>
      </c>
      <c r="F334" s="267" t="s">
        <v>489</v>
      </c>
      <c r="G334" s="268" t="s">
        <v>161</v>
      </c>
      <c r="H334" s="269">
        <v>4.08</v>
      </c>
      <c r="I334" s="270"/>
      <c r="J334" s="271">
        <f>ROUND(I334*H334,1)</f>
        <v>0</v>
      </c>
      <c r="K334" s="267" t="s">
        <v>135</v>
      </c>
      <c r="L334" s="272"/>
      <c r="M334" s="273" t="s">
        <v>1</v>
      </c>
      <c r="N334" s="274" t="s">
        <v>41</v>
      </c>
      <c r="O334" s="92"/>
      <c r="P334" s="228">
        <f>O334*H334</f>
        <v>0</v>
      </c>
      <c r="Q334" s="228">
        <v>0.04</v>
      </c>
      <c r="R334" s="228">
        <f>Q334*H334</f>
        <v>0.1632</v>
      </c>
      <c r="S334" s="228">
        <v>0</v>
      </c>
      <c r="T334" s="22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0" t="s">
        <v>175</v>
      </c>
      <c r="AT334" s="230" t="s">
        <v>223</v>
      </c>
      <c r="AU334" s="230" t="s">
        <v>85</v>
      </c>
      <c r="AY334" s="18" t="s">
        <v>129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8" t="s">
        <v>33</v>
      </c>
      <c r="BK334" s="231">
        <f>ROUND(I334*H334,1)</f>
        <v>0</v>
      </c>
      <c r="BL334" s="18" t="s">
        <v>136</v>
      </c>
      <c r="BM334" s="230" t="s">
        <v>490</v>
      </c>
    </row>
    <row r="335" spans="1:51" s="14" customFormat="1" ht="12">
      <c r="A335" s="14"/>
      <c r="B335" s="243"/>
      <c r="C335" s="244"/>
      <c r="D335" s="234" t="s">
        <v>138</v>
      </c>
      <c r="E335" s="244"/>
      <c r="F335" s="246" t="s">
        <v>491</v>
      </c>
      <c r="G335" s="244"/>
      <c r="H335" s="247">
        <v>4.08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3" t="s">
        <v>138</v>
      </c>
      <c r="AU335" s="253" t="s">
        <v>85</v>
      </c>
      <c r="AV335" s="14" t="s">
        <v>85</v>
      </c>
      <c r="AW335" s="14" t="s">
        <v>4</v>
      </c>
      <c r="AX335" s="14" t="s">
        <v>33</v>
      </c>
      <c r="AY335" s="253" t="s">
        <v>129</v>
      </c>
    </row>
    <row r="336" spans="1:65" s="2" customFormat="1" ht="16.5" customHeight="1">
      <c r="A336" s="39"/>
      <c r="B336" s="40"/>
      <c r="C336" s="265" t="s">
        <v>492</v>
      </c>
      <c r="D336" s="265" t="s">
        <v>223</v>
      </c>
      <c r="E336" s="266" t="s">
        <v>493</v>
      </c>
      <c r="F336" s="267" t="s">
        <v>494</v>
      </c>
      <c r="G336" s="268" t="s">
        <v>134</v>
      </c>
      <c r="H336" s="269">
        <v>2.04</v>
      </c>
      <c r="I336" s="270"/>
      <c r="J336" s="271">
        <f>ROUND(I336*H336,1)</f>
        <v>0</v>
      </c>
      <c r="K336" s="267" t="s">
        <v>1</v>
      </c>
      <c r="L336" s="272"/>
      <c r="M336" s="273" t="s">
        <v>1</v>
      </c>
      <c r="N336" s="274" t="s">
        <v>41</v>
      </c>
      <c r="O336" s="92"/>
      <c r="P336" s="228">
        <f>O336*H336</f>
        <v>0</v>
      </c>
      <c r="Q336" s="228">
        <v>0.04</v>
      </c>
      <c r="R336" s="228">
        <f>Q336*H336</f>
        <v>0.0816</v>
      </c>
      <c r="S336" s="228">
        <v>0</v>
      </c>
      <c r="T336" s="22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0" t="s">
        <v>175</v>
      </c>
      <c r="AT336" s="230" t="s">
        <v>223</v>
      </c>
      <c r="AU336" s="230" t="s">
        <v>85</v>
      </c>
      <c r="AY336" s="18" t="s">
        <v>129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8" t="s">
        <v>33</v>
      </c>
      <c r="BK336" s="231">
        <f>ROUND(I336*H336,1)</f>
        <v>0</v>
      </c>
      <c r="BL336" s="18" t="s">
        <v>136</v>
      </c>
      <c r="BM336" s="230" t="s">
        <v>495</v>
      </c>
    </row>
    <row r="337" spans="1:51" s="14" customFormat="1" ht="12">
      <c r="A337" s="14"/>
      <c r="B337" s="243"/>
      <c r="C337" s="244"/>
      <c r="D337" s="234" t="s">
        <v>138</v>
      </c>
      <c r="E337" s="244"/>
      <c r="F337" s="246" t="s">
        <v>496</v>
      </c>
      <c r="G337" s="244"/>
      <c r="H337" s="247">
        <v>2.04</v>
      </c>
      <c r="I337" s="248"/>
      <c r="J337" s="244"/>
      <c r="K337" s="244"/>
      <c r="L337" s="249"/>
      <c r="M337" s="250"/>
      <c r="N337" s="251"/>
      <c r="O337" s="251"/>
      <c r="P337" s="251"/>
      <c r="Q337" s="251"/>
      <c r="R337" s="251"/>
      <c r="S337" s="251"/>
      <c r="T337" s="252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3" t="s">
        <v>138</v>
      </c>
      <c r="AU337" s="253" t="s">
        <v>85</v>
      </c>
      <c r="AV337" s="14" t="s">
        <v>85</v>
      </c>
      <c r="AW337" s="14" t="s">
        <v>4</v>
      </c>
      <c r="AX337" s="14" t="s">
        <v>33</v>
      </c>
      <c r="AY337" s="253" t="s">
        <v>129</v>
      </c>
    </row>
    <row r="338" spans="1:65" s="2" customFormat="1" ht="33" customHeight="1">
      <c r="A338" s="39"/>
      <c r="B338" s="40"/>
      <c r="C338" s="219" t="s">
        <v>497</v>
      </c>
      <c r="D338" s="219" t="s">
        <v>131</v>
      </c>
      <c r="E338" s="220" t="s">
        <v>498</v>
      </c>
      <c r="F338" s="221" t="s">
        <v>499</v>
      </c>
      <c r="G338" s="222" t="s">
        <v>161</v>
      </c>
      <c r="H338" s="223">
        <v>241.8</v>
      </c>
      <c r="I338" s="224"/>
      <c r="J338" s="225">
        <f>ROUND(I338*H338,1)</f>
        <v>0</v>
      </c>
      <c r="K338" s="221" t="s">
        <v>135</v>
      </c>
      <c r="L338" s="45"/>
      <c r="M338" s="226" t="s">
        <v>1</v>
      </c>
      <c r="N338" s="227" t="s">
        <v>41</v>
      </c>
      <c r="O338" s="92"/>
      <c r="P338" s="228">
        <f>O338*H338</f>
        <v>0</v>
      </c>
      <c r="Q338" s="228">
        <v>0.1294996</v>
      </c>
      <c r="R338" s="228">
        <f>Q338*H338</f>
        <v>31.31300328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136</v>
      </c>
      <c r="AT338" s="230" t="s">
        <v>131</v>
      </c>
      <c r="AU338" s="230" t="s">
        <v>85</v>
      </c>
      <c r="AY338" s="18" t="s">
        <v>129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33</v>
      </c>
      <c r="BK338" s="231">
        <f>ROUND(I338*H338,1)</f>
        <v>0</v>
      </c>
      <c r="BL338" s="18" t="s">
        <v>136</v>
      </c>
      <c r="BM338" s="230" t="s">
        <v>500</v>
      </c>
    </row>
    <row r="339" spans="1:65" s="2" customFormat="1" ht="16.5" customHeight="1">
      <c r="A339" s="39"/>
      <c r="B339" s="40"/>
      <c r="C339" s="265" t="s">
        <v>501</v>
      </c>
      <c r="D339" s="265" t="s">
        <v>223</v>
      </c>
      <c r="E339" s="266" t="s">
        <v>502</v>
      </c>
      <c r="F339" s="267" t="s">
        <v>503</v>
      </c>
      <c r="G339" s="268" t="s">
        <v>161</v>
      </c>
      <c r="H339" s="269">
        <v>246.636</v>
      </c>
      <c r="I339" s="270"/>
      <c r="J339" s="271">
        <f>ROUND(I339*H339,1)</f>
        <v>0</v>
      </c>
      <c r="K339" s="267" t="s">
        <v>135</v>
      </c>
      <c r="L339" s="272"/>
      <c r="M339" s="273" t="s">
        <v>1</v>
      </c>
      <c r="N339" s="274" t="s">
        <v>41</v>
      </c>
      <c r="O339" s="92"/>
      <c r="P339" s="228">
        <f>O339*H339</f>
        <v>0</v>
      </c>
      <c r="Q339" s="228">
        <v>0.05612</v>
      </c>
      <c r="R339" s="228">
        <f>Q339*H339</f>
        <v>13.84121232</v>
      </c>
      <c r="S339" s="228">
        <v>0</v>
      </c>
      <c r="T339" s="229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0" t="s">
        <v>175</v>
      </c>
      <c r="AT339" s="230" t="s">
        <v>223</v>
      </c>
      <c r="AU339" s="230" t="s">
        <v>85</v>
      </c>
      <c r="AY339" s="18" t="s">
        <v>129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8" t="s">
        <v>33</v>
      </c>
      <c r="BK339" s="231">
        <f>ROUND(I339*H339,1)</f>
        <v>0</v>
      </c>
      <c r="BL339" s="18" t="s">
        <v>136</v>
      </c>
      <c r="BM339" s="230" t="s">
        <v>504</v>
      </c>
    </row>
    <row r="340" spans="1:51" s="14" customFormat="1" ht="12">
      <c r="A340" s="14"/>
      <c r="B340" s="243"/>
      <c r="C340" s="244"/>
      <c r="D340" s="234" t="s">
        <v>138</v>
      </c>
      <c r="E340" s="244"/>
      <c r="F340" s="246" t="s">
        <v>505</v>
      </c>
      <c r="G340" s="244"/>
      <c r="H340" s="247">
        <v>246.636</v>
      </c>
      <c r="I340" s="248"/>
      <c r="J340" s="244"/>
      <c r="K340" s="244"/>
      <c r="L340" s="249"/>
      <c r="M340" s="250"/>
      <c r="N340" s="251"/>
      <c r="O340" s="251"/>
      <c r="P340" s="251"/>
      <c r="Q340" s="251"/>
      <c r="R340" s="251"/>
      <c r="S340" s="251"/>
      <c r="T340" s="252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3" t="s">
        <v>138</v>
      </c>
      <c r="AU340" s="253" t="s">
        <v>85</v>
      </c>
      <c r="AV340" s="14" t="s">
        <v>85</v>
      </c>
      <c r="AW340" s="14" t="s">
        <v>4</v>
      </c>
      <c r="AX340" s="14" t="s">
        <v>33</v>
      </c>
      <c r="AY340" s="253" t="s">
        <v>129</v>
      </c>
    </row>
    <row r="341" spans="1:65" s="2" customFormat="1" ht="24.15" customHeight="1">
      <c r="A341" s="39"/>
      <c r="B341" s="40"/>
      <c r="C341" s="219" t="s">
        <v>506</v>
      </c>
      <c r="D341" s="219" t="s">
        <v>131</v>
      </c>
      <c r="E341" s="220" t="s">
        <v>507</v>
      </c>
      <c r="F341" s="221" t="s">
        <v>508</v>
      </c>
      <c r="G341" s="222" t="s">
        <v>161</v>
      </c>
      <c r="H341" s="223">
        <v>12</v>
      </c>
      <c r="I341" s="224"/>
      <c r="J341" s="225">
        <f>ROUND(I341*H341,1)</f>
        <v>0</v>
      </c>
      <c r="K341" s="221" t="s">
        <v>135</v>
      </c>
      <c r="L341" s="45"/>
      <c r="M341" s="226" t="s">
        <v>1</v>
      </c>
      <c r="N341" s="227" t="s">
        <v>41</v>
      </c>
      <c r="O341" s="92"/>
      <c r="P341" s="228">
        <f>O341*H341</f>
        <v>0</v>
      </c>
      <c r="Q341" s="228">
        <v>0.100946</v>
      </c>
      <c r="R341" s="228">
        <f>Q341*H341</f>
        <v>1.211352</v>
      </c>
      <c r="S341" s="228">
        <v>0</v>
      </c>
      <c r="T341" s="22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0" t="s">
        <v>136</v>
      </c>
      <c r="AT341" s="230" t="s">
        <v>131</v>
      </c>
      <c r="AU341" s="230" t="s">
        <v>85</v>
      </c>
      <c r="AY341" s="18" t="s">
        <v>129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8" t="s">
        <v>33</v>
      </c>
      <c r="BK341" s="231">
        <f>ROUND(I341*H341,1)</f>
        <v>0</v>
      </c>
      <c r="BL341" s="18" t="s">
        <v>136</v>
      </c>
      <c r="BM341" s="230" t="s">
        <v>509</v>
      </c>
    </row>
    <row r="342" spans="1:65" s="2" customFormat="1" ht="16.5" customHeight="1">
      <c r="A342" s="39"/>
      <c r="B342" s="40"/>
      <c r="C342" s="265" t="s">
        <v>510</v>
      </c>
      <c r="D342" s="265" t="s">
        <v>223</v>
      </c>
      <c r="E342" s="266" t="s">
        <v>511</v>
      </c>
      <c r="F342" s="267" t="s">
        <v>512</v>
      </c>
      <c r="G342" s="268" t="s">
        <v>161</v>
      </c>
      <c r="H342" s="269">
        <v>12</v>
      </c>
      <c r="I342" s="270"/>
      <c r="J342" s="271">
        <f>ROUND(I342*H342,1)</f>
        <v>0</v>
      </c>
      <c r="K342" s="267" t="s">
        <v>135</v>
      </c>
      <c r="L342" s="272"/>
      <c r="M342" s="273" t="s">
        <v>1</v>
      </c>
      <c r="N342" s="274" t="s">
        <v>41</v>
      </c>
      <c r="O342" s="92"/>
      <c r="P342" s="228">
        <f>O342*H342</f>
        <v>0</v>
      </c>
      <c r="Q342" s="228">
        <v>0.028</v>
      </c>
      <c r="R342" s="228">
        <f>Q342*H342</f>
        <v>0.336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175</v>
      </c>
      <c r="AT342" s="230" t="s">
        <v>223</v>
      </c>
      <c r="AU342" s="230" t="s">
        <v>85</v>
      </c>
      <c r="AY342" s="18" t="s">
        <v>129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33</v>
      </c>
      <c r="BK342" s="231">
        <f>ROUND(I342*H342,1)</f>
        <v>0</v>
      </c>
      <c r="BL342" s="18" t="s">
        <v>136</v>
      </c>
      <c r="BM342" s="230" t="s">
        <v>513</v>
      </c>
    </row>
    <row r="343" spans="1:65" s="2" customFormat="1" ht="24.15" customHeight="1">
      <c r="A343" s="39"/>
      <c r="B343" s="40"/>
      <c r="C343" s="219" t="s">
        <v>514</v>
      </c>
      <c r="D343" s="219" t="s">
        <v>131</v>
      </c>
      <c r="E343" s="220" t="s">
        <v>515</v>
      </c>
      <c r="F343" s="221" t="s">
        <v>516</v>
      </c>
      <c r="G343" s="222" t="s">
        <v>146</v>
      </c>
      <c r="H343" s="223">
        <v>34.21</v>
      </c>
      <c r="I343" s="224"/>
      <c r="J343" s="225">
        <f>ROUND(I343*H343,1)</f>
        <v>0</v>
      </c>
      <c r="K343" s="221" t="s">
        <v>135</v>
      </c>
      <c r="L343" s="45"/>
      <c r="M343" s="226" t="s">
        <v>1</v>
      </c>
      <c r="N343" s="227" t="s">
        <v>41</v>
      </c>
      <c r="O343" s="92"/>
      <c r="P343" s="228">
        <f>O343*H343</f>
        <v>0</v>
      </c>
      <c r="Q343" s="228">
        <v>0.000368</v>
      </c>
      <c r="R343" s="228">
        <f>Q343*H343</f>
        <v>0.01258928</v>
      </c>
      <c r="S343" s="228">
        <v>0</v>
      </c>
      <c r="T343" s="229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0" t="s">
        <v>136</v>
      </c>
      <c r="AT343" s="230" t="s">
        <v>131</v>
      </c>
      <c r="AU343" s="230" t="s">
        <v>85</v>
      </c>
      <c r="AY343" s="18" t="s">
        <v>129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8" t="s">
        <v>33</v>
      </c>
      <c r="BK343" s="231">
        <f>ROUND(I343*H343,1)</f>
        <v>0</v>
      </c>
      <c r="BL343" s="18" t="s">
        <v>136</v>
      </c>
      <c r="BM343" s="230" t="s">
        <v>517</v>
      </c>
    </row>
    <row r="344" spans="1:51" s="13" customFormat="1" ht="12">
      <c r="A344" s="13"/>
      <c r="B344" s="232"/>
      <c r="C344" s="233"/>
      <c r="D344" s="234" t="s">
        <v>138</v>
      </c>
      <c r="E344" s="235" t="s">
        <v>1</v>
      </c>
      <c r="F344" s="236" t="s">
        <v>518</v>
      </c>
      <c r="G344" s="233"/>
      <c r="H344" s="235" t="s">
        <v>1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2" t="s">
        <v>138</v>
      </c>
      <c r="AU344" s="242" t="s">
        <v>85</v>
      </c>
      <c r="AV344" s="13" t="s">
        <v>33</v>
      </c>
      <c r="AW344" s="13" t="s">
        <v>32</v>
      </c>
      <c r="AX344" s="13" t="s">
        <v>76</v>
      </c>
      <c r="AY344" s="242" t="s">
        <v>129</v>
      </c>
    </row>
    <row r="345" spans="1:51" s="14" customFormat="1" ht="12">
      <c r="A345" s="14"/>
      <c r="B345" s="243"/>
      <c r="C345" s="244"/>
      <c r="D345" s="234" t="s">
        <v>138</v>
      </c>
      <c r="E345" s="245" t="s">
        <v>1</v>
      </c>
      <c r="F345" s="246" t="s">
        <v>519</v>
      </c>
      <c r="G345" s="244"/>
      <c r="H345" s="247">
        <v>34.21</v>
      </c>
      <c r="I345" s="248"/>
      <c r="J345" s="244"/>
      <c r="K345" s="244"/>
      <c r="L345" s="249"/>
      <c r="M345" s="250"/>
      <c r="N345" s="251"/>
      <c r="O345" s="251"/>
      <c r="P345" s="251"/>
      <c r="Q345" s="251"/>
      <c r="R345" s="251"/>
      <c r="S345" s="251"/>
      <c r="T345" s="252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3" t="s">
        <v>138</v>
      </c>
      <c r="AU345" s="253" t="s">
        <v>85</v>
      </c>
      <c r="AV345" s="14" t="s">
        <v>85</v>
      </c>
      <c r="AW345" s="14" t="s">
        <v>32</v>
      </c>
      <c r="AX345" s="14" t="s">
        <v>33</v>
      </c>
      <c r="AY345" s="253" t="s">
        <v>129</v>
      </c>
    </row>
    <row r="346" spans="1:65" s="2" customFormat="1" ht="33" customHeight="1">
      <c r="A346" s="39"/>
      <c r="B346" s="40"/>
      <c r="C346" s="219" t="s">
        <v>520</v>
      </c>
      <c r="D346" s="219" t="s">
        <v>131</v>
      </c>
      <c r="E346" s="220" t="s">
        <v>521</v>
      </c>
      <c r="F346" s="221" t="s">
        <v>522</v>
      </c>
      <c r="G346" s="222" t="s">
        <v>161</v>
      </c>
      <c r="H346" s="223">
        <v>223.5</v>
      </c>
      <c r="I346" s="224"/>
      <c r="J346" s="225">
        <f>ROUND(I346*H346,1)</f>
        <v>0</v>
      </c>
      <c r="K346" s="221" t="s">
        <v>135</v>
      </c>
      <c r="L346" s="45"/>
      <c r="M346" s="226" t="s">
        <v>1</v>
      </c>
      <c r="N346" s="227" t="s">
        <v>41</v>
      </c>
      <c r="O346" s="92"/>
      <c r="P346" s="228">
        <f>O346*H346</f>
        <v>0</v>
      </c>
      <c r="Q346" s="228">
        <v>0.000605063</v>
      </c>
      <c r="R346" s="228">
        <f>Q346*H346</f>
        <v>0.1352315805</v>
      </c>
      <c r="S346" s="228">
        <v>0</v>
      </c>
      <c r="T346" s="22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136</v>
      </c>
      <c r="AT346" s="230" t="s">
        <v>131</v>
      </c>
      <c r="AU346" s="230" t="s">
        <v>85</v>
      </c>
      <c r="AY346" s="18" t="s">
        <v>129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33</v>
      </c>
      <c r="BK346" s="231">
        <f>ROUND(I346*H346,1)</f>
        <v>0</v>
      </c>
      <c r="BL346" s="18" t="s">
        <v>136</v>
      </c>
      <c r="BM346" s="230" t="s">
        <v>523</v>
      </c>
    </row>
    <row r="347" spans="1:65" s="2" customFormat="1" ht="24.15" customHeight="1">
      <c r="A347" s="39"/>
      <c r="B347" s="40"/>
      <c r="C347" s="219" t="s">
        <v>524</v>
      </c>
      <c r="D347" s="219" t="s">
        <v>131</v>
      </c>
      <c r="E347" s="220" t="s">
        <v>525</v>
      </c>
      <c r="F347" s="221" t="s">
        <v>526</v>
      </c>
      <c r="G347" s="222" t="s">
        <v>161</v>
      </c>
      <c r="H347" s="223">
        <v>223.5</v>
      </c>
      <c r="I347" s="224"/>
      <c r="J347" s="225">
        <f>ROUND(I347*H347,1)</f>
        <v>0</v>
      </c>
      <c r="K347" s="221" t="s">
        <v>135</v>
      </c>
      <c r="L347" s="45"/>
      <c r="M347" s="226" t="s">
        <v>1</v>
      </c>
      <c r="N347" s="227" t="s">
        <v>41</v>
      </c>
      <c r="O347" s="92"/>
      <c r="P347" s="228">
        <f>O347*H347</f>
        <v>0</v>
      </c>
      <c r="Q347" s="228">
        <v>1.645E-06</v>
      </c>
      <c r="R347" s="228">
        <f>Q347*H347</f>
        <v>0.0003676575</v>
      </c>
      <c r="S347" s="228">
        <v>0</v>
      </c>
      <c r="T347" s="22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0" t="s">
        <v>136</v>
      </c>
      <c r="AT347" s="230" t="s">
        <v>131</v>
      </c>
      <c r="AU347" s="230" t="s">
        <v>85</v>
      </c>
      <c r="AY347" s="18" t="s">
        <v>129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8" t="s">
        <v>33</v>
      </c>
      <c r="BK347" s="231">
        <f>ROUND(I347*H347,1)</f>
        <v>0</v>
      </c>
      <c r="BL347" s="18" t="s">
        <v>136</v>
      </c>
      <c r="BM347" s="230" t="s">
        <v>527</v>
      </c>
    </row>
    <row r="348" spans="1:65" s="2" customFormat="1" ht="16.5" customHeight="1">
      <c r="A348" s="39"/>
      <c r="B348" s="40"/>
      <c r="C348" s="219" t="s">
        <v>528</v>
      </c>
      <c r="D348" s="219" t="s">
        <v>131</v>
      </c>
      <c r="E348" s="220" t="s">
        <v>529</v>
      </c>
      <c r="F348" s="221" t="s">
        <v>530</v>
      </c>
      <c r="G348" s="222" t="s">
        <v>134</v>
      </c>
      <c r="H348" s="223">
        <v>1</v>
      </c>
      <c r="I348" s="224"/>
      <c r="J348" s="225">
        <f>ROUND(I348*H348,1)</f>
        <v>0</v>
      </c>
      <c r="K348" s="221" t="s">
        <v>1</v>
      </c>
      <c r="L348" s="45"/>
      <c r="M348" s="226" t="s">
        <v>1</v>
      </c>
      <c r="N348" s="227" t="s">
        <v>41</v>
      </c>
      <c r="O348" s="92"/>
      <c r="P348" s="228">
        <f>O348*H348</f>
        <v>0</v>
      </c>
      <c r="Q348" s="228">
        <v>0.0047</v>
      </c>
      <c r="R348" s="228">
        <f>Q348*H348</f>
        <v>0.0047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136</v>
      </c>
      <c r="AT348" s="230" t="s">
        <v>131</v>
      </c>
      <c r="AU348" s="230" t="s">
        <v>85</v>
      </c>
      <c r="AY348" s="18" t="s">
        <v>129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33</v>
      </c>
      <c r="BK348" s="231">
        <f>ROUND(I348*H348,1)</f>
        <v>0</v>
      </c>
      <c r="BL348" s="18" t="s">
        <v>136</v>
      </c>
      <c r="BM348" s="230" t="s">
        <v>531</v>
      </c>
    </row>
    <row r="349" spans="1:65" s="2" customFormat="1" ht="24.15" customHeight="1">
      <c r="A349" s="39"/>
      <c r="B349" s="40"/>
      <c r="C349" s="219" t="s">
        <v>532</v>
      </c>
      <c r="D349" s="219" t="s">
        <v>131</v>
      </c>
      <c r="E349" s="220" t="s">
        <v>533</v>
      </c>
      <c r="F349" s="221" t="s">
        <v>534</v>
      </c>
      <c r="G349" s="222" t="s">
        <v>134</v>
      </c>
      <c r="H349" s="223">
        <v>1</v>
      </c>
      <c r="I349" s="224"/>
      <c r="J349" s="225">
        <f>ROUND(I349*H349,1)</f>
        <v>0</v>
      </c>
      <c r="K349" s="221" t="s">
        <v>1</v>
      </c>
      <c r="L349" s="45"/>
      <c r="M349" s="226" t="s">
        <v>1</v>
      </c>
      <c r="N349" s="227" t="s">
        <v>41</v>
      </c>
      <c r="O349" s="92"/>
      <c r="P349" s="228">
        <f>O349*H349</f>
        <v>0</v>
      </c>
      <c r="Q349" s="228">
        <v>0</v>
      </c>
      <c r="R349" s="228">
        <f>Q349*H349</f>
        <v>0</v>
      </c>
      <c r="S349" s="228">
        <v>0.043</v>
      </c>
      <c r="T349" s="229">
        <f>S349*H349</f>
        <v>0.043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0" t="s">
        <v>136</v>
      </c>
      <c r="AT349" s="230" t="s">
        <v>131</v>
      </c>
      <c r="AU349" s="230" t="s">
        <v>85</v>
      </c>
      <c r="AY349" s="18" t="s">
        <v>129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8" t="s">
        <v>33</v>
      </c>
      <c r="BK349" s="231">
        <f>ROUND(I349*H349,1)</f>
        <v>0</v>
      </c>
      <c r="BL349" s="18" t="s">
        <v>136</v>
      </c>
      <c r="BM349" s="230" t="s">
        <v>535</v>
      </c>
    </row>
    <row r="350" spans="1:65" s="2" customFormat="1" ht="24.15" customHeight="1">
      <c r="A350" s="39"/>
      <c r="B350" s="40"/>
      <c r="C350" s="219" t="s">
        <v>536</v>
      </c>
      <c r="D350" s="219" t="s">
        <v>131</v>
      </c>
      <c r="E350" s="220" t="s">
        <v>537</v>
      </c>
      <c r="F350" s="221" t="s">
        <v>538</v>
      </c>
      <c r="G350" s="222" t="s">
        <v>134</v>
      </c>
      <c r="H350" s="223">
        <v>5</v>
      </c>
      <c r="I350" s="224"/>
      <c r="J350" s="225">
        <f>ROUND(I350*H350,1)</f>
        <v>0</v>
      </c>
      <c r="K350" s="221" t="s">
        <v>135</v>
      </c>
      <c r="L350" s="45"/>
      <c r="M350" s="226" t="s">
        <v>1</v>
      </c>
      <c r="N350" s="227" t="s">
        <v>41</v>
      </c>
      <c r="O350" s="92"/>
      <c r="P350" s="228">
        <f>O350*H350</f>
        <v>0</v>
      </c>
      <c r="Q350" s="228">
        <v>0</v>
      </c>
      <c r="R350" s="228">
        <f>Q350*H350</f>
        <v>0</v>
      </c>
      <c r="S350" s="228">
        <v>0.082</v>
      </c>
      <c r="T350" s="229">
        <f>S350*H350</f>
        <v>0.41000000000000003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136</v>
      </c>
      <c r="AT350" s="230" t="s">
        <v>131</v>
      </c>
      <c r="AU350" s="230" t="s">
        <v>85</v>
      </c>
      <c r="AY350" s="18" t="s">
        <v>129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33</v>
      </c>
      <c r="BK350" s="231">
        <f>ROUND(I350*H350,1)</f>
        <v>0</v>
      </c>
      <c r="BL350" s="18" t="s">
        <v>136</v>
      </c>
      <c r="BM350" s="230" t="s">
        <v>539</v>
      </c>
    </row>
    <row r="351" spans="1:51" s="13" customFormat="1" ht="12">
      <c r="A351" s="13"/>
      <c r="B351" s="232"/>
      <c r="C351" s="233"/>
      <c r="D351" s="234" t="s">
        <v>138</v>
      </c>
      <c r="E351" s="235" t="s">
        <v>1</v>
      </c>
      <c r="F351" s="236" t="s">
        <v>540</v>
      </c>
      <c r="G351" s="233"/>
      <c r="H351" s="235" t="s">
        <v>1</v>
      </c>
      <c r="I351" s="237"/>
      <c r="J351" s="233"/>
      <c r="K351" s="233"/>
      <c r="L351" s="238"/>
      <c r="M351" s="239"/>
      <c r="N351" s="240"/>
      <c r="O351" s="240"/>
      <c r="P351" s="240"/>
      <c r="Q351" s="240"/>
      <c r="R351" s="240"/>
      <c r="S351" s="240"/>
      <c r="T351" s="24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2" t="s">
        <v>138</v>
      </c>
      <c r="AU351" s="242" t="s">
        <v>85</v>
      </c>
      <c r="AV351" s="13" t="s">
        <v>33</v>
      </c>
      <c r="AW351" s="13" t="s">
        <v>32</v>
      </c>
      <c r="AX351" s="13" t="s">
        <v>76</v>
      </c>
      <c r="AY351" s="242" t="s">
        <v>129</v>
      </c>
    </row>
    <row r="352" spans="1:51" s="14" customFormat="1" ht="12">
      <c r="A352" s="14"/>
      <c r="B352" s="243"/>
      <c r="C352" s="244"/>
      <c r="D352" s="234" t="s">
        <v>138</v>
      </c>
      <c r="E352" s="245" t="s">
        <v>1</v>
      </c>
      <c r="F352" s="246" t="s">
        <v>33</v>
      </c>
      <c r="G352" s="244"/>
      <c r="H352" s="247">
        <v>1</v>
      </c>
      <c r="I352" s="248"/>
      <c r="J352" s="244"/>
      <c r="K352" s="244"/>
      <c r="L352" s="249"/>
      <c r="M352" s="250"/>
      <c r="N352" s="251"/>
      <c r="O352" s="251"/>
      <c r="P352" s="251"/>
      <c r="Q352" s="251"/>
      <c r="R352" s="251"/>
      <c r="S352" s="251"/>
      <c r="T352" s="252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3" t="s">
        <v>138</v>
      </c>
      <c r="AU352" s="253" t="s">
        <v>85</v>
      </c>
      <c r="AV352" s="14" t="s">
        <v>85</v>
      </c>
      <c r="AW352" s="14" t="s">
        <v>32</v>
      </c>
      <c r="AX352" s="14" t="s">
        <v>76</v>
      </c>
      <c r="AY352" s="253" t="s">
        <v>129</v>
      </c>
    </row>
    <row r="353" spans="1:51" s="13" customFormat="1" ht="12">
      <c r="A353" s="13"/>
      <c r="B353" s="232"/>
      <c r="C353" s="233"/>
      <c r="D353" s="234" t="s">
        <v>138</v>
      </c>
      <c r="E353" s="235" t="s">
        <v>1</v>
      </c>
      <c r="F353" s="236" t="s">
        <v>541</v>
      </c>
      <c r="G353" s="233"/>
      <c r="H353" s="235" t="s">
        <v>1</v>
      </c>
      <c r="I353" s="237"/>
      <c r="J353" s="233"/>
      <c r="K353" s="233"/>
      <c r="L353" s="238"/>
      <c r="M353" s="239"/>
      <c r="N353" s="240"/>
      <c r="O353" s="240"/>
      <c r="P353" s="240"/>
      <c r="Q353" s="240"/>
      <c r="R353" s="240"/>
      <c r="S353" s="240"/>
      <c r="T353" s="24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2" t="s">
        <v>138</v>
      </c>
      <c r="AU353" s="242" t="s">
        <v>85</v>
      </c>
      <c r="AV353" s="13" t="s">
        <v>33</v>
      </c>
      <c r="AW353" s="13" t="s">
        <v>32</v>
      </c>
      <c r="AX353" s="13" t="s">
        <v>76</v>
      </c>
      <c r="AY353" s="242" t="s">
        <v>129</v>
      </c>
    </row>
    <row r="354" spans="1:51" s="14" customFormat="1" ht="12">
      <c r="A354" s="14"/>
      <c r="B354" s="243"/>
      <c r="C354" s="244"/>
      <c r="D354" s="234" t="s">
        <v>138</v>
      </c>
      <c r="E354" s="245" t="s">
        <v>1</v>
      </c>
      <c r="F354" s="246" t="s">
        <v>136</v>
      </c>
      <c r="G354" s="244"/>
      <c r="H354" s="247">
        <v>4</v>
      </c>
      <c r="I354" s="248"/>
      <c r="J354" s="244"/>
      <c r="K354" s="244"/>
      <c r="L354" s="249"/>
      <c r="M354" s="250"/>
      <c r="N354" s="251"/>
      <c r="O354" s="251"/>
      <c r="P354" s="251"/>
      <c r="Q354" s="251"/>
      <c r="R354" s="251"/>
      <c r="S354" s="251"/>
      <c r="T354" s="252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3" t="s">
        <v>138</v>
      </c>
      <c r="AU354" s="253" t="s">
        <v>85</v>
      </c>
      <c r="AV354" s="14" t="s">
        <v>85</v>
      </c>
      <c r="AW354" s="14" t="s">
        <v>32</v>
      </c>
      <c r="AX354" s="14" t="s">
        <v>76</v>
      </c>
      <c r="AY354" s="253" t="s">
        <v>129</v>
      </c>
    </row>
    <row r="355" spans="1:51" s="15" customFormat="1" ht="12">
      <c r="A355" s="15"/>
      <c r="B355" s="254"/>
      <c r="C355" s="255"/>
      <c r="D355" s="234" t="s">
        <v>138</v>
      </c>
      <c r="E355" s="256" t="s">
        <v>1</v>
      </c>
      <c r="F355" s="257" t="s">
        <v>174</v>
      </c>
      <c r="G355" s="255"/>
      <c r="H355" s="258">
        <v>5</v>
      </c>
      <c r="I355" s="259"/>
      <c r="J355" s="255"/>
      <c r="K355" s="255"/>
      <c r="L355" s="260"/>
      <c r="M355" s="261"/>
      <c r="N355" s="262"/>
      <c r="O355" s="262"/>
      <c r="P355" s="262"/>
      <c r="Q355" s="262"/>
      <c r="R355" s="262"/>
      <c r="S355" s="262"/>
      <c r="T355" s="263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64" t="s">
        <v>138</v>
      </c>
      <c r="AU355" s="264" t="s">
        <v>85</v>
      </c>
      <c r="AV355" s="15" t="s">
        <v>136</v>
      </c>
      <c r="AW355" s="15" t="s">
        <v>32</v>
      </c>
      <c r="AX355" s="15" t="s">
        <v>33</v>
      </c>
      <c r="AY355" s="264" t="s">
        <v>129</v>
      </c>
    </row>
    <row r="356" spans="1:65" s="2" customFormat="1" ht="24.15" customHeight="1">
      <c r="A356" s="39"/>
      <c r="B356" s="40"/>
      <c r="C356" s="219" t="s">
        <v>542</v>
      </c>
      <c r="D356" s="219" t="s">
        <v>131</v>
      </c>
      <c r="E356" s="220" t="s">
        <v>543</v>
      </c>
      <c r="F356" s="221" t="s">
        <v>544</v>
      </c>
      <c r="G356" s="222" t="s">
        <v>134</v>
      </c>
      <c r="H356" s="223">
        <v>1</v>
      </c>
      <c r="I356" s="224"/>
      <c r="J356" s="225">
        <f>ROUND(I356*H356,1)</f>
        <v>0</v>
      </c>
      <c r="K356" s="221" t="s">
        <v>135</v>
      </c>
      <c r="L356" s="45"/>
      <c r="M356" s="226" t="s">
        <v>1</v>
      </c>
      <c r="N356" s="227" t="s">
        <v>41</v>
      </c>
      <c r="O356" s="92"/>
      <c r="P356" s="228">
        <f>O356*H356</f>
        <v>0</v>
      </c>
      <c r="Q356" s="228">
        <v>0</v>
      </c>
      <c r="R356" s="228">
        <f>Q356*H356</f>
        <v>0</v>
      </c>
      <c r="S356" s="228">
        <v>0.004</v>
      </c>
      <c r="T356" s="229">
        <f>S356*H356</f>
        <v>0.004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136</v>
      </c>
      <c r="AT356" s="230" t="s">
        <v>131</v>
      </c>
      <c r="AU356" s="230" t="s">
        <v>85</v>
      </c>
      <c r="AY356" s="18" t="s">
        <v>129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33</v>
      </c>
      <c r="BK356" s="231">
        <f>ROUND(I356*H356,1)</f>
        <v>0</v>
      </c>
      <c r="BL356" s="18" t="s">
        <v>136</v>
      </c>
      <c r="BM356" s="230" t="s">
        <v>545</v>
      </c>
    </row>
    <row r="357" spans="1:51" s="13" customFormat="1" ht="12">
      <c r="A357" s="13"/>
      <c r="B357" s="232"/>
      <c r="C357" s="233"/>
      <c r="D357" s="234" t="s">
        <v>138</v>
      </c>
      <c r="E357" s="235" t="s">
        <v>1</v>
      </c>
      <c r="F357" s="236" t="s">
        <v>546</v>
      </c>
      <c r="G357" s="233"/>
      <c r="H357" s="235" t="s">
        <v>1</v>
      </c>
      <c r="I357" s="237"/>
      <c r="J357" s="233"/>
      <c r="K357" s="233"/>
      <c r="L357" s="238"/>
      <c r="M357" s="239"/>
      <c r="N357" s="240"/>
      <c r="O357" s="240"/>
      <c r="P357" s="240"/>
      <c r="Q357" s="240"/>
      <c r="R357" s="240"/>
      <c r="S357" s="240"/>
      <c r="T357" s="24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2" t="s">
        <v>138</v>
      </c>
      <c r="AU357" s="242" t="s">
        <v>85</v>
      </c>
      <c r="AV357" s="13" t="s">
        <v>33</v>
      </c>
      <c r="AW357" s="13" t="s">
        <v>32</v>
      </c>
      <c r="AX357" s="13" t="s">
        <v>76</v>
      </c>
      <c r="AY357" s="242" t="s">
        <v>129</v>
      </c>
    </row>
    <row r="358" spans="1:51" s="14" customFormat="1" ht="12">
      <c r="A358" s="14"/>
      <c r="B358" s="243"/>
      <c r="C358" s="244"/>
      <c r="D358" s="234" t="s">
        <v>138</v>
      </c>
      <c r="E358" s="245" t="s">
        <v>1</v>
      </c>
      <c r="F358" s="246" t="s">
        <v>33</v>
      </c>
      <c r="G358" s="244"/>
      <c r="H358" s="247">
        <v>1</v>
      </c>
      <c r="I358" s="248"/>
      <c r="J358" s="244"/>
      <c r="K358" s="244"/>
      <c r="L358" s="249"/>
      <c r="M358" s="250"/>
      <c r="N358" s="251"/>
      <c r="O358" s="251"/>
      <c r="P358" s="251"/>
      <c r="Q358" s="251"/>
      <c r="R358" s="251"/>
      <c r="S358" s="251"/>
      <c r="T358" s="25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3" t="s">
        <v>138</v>
      </c>
      <c r="AU358" s="253" t="s">
        <v>85</v>
      </c>
      <c r="AV358" s="14" t="s">
        <v>85</v>
      </c>
      <c r="AW358" s="14" t="s">
        <v>32</v>
      </c>
      <c r="AX358" s="14" t="s">
        <v>33</v>
      </c>
      <c r="AY358" s="253" t="s">
        <v>129</v>
      </c>
    </row>
    <row r="359" spans="1:65" s="2" customFormat="1" ht="24.15" customHeight="1">
      <c r="A359" s="39"/>
      <c r="B359" s="40"/>
      <c r="C359" s="219" t="s">
        <v>547</v>
      </c>
      <c r="D359" s="219" t="s">
        <v>131</v>
      </c>
      <c r="E359" s="220" t="s">
        <v>548</v>
      </c>
      <c r="F359" s="221" t="s">
        <v>549</v>
      </c>
      <c r="G359" s="222" t="s">
        <v>146</v>
      </c>
      <c r="H359" s="223">
        <v>8.8</v>
      </c>
      <c r="I359" s="224"/>
      <c r="J359" s="225">
        <f>ROUND(I359*H359,1)</f>
        <v>0</v>
      </c>
      <c r="K359" s="221" t="s">
        <v>135</v>
      </c>
      <c r="L359" s="45"/>
      <c r="M359" s="226" t="s">
        <v>1</v>
      </c>
      <c r="N359" s="227" t="s">
        <v>41</v>
      </c>
      <c r="O359" s="92"/>
      <c r="P359" s="228">
        <f>O359*H359</f>
        <v>0</v>
      </c>
      <c r="Q359" s="228">
        <v>0</v>
      </c>
      <c r="R359" s="228">
        <f>Q359*H359</f>
        <v>0</v>
      </c>
      <c r="S359" s="228">
        <v>0</v>
      </c>
      <c r="T359" s="229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0" t="s">
        <v>136</v>
      </c>
      <c r="AT359" s="230" t="s">
        <v>131</v>
      </c>
      <c r="AU359" s="230" t="s">
        <v>85</v>
      </c>
      <c r="AY359" s="18" t="s">
        <v>129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8" t="s">
        <v>33</v>
      </c>
      <c r="BK359" s="231">
        <f>ROUND(I359*H359,1)</f>
        <v>0</v>
      </c>
      <c r="BL359" s="18" t="s">
        <v>136</v>
      </c>
      <c r="BM359" s="230" t="s">
        <v>550</v>
      </c>
    </row>
    <row r="360" spans="1:51" s="13" customFormat="1" ht="12">
      <c r="A360" s="13"/>
      <c r="B360" s="232"/>
      <c r="C360" s="233"/>
      <c r="D360" s="234" t="s">
        <v>138</v>
      </c>
      <c r="E360" s="235" t="s">
        <v>1</v>
      </c>
      <c r="F360" s="236" t="s">
        <v>551</v>
      </c>
      <c r="G360" s="233"/>
      <c r="H360" s="235" t="s">
        <v>1</v>
      </c>
      <c r="I360" s="237"/>
      <c r="J360" s="233"/>
      <c r="K360" s="233"/>
      <c r="L360" s="238"/>
      <c r="M360" s="239"/>
      <c r="N360" s="240"/>
      <c r="O360" s="240"/>
      <c r="P360" s="240"/>
      <c r="Q360" s="240"/>
      <c r="R360" s="240"/>
      <c r="S360" s="240"/>
      <c r="T360" s="24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2" t="s">
        <v>138</v>
      </c>
      <c r="AU360" s="242" t="s">
        <v>85</v>
      </c>
      <c r="AV360" s="13" t="s">
        <v>33</v>
      </c>
      <c r="AW360" s="13" t="s">
        <v>32</v>
      </c>
      <c r="AX360" s="13" t="s">
        <v>76</v>
      </c>
      <c r="AY360" s="242" t="s">
        <v>129</v>
      </c>
    </row>
    <row r="361" spans="1:51" s="14" customFormat="1" ht="12">
      <c r="A361" s="14"/>
      <c r="B361" s="243"/>
      <c r="C361" s="244"/>
      <c r="D361" s="234" t="s">
        <v>138</v>
      </c>
      <c r="E361" s="245" t="s">
        <v>1</v>
      </c>
      <c r="F361" s="246" t="s">
        <v>342</v>
      </c>
      <c r="G361" s="244"/>
      <c r="H361" s="247">
        <v>8.8</v>
      </c>
      <c r="I361" s="248"/>
      <c r="J361" s="244"/>
      <c r="K361" s="244"/>
      <c r="L361" s="249"/>
      <c r="M361" s="250"/>
      <c r="N361" s="251"/>
      <c r="O361" s="251"/>
      <c r="P361" s="251"/>
      <c r="Q361" s="251"/>
      <c r="R361" s="251"/>
      <c r="S361" s="251"/>
      <c r="T361" s="252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3" t="s">
        <v>138</v>
      </c>
      <c r="AU361" s="253" t="s">
        <v>85</v>
      </c>
      <c r="AV361" s="14" t="s">
        <v>85</v>
      </c>
      <c r="AW361" s="14" t="s">
        <v>32</v>
      </c>
      <c r="AX361" s="14" t="s">
        <v>33</v>
      </c>
      <c r="AY361" s="253" t="s">
        <v>129</v>
      </c>
    </row>
    <row r="362" spans="1:63" s="12" customFormat="1" ht="22.8" customHeight="1">
      <c r="A362" s="12"/>
      <c r="B362" s="203"/>
      <c r="C362" s="204"/>
      <c r="D362" s="205" t="s">
        <v>75</v>
      </c>
      <c r="E362" s="217" t="s">
        <v>552</v>
      </c>
      <c r="F362" s="217" t="s">
        <v>553</v>
      </c>
      <c r="G362" s="204"/>
      <c r="H362" s="204"/>
      <c r="I362" s="207"/>
      <c r="J362" s="218">
        <f>BK362</f>
        <v>0</v>
      </c>
      <c r="K362" s="204"/>
      <c r="L362" s="209"/>
      <c r="M362" s="210"/>
      <c r="N362" s="211"/>
      <c r="O362" s="211"/>
      <c r="P362" s="212">
        <f>SUM(P363:P378)</f>
        <v>0</v>
      </c>
      <c r="Q362" s="211"/>
      <c r="R362" s="212">
        <f>SUM(R363:R378)</f>
        <v>0</v>
      </c>
      <c r="S362" s="211"/>
      <c r="T362" s="213">
        <f>SUM(T363:T378)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14" t="s">
        <v>33</v>
      </c>
      <c r="AT362" s="215" t="s">
        <v>75</v>
      </c>
      <c r="AU362" s="215" t="s">
        <v>33</v>
      </c>
      <c r="AY362" s="214" t="s">
        <v>129</v>
      </c>
      <c r="BK362" s="216">
        <f>SUM(BK363:BK378)</f>
        <v>0</v>
      </c>
    </row>
    <row r="363" spans="1:65" s="2" customFormat="1" ht="33" customHeight="1">
      <c r="A363" s="39"/>
      <c r="B363" s="40"/>
      <c r="C363" s="219" t="s">
        <v>554</v>
      </c>
      <c r="D363" s="219" t="s">
        <v>131</v>
      </c>
      <c r="E363" s="220" t="s">
        <v>555</v>
      </c>
      <c r="F363" s="221" t="s">
        <v>556</v>
      </c>
      <c r="G363" s="222" t="s">
        <v>208</v>
      </c>
      <c r="H363" s="223">
        <v>108.465</v>
      </c>
      <c r="I363" s="224"/>
      <c r="J363" s="225">
        <f>ROUND(I363*H363,1)</f>
        <v>0</v>
      </c>
      <c r="K363" s="221" t="s">
        <v>135</v>
      </c>
      <c r="L363" s="45"/>
      <c r="M363" s="226" t="s">
        <v>1</v>
      </c>
      <c r="N363" s="227" t="s">
        <v>41</v>
      </c>
      <c r="O363" s="92"/>
      <c r="P363" s="228">
        <f>O363*H363</f>
        <v>0</v>
      </c>
      <c r="Q363" s="228">
        <v>0</v>
      </c>
      <c r="R363" s="228">
        <f>Q363*H363</f>
        <v>0</v>
      </c>
      <c r="S363" s="228">
        <v>0</v>
      </c>
      <c r="T363" s="22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0" t="s">
        <v>136</v>
      </c>
      <c r="AT363" s="230" t="s">
        <v>131</v>
      </c>
      <c r="AU363" s="230" t="s">
        <v>85</v>
      </c>
      <c r="AY363" s="18" t="s">
        <v>129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8" t="s">
        <v>33</v>
      </c>
      <c r="BK363" s="231">
        <f>ROUND(I363*H363,1)</f>
        <v>0</v>
      </c>
      <c r="BL363" s="18" t="s">
        <v>136</v>
      </c>
      <c r="BM363" s="230" t="s">
        <v>557</v>
      </c>
    </row>
    <row r="364" spans="1:65" s="2" customFormat="1" ht="21.75" customHeight="1">
      <c r="A364" s="39"/>
      <c r="B364" s="40"/>
      <c r="C364" s="219" t="s">
        <v>558</v>
      </c>
      <c r="D364" s="219" t="s">
        <v>131</v>
      </c>
      <c r="E364" s="220" t="s">
        <v>559</v>
      </c>
      <c r="F364" s="221" t="s">
        <v>560</v>
      </c>
      <c r="G364" s="222" t="s">
        <v>208</v>
      </c>
      <c r="H364" s="223">
        <v>3145.485</v>
      </c>
      <c r="I364" s="224"/>
      <c r="J364" s="225">
        <f>ROUND(I364*H364,1)</f>
        <v>0</v>
      </c>
      <c r="K364" s="221" t="s">
        <v>135</v>
      </c>
      <c r="L364" s="45"/>
      <c r="M364" s="226" t="s">
        <v>1</v>
      </c>
      <c r="N364" s="227" t="s">
        <v>41</v>
      </c>
      <c r="O364" s="92"/>
      <c r="P364" s="228">
        <f>O364*H364</f>
        <v>0</v>
      </c>
      <c r="Q364" s="228">
        <v>0</v>
      </c>
      <c r="R364" s="228">
        <f>Q364*H364</f>
        <v>0</v>
      </c>
      <c r="S364" s="228">
        <v>0</v>
      </c>
      <c r="T364" s="22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136</v>
      </c>
      <c r="AT364" s="230" t="s">
        <v>131</v>
      </c>
      <c r="AU364" s="230" t="s">
        <v>85</v>
      </c>
      <c r="AY364" s="18" t="s">
        <v>129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33</v>
      </c>
      <c r="BK364" s="231">
        <f>ROUND(I364*H364,1)</f>
        <v>0</v>
      </c>
      <c r="BL364" s="18" t="s">
        <v>136</v>
      </c>
      <c r="BM364" s="230" t="s">
        <v>561</v>
      </c>
    </row>
    <row r="365" spans="1:51" s="14" customFormat="1" ht="12">
      <c r="A365" s="14"/>
      <c r="B365" s="243"/>
      <c r="C365" s="244"/>
      <c r="D365" s="234" t="s">
        <v>138</v>
      </c>
      <c r="E365" s="244"/>
      <c r="F365" s="246" t="s">
        <v>562</v>
      </c>
      <c r="G365" s="244"/>
      <c r="H365" s="247">
        <v>3145.485</v>
      </c>
      <c r="I365" s="248"/>
      <c r="J365" s="244"/>
      <c r="K365" s="244"/>
      <c r="L365" s="249"/>
      <c r="M365" s="250"/>
      <c r="N365" s="251"/>
      <c r="O365" s="251"/>
      <c r="P365" s="251"/>
      <c r="Q365" s="251"/>
      <c r="R365" s="251"/>
      <c r="S365" s="251"/>
      <c r="T365" s="25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3" t="s">
        <v>138</v>
      </c>
      <c r="AU365" s="253" t="s">
        <v>85</v>
      </c>
      <c r="AV365" s="14" t="s">
        <v>85</v>
      </c>
      <c r="AW365" s="14" t="s">
        <v>4</v>
      </c>
      <c r="AX365" s="14" t="s">
        <v>33</v>
      </c>
      <c r="AY365" s="253" t="s">
        <v>129</v>
      </c>
    </row>
    <row r="366" spans="1:65" s="2" customFormat="1" ht="16.5" customHeight="1">
      <c r="A366" s="39"/>
      <c r="B366" s="40"/>
      <c r="C366" s="219" t="s">
        <v>563</v>
      </c>
      <c r="D366" s="219" t="s">
        <v>131</v>
      </c>
      <c r="E366" s="220" t="s">
        <v>564</v>
      </c>
      <c r="F366" s="221" t="s">
        <v>565</v>
      </c>
      <c r="G366" s="222" t="s">
        <v>208</v>
      </c>
      <c r="H366" s="223">
        <v>108.465</v>
      </c>
      <c r="I366" s="224"/>
      <c r="J366" s="225">
        <f>ROUND(I366*H366,1)</f>
        <v>0</v>
      </c>
      <c r="K366" s="221" t="s">
        <v>135</v>
      </c>
      <c r="L366" s="45"/>
      <c r="M366" s="226" t="s">
        <v>1</v>
      </c>
      <c r="N366" s="227" t="s">
        <v>41</v>
      </c>
      <c r="O366" s="92"/>
      <c r="P366" s="228">
        <f>O366*H366</f>
        <v>0</v>
      </c>
      <c r="Q366" s="228">
        <v>0</v>
      </c>
      <c r="R366" s="228">
        <f>Q366*H366</f>
        <v>0</v>
      </c>
      <c r="S366" s="228">
        <v>0</v>
      </c>
      <c r="T366" s="229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0" t="s">
        <v>136</v>
      </c>
      <c r="AT366" s="230" t="s">
        <v>131</v>
      </c>
      <c r="AU366" s="230" t="s">
        <v>85</v>
      </c>
      <c r="AY366" s="18" t="s">
        <v>129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8" t="s">
        <v>33</v>
      </c>
      <c r="BK366" s="231">
        <f>ROUND(I366*H366,1)</f>
        <v>0</v>
      </c>
      <c r="BL366" s="18" t="s">
        <v>136</v>
      </c>
      <c r="BM366" s="230" t="s">
        <v>566</v>
      </c>
    </row>
    <row r="367" spans="1:65" s="2" customFormat="1" ht="33" customHeight="1">
      <c r="A367" s="39"/>
      <c r="B367" s="40"/>
      <c r="C367" s="219" t="s">
        <v>567</v>
      </c>
      <c r="D367" s="219" t="s">
        <v>131</v>
      </c>
      <c r="E367" s="220" t="s">
        <v>568</v>
      </c>
      <c r="F367" s="221" t="s">
        <v>569</v>
      </c>
      <c r="G367" s="222" t="s">
        <v>208</v>
      </c>
      <c r="H367" s="223">
        <v>56.99</v>
      </c>
      <c r="I367" s="224"/>
      <c r="J367" s="225">
        <f>ROUND(I367*H367,1)</f>
        <v>0</v>
      </c>
      <c r="K367" s="221" t="s">
        <v>135</v>
      </c>
      <c r="L367" s="45"/>
      <c r="M367" s="226" t="s">
        <v>1</v>
      </c>
      <c r="N367" s="227" t="s">
        <v>41</v>
      </c>
      <c r="O367" s="92"/>
      <c r="P367" s="228">
        <f>O367*H367</f>
        <v>0</v>
      </c>
      <c r="Q367" s="228">
        <v>0</v>
      </c>
      <c r="R367" s="228">
        <f>Q367*H367</f>
        <v>0</v>
      </c>
      <c r="S367" s="228">
        <v>0</v>
      </c>
      <c r="T367" s="229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0" t="s">
        <v>136</v>
      </c>
      <c r="AT367" s="230" t="s">
        <v>131</v>
      </c>
      <c r="AU367" s="230" t="s">
        <v>85</v>
      </c>
      <c r="AY367" s="18" t="s">
        <v>129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8" t="s">
        <v>33</v>
      </c>
      <c r="BK367" s="231">
        <f>ROUND(I367*H367,1)</f>
        <v>0</v>
      </c>
      <c r="BL367" s="18" t="s">
        <v>136</v>
      </c>
      <c r="BM367" s="230" t="s">
        <v>570</v>
      </c>
    </row>
    <row r="368" spans="1:51" s="13" customFormat="1" ht="12">
      <c r="A368" s="13"/>
      <c r="B368" s="232"/>
      <c r="C368" s="233"/>
      <c r="D368" s="234" t="s">
        <v>138</v>
      </c>
      <c r="E368" s="235" t="s">
        <v>1</v>
      </c>
      <c r="F368" s="236" t="s">
        <v>571</v>
      </c>
      <c r="G368" s="233"/>
      <c r="H368" s="235" t="s">
        <v>1</v>
      </c>
      <c r="I368" s="237"/>
      <c r="J368" s="233"/>
      <c r="K368" s="233"/>
      <c r="L368" s="238"/>
      <c r="M368" s="239"/>
      <c r="N368" s="240"/>
      <c r="O368" s="240"/>
      <c r="P368" s="240"/>
      <c r="Q368" s="240"/>
      <c r="R368" s="240"/>
      <c r="S368" s="240"/>
      <c r="T368" s="24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2" t="s">
        <v>138</v>
      </c>
      <c r="AU368" s="242" t="s">
        <v>85</v>
      </c>
      <c r="AV368" s="13" t="s">
        <v>33</v>
      </c>
      <c r="AW368" s="13" t="s">
        <v>32</v>
      </c>
      <c r="AX368" s="13" t="s">
        <v>76</v>
      </c>
      <c r="AY368" s="242" t="s">
        <v>129</v>
      </c>
    </row>
    <row r="369" spans="1:51" s="14" customFormat="1" ht="12">
      <c r="A369" s="14"/>
      <c r="B369" s="243"/>
      <c r="C369" s="244"/>
      <c r="D369" s="234" t="s">
        <v>138</v>
      </c>
      <c r="E369" s="245" t="s">
        <v>1</v>
      </c>
      <c r="F369" s="246" t="s">
        <v>572</v>
      </c>
      <c r="G369" s="244"/>
      <c r="H369" s="247">
        <v>56.58</v>
      </c>
      <c r="I369" s="248"/>
      <c r="J369" s="244"/>
      <c r="K369" s="244"/>
      <c r="L369" s="249"/>
      <c r="M369" s="250"/>
      <c r="N369" s="251"/>
      <c r="O369" s="251"/>
      <c r="P369" s="251"/>
      <c r="Q369" s="251"/>
      <c r="R369" s="251"/>
      <c r="S369" s="251"/>
      <c r="T369" s="252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3" t="s">
        <v>138</v>
      </c>
      <c r="AU369" s="253" t="s">
        <v>85</v>
      </c>
      <c r="AV369" s="14" t="s">
        <v>85</v>
      </c>
      <c r="AW369" s="14" t="s">
        <v>32</v>
      </c>
      <c r="AX369" s="14" t="s">
        <v>76</v>
      </c>
      <c r="AY369" s="253" t="s">
        <v>129</v>
      </c>
    </row>
    <row r="370" spans="1:51" s="13" customFormat="1" ht="12">
      <c r="A370" s="13"/>
      <c r="B370" s="232"/>
      <c r="C370" s="233"/>
      <c r="D370" s="234" t="s">
        <v>138</v>
      </c>
      <c r="E370" s="235" t="s">
        <v>1</v>
      </c>
      <c r="F370" s="236" t="s">
        <v>573</v>
      </c>
      <c r="G370" s="233"/>
      <c r="H370" s="235" t="s">
        <v>1</v>
      </c>
      <c r="I370" s="237"/>
      <c r="J370" s="233"/>
      <c r="K370" s="233"/>
      <c r="L370" s="238"/>
      <c r="M370" s="239"/>
      <c r="N370" s="240"/>
      <c r="O370" s="240"/>
      <c r="P370" s="240"/>
      <c r="Q370" s="240"/>
      <c r="R370" s="240"/>
      <c r="S370" s="240"/>
      <c r="T370" s="24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2" t="s">
        <v>138</v>
      </c>
      <c r="AU370" s="242" t="s">
        <v>85</v>
      </c>
      <c r="AV370" s="13" t="s">
        <v>33</v>
      </c>
      <c r="AW370" s="13" t="s">
        <v>32</v>
      </c>
      <c r="AX370" s="13" t="s">
        <v>76</v>
      </c>
      <c r="AY370" s="242" t="s">
        <v>129</v>
      </c>
    </row>
    <row r="371" spans="1:51" s="14" customFormat="1" ht="12">
      <c r="A371" s="14"/>
      <c r="B371" s="243"/>
      <c r="C371" s="244"/>
      <c r="D371" s="234" t="s">
        <v>138</v>
      </c>
      <c r="E371" s="245" t="s">
        <v>1</v>
      </c>
      <c r="F371" s="246" t="s">
        <v>574</v>
      </c>
      <c r="G371" s="244"/>
      <c r="H371" s="247">
        <v>0.41</v>
      </c>
      <c r="I371" s="248"/>
      <c r="J371" s="244"/>
      <c r="K371" s="244"/>
      <c r="L371" s="249"/>
      <c r="M371" s="250"/>
      <c r="N371" s="251"/>
      <c r="O371" s="251"/>
      <c r="P371" s="251"/>
      <c r="Q371" s="251"/>
      <c r="R371" s="251"/>
      <c r="S371" s="251"/>
      <c r="T371" s="252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3" t="s">
        <v>138</v>
      </c>
      <c r="AU371" s="253" t="s">
        <v>85</v>
      </c>
      <c r="AV371" s="14" t="s">
        <v>85</v>
      </c>
      <c r="AW371" s="14" t="s">
        <v>32</v>
      </c>
      <c r="AX371" s="14" t="s">
        <v>76</v>
      </c>
      <c r="AY371" s="253" t="s">
        <v>129</v>
      </c>
    </row>
    <row r="372" spans="1:51" s="15" customFormat="1" ht="12">
      <c r="A372" s="15"/>
      <c r="B372" s="254"/>
      <c r="C372" s="255"/>
      <c r="D372" s="234" t="s">
        <v>138</v>
      </c>
      <c r="E372" s="256" t="s">
        <v>1</v>
      </c>
      <c r="F372" s="257" t="s">
        <v>174</v>
      </c>
      <c r="G372" s="255"/>
      <c r="H372" s="258">
        <v>56.99</v>
      </c>
      <c r="I372" s="259"/>
      <c r="J372" s="255"/>
      <c r="K372" s="255"/>
      <c r="L372" s="260"/>
      <c r="M372" s="261"/>
      <c r="N372" s="262"/>
      <c r="O372" s="262"/>
      <c r="P372" s="262"/>
      <c r="Q372" s="262"/>
      <c r="R372" s="262"/>
      <c r="S372" s="262"/>
      <c r="T372" s="263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64" t="s">
        <v>138</v>
      </c>
      <c r="AU372" s="264" t="s">
        <v>85</v>
      </c>
      <c r="AV372" s="15" t="s">
        <v>136</v>
      </c>
      <c r="AW372" s="15" t="s">
        <v>32</v>
      </c>
      <c r="AX372" s="15" t="s">
        <v>33</v>
      </c>
      <c r="AY372" s="264" t="s">
        <v>129</v>
      </c>
    </row>
    <row r="373" spans="1:65" s="2" customFormat="1" ht="33" customHeight="1">
      <c r="A373" s="39"/>
      <c r="B373" s="40"/>
      <c r="C373" s="219" t="s">
        <v>575</v>
      </c>
      <c r="D373" s="219" t="s">
        <v>131</v>
      </c>
      <c r="E373" s="220" t="s">
        <v>576</v>
      </c>
      <c r="F373" s="221" t="s">
        <v>577</v>
      </c>
      <c r="G373" s="222" t="s">
        <v>208</v>
      </c>
      <c r="H373" s="223">
        <v>21.735</v>
      </c>
      <c r="I373" s="224"/>
      <c r="J373" s="225">
        <f>ROUND(I373*H373,1)</f>
        <v>0</v>
      </c>
      <c r="K373" s="221" t="s">
        <v>135</v>
      </c>
      <c r="L373" s="45"/>
      <c r="M373" s="226" t="s">
        <v>1</v>
      </c>
      <c r="N373" s="227" t="s">
        <v>41</v>
      </c>
      <c r="O373" s="92"/>
      <c r="P373" s="228">
        <f>O373*H373</f>
        <v>0</v>
      </c>
      <c r="Q373" s="228">
        <v>0</v>
      </c>
      <c r="R373" s="228">
        <f>Q373*H373</f>
        <v>0</v>
      </c>
      <c r="S373" s="228">
        <v>0</v>
      </c>
      <c r="T373" s="229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0" t="s">
        <v>136</v>
      </c>
      <c r="AT373" s="230" t="s">
        <v>131</v>
      </c>
      <c r="AU373" s="230" t="s">
        <v>85</v>
      </c>
      <c r="AY373" s="18" t="s">
        <v>129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18" t="s">
        <v>33</v>
      </c>
      <c r="BK373" s="231">
        <f>ROUND(I373*H373,1)</f>
        <v>0</v>
      </c>
      <c r="BL373" s="18" t="s">
        <v>136</v>
      </c>
      <c r="BM373" s="230" t="s">
        <v>578</v>
      </c>
    </row>
    <row r="374" spans="1:51" s="13" customFormat="1" ht="12">
      <c r="A374" s="13"/>
      <c r="B374" s="232"/>
      <c r="C374" s="233"/>
      <c r="D374" s="234" t="s">
        <v>138</v>
      </c>
      <c r="E374" s="235" t="s">
        <v>1</v>
      </c>
      <c r="F374" s="236" t="s">
        <v>579</v>
      </c>
      <c r="G374" s="233"/>
      <c r="H374" s="235" t="s">
        <v>1</v>
      </c>
      <c r="I374" s="237"/>
      <c r="J374" s="233"/>
      <c r="K374" s="233"/>
      <c r="L374" s="238"/>
      <c r="M374" s="239"/>
      <c r="N374" s="240"/>
      <c r="O374" s="240"/>
      <c r="P374" s="240"/>
      <c r="Q374" s="240"/>
      <c r="R374" s="240"/>
      <c r="S374" s="240"/>
      <c r="T374" s="24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2" t="s">
        <v>138</v>
      </c>
      <c r="AU374" s="242" t="s">
        <v>85</v>
      </c>
      <c r="AV374" s="13" t="s">
        <v>33</v>
      </c>
      <c r="AW374" s="13" t="s">
        <v>32</v>
      </c>
      <c r="AX374" s="13" t="s">
        <v>76</v>
      </c>
      <c r="AY374" s="242" t="s">
        <v>129</v>
      </c>
    </row>
    <row r="375" spans="1:51" s="14" customFormat="1" ht="12">
      <c r="A375" s="14"/>
      <c r="B375" s="243"/>
      <c r="C375" s="244"/>
      <c r="D375" s="234" t="s">
        <v>138</v>
      </c>
      <c r="E375" s="245" t="s">
        <v>1</v>
      </c>
      <c r="F375" s="246" t="s">
        <v>580</v>
      </c>
      <c r="G375" s="244"/>
      <c r="H375" s="247">
        <v>21.735</v>
      </c>
      <c r="I375" s="248"/>
      <c r="J375" s="244"/>
      <c r="K375" s="244"/>
      <c r="L375" s="249"/>
      <c r="M375" s="250"/>
      <c r="N375" s="251"/>
      <c r="O375" s="251"/>
      <c r="P375" s="251"/>
      <c r="Q375" s="251"/>
      <c r="R375" s="251"/>
      <c r="S375" s="251"/>
      <c r="T375" s="252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3" t="s">
        <v>138</v>
      </c>
      <c r="AU375" s="253" t="s">
        <v>85</v>
      </c>
      <c r="AV375" s="14" t="s">
        <v>85</v>
      </c>
      <c r="AW375" s="14" t="s">
        <v>32</v>
      </c>
      <c r="AX375" s="14" t="s">
        <v>33</v>
      </c>
      <c r="AY375" s="253" t="s">
        <v>129</v>
      </c>
    </row>
    <row r="376" spans="1:65" s="2" customFormat="1" ht="44.25" customHeight="1">
      <c r="A376" s="39"/>
      <c r="B376" s="40"/>
      <c r="C376" s="219" t="s">
        <v>581</v>
      </c>
      <c r="D376" s="219" t="s">
        <v>131</v>
      </c>
      <c r="E376" s="220" t="s">
        <v>582</v>
      </c>
      <c r="F376" s="221" t="s">
        <v>583</v>
      </c>
      <c r="G376" s="222" t="s">
        <v>208</v>
      </c>
      <c r="H376" s="223">
        <v>27.405</v>
      </c>
      <c r="I376" s="224"/>
      <c r="J376" s="225">
        <f>ROUND(I376*H376,1)</f>
        <v>0</v>
      </c>
      <c r="K376" s="221" t="s">
        <v>135</v>
      </c>
      <c r="L376" s="45"/>
      <c r="M376" s="226" t="s">
        <v>1</v>
      </c>
      <c r="N376" s="227" t="s">
        <v>41</v>
      </c>
      <c r="O376" s="92"/>
      <c r="P376" s="228">
        <f>O376*H376</f>
        <v>0</v>
      </c>
      <c r="Q376" s="228">
        <v>0</v>
      </c>
      <c r="R376" s="228">
        <f>Q376*H376</f>
        <v>0</v>
      </c>
      <c r="S376" s="228">
        <v>0</v>
      </c>
      <c r="T376" s="22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0" t="s">
        <v>136</v>
      </c>
      <c r="AT376" s="230" t="s">
        <v>131</v>
      </c>
      <c r="AU376" s="230" t="s">
        <v>85</v>
      </c>
      <c r="AY376" s="18" t="s">
        <v>129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8" t="s">
        <v>33</v>
      </c>
      <c r="BK376" s="231">
        <f>ROUND(I376*H376,1)</f>
        <v>0</v>
      </c>
      <c r="BL376" s="18" t="s">
        <v>136</v>
      </c>
      <c r="BM376" s="230" t="s">
        <v>584</v>
      </c>
    </row>
    <row r="377" spans="1:51" s="13" customFormat="1" ht="12">
      <c r="A377" s="13"/>
      <c r="B377" s="232"/>
      <c r="C377" s="233"/>
      <c r="D377" s="234" t="s">
        <v>138</v>
      </c>
      <c r="E377" s="235" t="s">
        <v>1</v>
      </c>
      <c r="F377" s="236" t="s">
        <v>585</v>
      </c>
      <c r="G377" s="233"/>
      <c r="H377" s="235" t="s">
        <v>1</v>
      </c>
      <c r="I377" s="237"/>
      <c r="J377" s="233"/>
      <c r="K377" s="233"/>
      <c r="L377" s="238"/>
      <c r="M377" s="239"/>
      <c r="N377" s="240"/>
      <c r="O377" s="240"/>
      <c r="P377" s="240"/>
      <c r="Q377" s="240"/>
      <c r="R377" s="240"/>
      <c r="S377" s="240"/>
      <c r="T377" s="24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2" t="s">
        <v>138</v>
      </c>
      <c r="AU377" s="242" t="s">
        <v>85</v>
      </c>
      <c r="AV377" s="13" t="s">
        <v>33</v>
      </c>
      <c r="AW377" s="13" t="s">
        <v>32</v>
      </c>
      <c r="AX377" s="13" t="s">
        <v>76</v>
      </c>
      <c r="AY377" s="242" t="s">
        <v>129</v>
      </c>
    </row>
    <row r="378" spans="1:51" s="14" customFormat="1" ht="12">
      <c r="A378" s="14"/>
      <c r="B378" s="243"/>
      <c r="C378" s="244"/>
      <c r="D378" s="234" t="s">
        <v>138</v>
      </c>
      <c r="E378" s="245" t="s">
        <v>1</v>
      </c>
      <c r="F378" s="246" t="s">
        <v>586</v>
      </c>
      <c r="G378" s="244"/>
      <c r="H378" s="247">
        <v>27.405</v>
      </c>
      <c r="I378" s="248"/>
      <c r="J378" s="244"/>
      <c r="K378" s="244"/>
      <c r="L378" s="249"/>
      <c r="M378" s="250"/>
      <c r="N378" s="251"/>
      <c r="O378" s="251"/>
      <c r="P378" s="251"/>
      <c r="Q378" s="251"/>
      <c r="R378" s="251"/>
      <c r="S378" s="251"/>
      <c r="T378" s="252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3" t="s">
        <v>138</v>
      </c>
      <c r="AU378" s="253" t="s">
        <v>85</v>
      </c>
      <c r="AV378" s="14" t="s">
        <v>85</v>
      </c>
      <c r="AW378" s="14" t="s">
        <v>32</v>
      </c>
      <c r="AX378" s="14" t="s">
        <v>33</v>
      </c>
      <c r="AY378" s="253" t="s">
        <v>129</v>
      </c>
    </row>
    <row r="379" spans="1:63" s="12" customFormat="1" ht="22.8" customHeight="1">
      <c r="A379" s="12"/>
      <c r="B379" s="203"/>
      <c r="C379" s="204"/>
      <c r="D379" s="205" t="s">
        <v>75</v>
      </c>
      <c r="E379" s="217" t="s">
        <v>587</v>
      </c>
      <c r="F379" s="217" t="s">
        <v>588</v>
      </c>
      <c r="G379" s="204"/>
      <c r="H379" s="204"/>
      <c r="I379" s="207"/>
      <c r="J379" s="218">
        <f>BK379</f>
        <v>0</v>
      </c>
      <c r="K379" s="204"/>
      <c r="L379" s="209"/>
      <c r="M379" s="210"/>
      <c r="N379" s="211"/>
      <c r="O379" s="211"/>
      <c r="P379" s="212">
        <f>P380</f>
        <v>0</v>
      </c>
      <c r="Q379" s="211"/>
      <c r="R379" s="212">
        <f>R380</f>
        <v>0</v>
      </c>
      <c r="S379" s="211"/>
      <c r="T379" s="213">
        <f>T380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14" t="s">
        <v>33</v>
      </c>
      <c r="AT379" s="215" t="s">
        <v>75</v>
      </c>
      <c r="AU379" s="215" t="s">
        <v>33</v>
      </c>
      <c r="AY379" s="214" t="s">
        <v>129</v>
      </c>
      <c r="BK379" s="216">
        <f>BK380</f>
        <v>0</v>
      </c>
    </row>
    <row r="380" spans="1:65" s="2" customFormat="1" ht="24.15" customHeight="1">
      <c r="A380" s="39"/>
      <c r="B380" s="40"/>
      <c r="C380" s="219" t="s">
        <v>589</v>
      </c>
      <c r="D380" s="219" t="s">
        <v>131</v>
      </c>
      <c r="E380" s="220" t="s">
        <v>590</v>
      </c>
      <c r="F380" s="221" t="s">
        <v>591</v>
      </c>
      <c r="G380" s="222" t="s">
        <v>208</v>
      </c>
      <c r="H380" s="223">
        <v>552.058</v>
      </c>
      <c r="I380" s="224"/>
      <c r="J380" s="225">
        <f>ROUND(I380*H380,1)</f>
        <v>0</v>
      </c>
      <c r="K380" s="221" t="s">
        <v>135</v>
      </c>
      <c r="L380" s="45"/>
      <c r="M380" s="226" t="s">
        <v>1</v>
      </c>
      <c r="N380" s="227" t="s">
        <v>41</v>
      </c>
      <c r="O380" s="92"/>
      <c r="P380" s="228">
        <f>O380*H380</f>
        <v>0</v>
      </c>
      <c r="Q380" s="228">
        <v>0</v>
      </c>
      <c r="R380" s="228">
        <f>Q380*H380</f>
        <v>0</v>
      </c>
      <c r="S380" s="228">
        <v>0</v>
      </c>
      <c r="T380" s="22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0" t="s">
        <v>136</v>
      </c>
      <c r="AT380" s="230" t="s">
        <v>131</v>
      </c>
      <c r="AU380" s="230" t="s">
        <v>85</v>
      </c>
      <c r="AY380" s="18" t="s">
        <v>129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8" t="s">
        <v>33</v>
      </c>
      <c r="BK380" s="231">
        <f>ROUND(I380*H380,1)</f>
        <v>0</v>
      </c>
      <c r="BL380" s="18" t="s">
        <v>136</v>
      </c>
      <c r="BM380" s="230" t="s">
        <v>592</v>
      </c>
    </row>
    <row r="381" spans="1:63" s="12" customFormat="1" ht="25.9" customHeight="1">
      <c r="A381" s="12"/>
      <c r="B381" s="203"/>
      <c r="C381" s="204"/>
      <c r="D381" s="205" t="s">
        <v>75</v>
      </c>
      <c r="E381" s="206" t="s">
        <v>223</v>
      </c>
      <c r="F381" s="206" t="s">
        <v>593</v>
      </c>
      <c r="G381" s="204"/>
      <c r="H381" s="204"/>
      <c r="I381" s="207"/>
      <c r="J381" s="208">
        <f>BK381</f>
        <v>0</v>
      </c>
      <c r="K381" s="204"/>
      <c r="L381" s="209"/>
      <c r="M381" s="210"/>
      <c r="N381" s="211"/>
      <c r="O381" s="211"/>
      <c r="P381" s="212">
        <f>P382</f>
        <v>0</v>
      </c>
      <c r="Q381" s="211"/>
      <c r="R381" s="212">
        <f>R382</f>
        <v>0.01688085</v>
      </c>
      <c r="S381" s="211"/>
      <c r="T381" s="213">
        <f>T382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14" t="s">
        <v>143</v>
      </c>
      <c r="AT381" s="215" t="s">
        <v>75</v>
      </c>
      <c r="AU381" s="215" t="s">
        <v>76</v>
      </c>
      <c r="AY381" s="214" t="s">
        <v>129</v>
      </c>
      <c r="BK381" s="216">
        <f>BK382</f>
        <v>0</v>
      </c>
    </row>
    <row r="382" spans="1:63" s="12" customFormat="1" ht="22.8" customHeight="1">
      <c r="A382" s="12"/>
      <c r="B382" s="203"/>
      <c r="C382" s="204"/>
      <c r="D382" s="205" t="s">
        <v>75</v>
      </c>
      <c r="E382" s="217" t="s">
        <v>594</v>
      </c>
      <c r="F382" s="217" t="s">
        <v>595</v>
      </c>
      <c r="G382" s="204"/>
      <c r="H382" s="204"/>
      <c r="I382" s="207"/>
      <c r="J382" s="218">
        <f>BK382</f>
        <v>0</v>
      </c>
      <c r="K382" s="204"/>
      <c r="L382" s="209"/>
      <c r="M382" s="210"/>
      <c r="N382" s="211"/>
      <c r="O382" s="211"/>
      <c r="P382" s="212">
        <f>SUM(P383:P390)</f>
        <v>0</v>
      </c>
      <c r="Q382" s="211"/>
      <c r="R382" s="212">
        <f>SUM(R383:R390)</f>
        <v>0.01688085</v>
      </c>
      <c r="S382" s="211"/>
      <c r="T382" s="213">
        <f>SUM(T383:T390)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14" t="s">
        <v>143</v>
      </c>
      <c r="AT382" s="215" t="s">
        <v>75</v>
      </c>
      <c r="AU382" s="215" t="s">
        <v>33</v>
      </c>
      <c r="AY382" s="214" t="s">
        <v>129</v>
      </c>
      <c r="BK382" s="216">
        <f>SUM(BK383:BK390)</f>
        <v>0</v>
      </c>
    </row>
    <row r="383" spans="1:65" s="2" customFormat="1" ht="24.15" customHeight="1">
      <c r="A383" s="39"/>
      <c r="B383" s="40"/>
      <c r="C383" s="219" t="s">
        <v>596</v>
      </c>
      <c r="D383" s="219" t="s">
        <v>131</v>
      </c>
      <c r="E383" s="220" t="s">
        <v>597</v>
      </c>
      <c r="F383" s="221" t="s">
        <v>598</v>
      </c>
      <c r="G383" s="222" t="s">
        <v>161</v>
      </c>
      <c r="H383" s="223">
        <v>23.3</v>
      </c>
      <c r="I383" s="224"/>
      <c r="J383" s="225">
        <f>ROUND(I383*H383,1)</f>
        <v>0</v>
      </c>
      <c r="K383" s="221" t="s">
        <v>135</v>
      </c>
      <c r="L383" s="45"/>
      <c r="M383" s="226" t="s">
        <v>1</v>
      </c>
      <c r="N383" s="227" t="s">
        <v>41</v>
      </c>
      <c r="O383" s="92"/>
      <c r="P383" s="228">
        <f>O383*H383</f>
        <v>0</v>
      </c>
      <c r="Q383" s="228">
        <v>0</v>
      </c>
      <c r="R383" s="228">
        <f>Q383*H383</f>
        <v>0</v>
      </c>
      <c r="S383" s="228">
        <v>0</v>
      </c>
      <c r="T383" s="229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0" t="s">
        <v>497</v>
      </c>
      <c r="AT383" s="230" t="s">
        <v>131</v>
      </c>
      <c r="AU383" s="230" t="s">
        <v>85</v>
      </c>
      <c r="AY383" s="18" t="s">
        <v>129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8" t="s">
        <v>33</v>
      </c>
      <c r="BK383" s="231">
        <f>ROUND(I383*H383,1)</f>
        <v>0</v>
      </c>
      <c r="BL383" s="18" t="s">
        <v>497</v>
      </c>
      <c r="BM383" s="230" t="s">
        <v>599</v>
      </c>
    </row>
    <row r="384" spans="1:51" s="13" customFormat="1" ht="12">
      <c r="A384" s="13"/>
      <c r="B384" s="232"/>
      <c r="C384" s="233"/>
      <c r="D384" s="234" t="s">
        <v>138</v>
      </c>
      <c r="E384" s="235" t="s">
        <v>1</v>
      </c>
      <c r="F384" s="236" t="s">
        <v>600</v>
      </c>
      <c r="G384" s="233"/>
      <c r="H384" s="235" t="s">
        <v>1</v>
      </c>
      <c r="I384" s="237"/>
      <c r="J384" s="233"/>
      <c r="K384" s="233"/>
      <c r="L384" s="238"/>
      <c r="M384" s="239"/>
      <c r="N384" s="240"/>
      <c r="O384" s="240"/>
      <c r="P384" s="240"/>
      <c r="Q384" s="240"/>
      <c r="R384" s="240"/>
      <c r="S384" s="240"/>
      <c r="T384" s="24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2" t="s">
        <v>138</v>
      </c>
      <c r="AU384" s="242" t="s">
        <v>85</v>
      </c>
      <c r="AV384" s="13" t="s">
        <v>33</v>
      </c>
      <c r="AW384" s="13" t="s">
        <v>32</v>
      </c>
      <c r="AX384" s="13" t="s">
        <v>76</v>
      </c>
      <c r="AY384" s="242" t="s">
        <v>129</v>
      </c>
    </row>
    <row r="385" spans="1:51" s="14" customFormat="1" ht="12">
      <c r="A385" s="14"/>
      <c r="B385" s="243"/>
      <c r="C385" s="244"/>
      <c r="D385" s="234" t="s">
        <v>138</v>
      </c>
      <c r="E385" s="245" t="s">
        <v>1</v>
      </c>
      <c r="F385" s="246" t="s">
        <v>601</v>
      </c>
      <c r="G385" s="244"/>
      <c r="H385" s="247">
        <v>16.2</v>
      </c>
      <c r="I385" s="248"/>
      <c r="J385" s="244"/>
      <c r="K385" s="244"/>
      <c r="L385" s="249"/>
      <c r="M385" s="250"/>
      <c r="N385" s="251"/>
      <c r="O385" s="251"/>
      <c r="P385" s="251"/>
      <c r="Q385" s="251"/>
      <c r="R385" s="251"/>
      <c r="S385" s="251"/>
      <c r="T385" s="252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3" t="s">
        <v>138</v>
      </c>
      <c r="AU385" s="253" t="s">
        <v>85</v>
      </c>
      <c r="AV385" s="14" t="s">
        <v>85</v>
      </c>
      <c r="AW385" s="14" t="s">
        <v>32</v>
      </c>
      <c r="AX385" s="14" t="s">
        <v>76</v>
      </c>
      <c r="AY385" s="253" t="s">
        <v>129</v>
      </c>
    </row>
    <row r="386" spans="1:51" s="13" customFormat="1" ht="12">
      <c r="A386" s="13"/>
      <c r="B386" s="232"/>
      <c r="C386" s="233"/>
      <c r="D386" s="234" t="s">
        <v>138</v>
      </c>
      <c r="E386" s="235" t="s">
        <v>1</v>
      </c>
      <c r="F386" s="236" t="s">
        <v>602</v>
      </c>
      <c r="G386" s="233"/>
      <c r="H386" s="235" t="s">
        <v>1</v>
      </c>
      <c r="I386" s="237"/>
      <c r="J386" s="233"/>
      <c r="K386" s="233"/>
      <c r="L386" s="238"/>
      <c r="M386" s="239"/>
      <c r="N386" s="240"/>
      <c r="O386" s="240"/>
      <c r="P386" s="240"/>
      <c r="Q386" s="240"/>
      <c r="R386" s="240"/>
      <c r="S386" s="240"/>
      <c r="T386" s="241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2" t="s">
        <v>138</v>
      </c>
      <c r="AU386" s="242" t="s">
        <v>85</v>
      </c>
      <c r="AV386" s="13" t="s">
        <v>33</v>
      </c>
      <c r="AW386" s="13" t="s">
        <v>32</v>
      </c>
      <c r="AX386" s="13" t="s">
        <v>76</v>
      </c>
      <c r="AY386" s="242" t="s">
        <v>129</v>
      </c>
    </row>
    <row r="387" spans="1:51" s="14" customFormat="1" ht="12">
      <c r="A387" s="14"/>
      <c r="B387" s="243"/>
      <c r="C387" s="244"/>
      <c r="D387" s="234" t="s">
        <v>138</v>
      </c>
      <c r="E387" s="245" t="s">
        <v>1</v>
      </c>
      <c r="F387" s="246" t="s">
        <v>603</v>
      </c>
      <c r="G387" s="244"/>
      <c r="H387" s="247">
        <v>7.1</v>
      </c>
      <c r="I387" s="248"/>
      <c r="J387" s="244"/>
      <c r="K387" s="244"/>
      <c r="L387" s="249"/>
      <c r="M387" s="250"/>
      <c r="N387" s="251"/>
      <c r="O387" s="251"/>
      <c r="P387" s="251"/>
      <c r="Q387" s="251"/>
      <c r="R387" s="251"/>
      <c r="S387" s="251"/>
      <c r="T387" s="252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3" t="s">
        <v>138</v>
      </c>
      <c r="AU387" s="253" t="s">
        <v>85</v>
      </c>
      <c r="AV387" s="14" t="s">
        <v>85</v>
      </c>
      <c r="AW387" s="14" t="s">
        <v>32</v>
      </c>
      <c r="AX387" s="14" t="s">
        <v>76</v>
      </c>
      <c r="AY387" s="253" t="s">
        <v>129</v>
      </c>
    </row>
    <row r="388" spans="1:51" s="15" customFormat="1" ht="12">
      <c r="A388" s="15"/>
      <c r="B388" s="254"/>
      <c r="C388" s="255"/>
      <c r="D388" s="234" t="s">
        <v>138</v>
      </c>
      <c r="E388" s="256" t="s">
        <v>1</v>
      </c>
      <c r="F388" s="257" t="s">
        <v>174</v>
      </c>
      <c r="G388" s="255"/>
      <c r="H388" s="258">
        <v>23.3</v>
      </c>
      <c r="I388" s="259"/>
      <c r="J388" s="255"/>
      <c r="K388" s="255"/>
      <c r="L388" s="260"/>
      <c r="M388" s="261"/>
      <c r="N388" s="262"/>
      <c r="O388" s="262"/>
      <c r="P388" s="262"/>
      <c r="Q388" s="262"/>
      <c r="R388" s="262"/>
      <c r="S388" s="262"/>
      <c r="T388" s="263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64" t="s">
        <v>138</v>
      </c>
      <c r="AU388" s="264" t="s">
        <v>85</v>
      </c>
      <c r="AV388" s="15" t="s">
        <v>136</v>
      </c>
      <c r="AW388" s="15" t="s">
        <v>32</v>
      </c>
      <c r="AX388" s="15" t="s">
        <v>33</v>
      </c>
      <c r="AY388" s="264" t="s">
        <v>129</v>
      </c>
    </row>
    <row r="389" spans="1:65" s="2" customFormat="1" ht="33" customHeight="1">
      <c r="A389" s="39"/>
      <c r="B389" s="40"/>
      <c r="C389" s="265" t="s">
        <v>604</v>
      </c>
      <c r="D389" s="265" t="s">
        <v>223</v>
      </c>
      <c r="E389" s="266" t="s">
        <v>605</v>
      </c>
      <c r="F389" s="267" t="s">
        <v>606</v>
      </c>
      <c r="G389" s="268" t="s">
        <v>161</v>
      </c>
      <c r="H389" s="269">
        <v>24.465</v>
      </c>
      <c r="I389" s="270"/>
      <c r="J389" s="271">
        <f>ROUND(I389*H389,1)</f>
        <v>0</v>
      </c>
      <c r="K389" s="267" t="s">
        <v>135</v>
      </c>
      <c r="L389" s="272"/>
      <c r="M389" s="273" t="s">
        <v>1</v>
      </c>
      <c r="N389" s="274" t="s">
        <v>41</v>
      </c>
      <c r="O389" s="92"/>
      <c r="P389" s="228">
        <f>O389*H389</f>
        <v>0</v>
      </c>
      <c r="Q389" s="228">
        <v>0.00069</v>
      </c>
      <c r="R389" s="228">
        <f>Q389*H389</f>
        <v>0.01688085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607</v>
      </c>
      <c r="AT389" s="230" t="s">
        <v>223</v>
      </c>
      <c r="AU389" s="230" t="s">
        <v>85</v>
      </c>
      <c r="AY389" s="18" t="s">
        <v>129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33</v>
      </c>
      <c r="BK389" s="231">
        <f>ROUND(I389*H389,1)</f>
        <v>0</v>
      </c>
      <c r="BL389" s="18" t="s">
        <v>607</v>
      </c>
      <c r="BM389" s="230" t="s">
        <v>608</v>
      </c>
    </row>
    <row r="390" spans="1:51" s="14" customFormat="1" ht="12">
      <c r="A390" s="14"/>
      <c r="B390" s="243"/>
      <c r="C390" s="244"/>
      <c r="D390" s="234" t="s">
        <v>138</v>
      </c>
      <c r="E390" s="244"/>
      <c r="F390" s="246" t="s">
        <v>609</v>
      </c>
      <c r="G390" s="244"/>
      <c r="H390" s="247">
        <v>24.465</v>
      </c>
      <c r="I390" s="248"/>
      <c r="J390" s="244"/>
      <c r="K390" s="244"/>
      <c r="L390" s="249"/>
      <c r="M390" s="286"/>
      <c r="N390" s="287"/>
      <c r="O390" s="287"/>
      <c r="P390" s="287"/>
      <c r="Q390" s="287"/>
      <c r="R390" s="287"/>
      <c r="S390" s="287"/>
      <c r="T390" s="288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3" t="s">
        <v>138</v>
      </c>
      <c r="AU390" s="253" t="s">
        <v>85</v>
      </c>
      <c r="AV390" s="14" t="s">
        <v>85</v>
      </c>
      <c r="AW390" s="14" t="s">
        <v>4</v>
      </c>
      <c r="AX390" s="14" t="s">
        <v>33</v>
      </c>
      <c r="AY390" s="253" t="s">
        <v>129</v>
      </c>
    </row>
    <row r="391" spans="1:31" s="2" customFormat="1" ht="6.95" customHeight="1">
      <c r="A391" s="39"/>
      <c r="B391" s="67"/>
      <c r="C391" s="68"/>
      <c r="D391" s="68"/>
      <c r="E391" s="68"/>
      <c r="F391" s="68"/>
      <c r="G391" s="68"/>
      <c r="H391" s="68"/>
      <c r="I391" s="68"/>
      <c r="J391" s="68"/>
      <c r="K391" s="68"/>
      <c r="L391" s="45"/>
      <c r="M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</row>
  </sheetData>
  <sheetProtection password="CC35" sheet="1" objects="1" scenarios="1" formatColumns="0" formatRows="0" autoFilter="0"/>
  <autoFilter ref="C126:K390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85</v>
      </c>
    </row>
    <row r="4" spans="2:46" s="1" customFormat="1" ht="24.95" customHeight="1">
      <c r="B4" s="21"/>
      <c r="D4" s="139" t="s">
        <v>95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Výstavba chodníkového tělesa na ul. L. Janáčka ve Studénce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96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610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9. 10. 2023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34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ROUND(J125,0)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ROUND((SUM(BE125:BE224)),0)</f>
        <v>0</v>
      </c>
      <c r="G33" s="39"/>
      <c r="H33" s="39"/>
      <c r="I33" s="156">
        <v>0.21</v>
      </c>
      <c r="J33" s="155">
        <f>ROUND(((SUM(BE125:BE224))*I33),0)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ROUND((SUM(BF125:BF224)),0)</f>
        <v>0</v>
      </c>
      <c r="G34" s="39"/>
      <c r="H34" s="39"/>
      <c r="I34" s="156">
        <v>0.15</v>
      </c>
      <c r="J34" s="155">
        <f>ROUND(((SUM(BF125:BF224))*I34),0)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ROUND((SUM(BG125:BG224)),0)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ROUND((SUM(BH125:BH224)),0)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ROUND((SUM(BI125:BI224)),0)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Výstavba chodníkového tělesa na ul. L. Janáčka ve Studénce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96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SO02 - Přeložka veřejného osvětlení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9. 10. 2023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>Město Studénka</v>
      </c>
      <c r="G91" s="41"/>
      <c r="H91" s="41"/>
      <c r="I91" s="33" t="s">
        <v>30</v>
      </c>
      <c r="J91" s="37" t="str">
        <f>E21</f>
        <v>PROJECT WORK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99</v>
      </c>
      <c r="D94" s="177"/>
      <c r="E94" s="177"/>
      <c r="F94" s="177"/>
      <c r="G94" s="177"/>
      <c r="H94" s="177"/>
      <c r="I94" s="177"/>
      <c r="J94" s="178" t="s">
        <v>100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101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102</v>
      </c>
    </row>
    <row r="97" spans="1:31" s="9" customFormat="1" ht="24.95" customHeight="1">
      <c r="A97" s="9"/>
      <c r="B97" s="180"/>
      <c r="C97" s="181"/>
      <c r="D97" s="182" t="s">
        <v>611</v>
      </c>
      <c r="E97" s="183"/>
      <c r="F97" s="183"/>
      <c r="G97" s="183"/>
      <c r="H97" s="183"/>
      <c r="I97" s="183"/>
      <c r="J97" s="184">
        <f>J126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612</v>
      </c>
      <c r="E98" s="189"/>
      <c r="F98" s="189"/>
      <c r="G98" s="189"/>
      <c r="H98" s="189"/>
      <c r="I98" s="189"/>
      <c r="J98" s="190">
        <f>J127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613</v>
      </c>
      <c r="E99" s="189"/>
      <c r="F99" s="189"/>
      <c r="G99" s="189"/>
      <c r="H99" s="189"/>
      <c r="I99" s="189"/>
      <c r="J99" s="190">
        <f>J135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80"/>
      <c r="C100" s="181"/>
      <c r="D100" s="182" t="s">
        <v>614</v>
      </c>
      <c r="E100" s="183"/>
      <c r="F100" s="183"/>
      <c r="G100" s="183"/>
      <c r="H100" s="183"/>
      <c r="I100" s="183"/>
      <c r="J100" s="184">
        <f>J141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6"/>
      <c r="C101" s="187"/>
      <c r="D101" s="188" t="s">
        <v>615</v>
      </c>
      <c r="E101" s="189"/>
      <c r="F101" s="189"/>
      <c r="G101" s="189"/>
      <c r="H101" s="189"/>
      <c r="I101" s="189"/>
      <c r="J101" s="190">
        <f>J142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616</v>
      </c>
      <c r="E102" s="189"/>
      <c r="F102" s="189"/>
      <c r="G102" s="189"/>
      <c r="H102" s="189"/>
      <c r="I102" s="189"/>
      <c r="J102" s="190">
        <f>J176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617</v>
      </c>
      <c r="E103" s="183"/>
      <c r="F103" s="183"/>
      <c r="G103" s="183"/>
      <c r="H103" s="183"/>
      <c r="I103" s="183"/>
      <c r="J103" s="184">
        <f>J214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0"/>
      <c r="C104" s="181"/>
      <c r="D104" s="182" t="s">
        <v>618</v>
      </c>
      <c r="E104" s="183"/>
      <c r="F104" s="183"/>
      <c r="G104" s="183"/>
      <c r="H104" s="183"/>
      <c r="I104" s="183"/>
      <c r="J104" s="184">
        <f>J222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6"/>
      <c r="C105" s="187"/>
      <c r="D105" s="188" t="s">
        <v>619</v>
      </c>
      <c r="E105" s="189"/>
      <c r="F105" s="189"/>
      <c r="G105" s="189"/>
      <c r="H105" s="189"/>
      <c r="I105" s="189"/>
      <c r="J105" s="190">
        <f>J223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114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75" t="str">
        <f>E7</f>
        <v>Výstavba chodníkového tělesa na ul. L. Janáčka ve Studénce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96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SO02 - Přeložka veřejného osvětlení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 xml:space="preserve"> </v>
      </c>
      <c r="G119" s="41"/>
      <c r="H119" s="41"/>
      <c r="I119" s="33" t="s">
        <v>22</v>
      </c>
      <c r="J119" s="80" t="str">
        <f>IF(J12="","",J12)</f>
        <v>9. 10. 2023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24</v>
      </c>
      <c r="D121" s="41"/>
      <c r="E121" s="41"/>
      <c r="F121" s="28" t="str">
        <f>E15</f>
        <v>Město Studénka</v>
      </c>
      <c r="G121" s="41"/>
      <c r="H121" s="41"/>
      <c r="I121" s="33" t="s">
        <v>30</v>
      </c>
      <c r="J121" s="37" t="str">
        <f>E21</f>
        <v>PROJECT WORK s.r.o.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IF(E18="","",E18)</f>
        <v>Vyplň údaj</v>
      </c>
      <c r="G122" s="41"/>
      <c r="H122" s="41"/>
      <c r="I122" s="33" t="s">
        <v>34</v>
      </c>
      <c r="J122" s="37" t="str">
        <f>E24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2"/>
      <c r="B124" s="193"/>
      <c r="C124" s="194" t="s">
        <v>115</v>
      </c>
      <c r="D124" s="195" t="s">
        <v>61</v>
      </c>
      <c r="E124" s="195" t="s">
        <v>57</v>
      </c>
      <c r="F124" s="195" t="s">
        <v>58</v>
      </c>
      <c r="G124" s="195" t="s">
        <v>116</v>
      </c>
      <c r="H124" s="195" t="s">
        <v>117</v>
      </c>
      <c r="I124" s="195" t="s">
        <v>118</v>
      </c>
      <c r="J124" s="195" t="s">
        <v>100</v>
      </c>
      <c r="K124" s="196" t="s">
        <v>119</v>
      </c>
      <c r="L124" s="197"/>
      <c r="M124" s="101" t="s">
        <v>1</v>
      </c>
      <c r="N124" s="102" t="s">
        <v>40</v>
      </c>
      <c r="O124" s="102" t="s">
        <v>120</v>
      </c>
      <c r="P124" s="102" t="s">
        <v>121</v>
      </c>
      <c r="Q124" s="102" t="s">
        <v>122</v>
      </c>
      <c r="R124" s="102" t="s">
        <v>123</v>
      </c>
      <c r="S124" s="102" t="s">
        <v>124</v>
      </c>
      <c r="T124" s="103" t="s">
        <v>125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</row>
    <row r="125" spans="1:63" s="2" customFormat="1" ht="22.8" customHeight="1">
      <c r="A125" s="39"/>
      <c r="B125" s="40"/>
      <c r="C125" s="108" t="s">
        <v>126</v>
      </c>
      <c r="D125" s="41"/>
      <c r="E125" s="41"/>
      <c r="F125" s="41"/>
      <c r="G125" s="41"/>
      <c r="H125" s="41"/>
      <c r="I125" s="41"/>
      <c r="J125" s="198">
        <f>BK125</f>
        <v>0</v>
      </c>
      <c r="K125" s="41"/>
      <c r="L125" s="45"/>
      <c r="M125" s="104"/>
      <c r="N125" s="199"/>
      <c r="O125" s="105"/>
      <c r="P125" s="200">
        <f>P126+P141+P214+P222</f>
        <v>0</v>
      </c>
      <c r="Q125" s="105"/>
      <c r="R125" s="200">
        <f>R126+R141+R214+R222</f>
        <v>8.193860000000003</v>
      </c>
      <c r="S125" s="105"/>
      <c r="T125" s="201">
        <f>T126+T141+T214+T222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102</v>
      </c>
      <c r="BK125" s="202">
        <f>BK126+BK141+BK214+BK222</f>
        <v>0</v>
      </c>
    </row>
    <row r="126" spans="1:63" s="12" customFormat="1" ht="25.9" customHeight="1">
      <c r="A126" s="12"/>
      <c r="B126" s="203"/>
      <c r="C126" s="204"/>
      <c r="D126" s="205" t="s">
        <v>75</v>
      </c>
      <c r="E126" s="206" t="s">
        <v>127</v>
      </c>
      <c r="F126" s="206" t="s">
        <v>620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P127+P135</f>
        <v>0</v>
      </c>
      <c r="Q126" s="211"/>
      <c r="R126" s="212">
        <f>R127+R135</f>
        <v>0</v>
      </c>
      <c r="S126" s="211"/>
      <c r="T126" s="213">
        <f>T127+T135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33</v>
      </c>
      <c r="AT126" s="215" t="s">
        <v>75</v>
      </c>
      <c r="AU126" s="215" t="s">
        <v>76</v>
      </c>
      <c r="AY126" s="214" t="s">
        <v>129</v>
      </c>
      <c r="BK126" s="216">
        <f>BK127+BK135</f>
        <v>0</v>
      </c>
    </row>
    <row r="127" spans="1:63" s="12" customFormat="1" ht="22.8" customHeight="1">
      <c r="A127" s="12"/>
      <c r="B127" s="203"/>
      <c r="C127" s="204"/>
      <c r="D127" s="205" t="s">
        <v>75</v>
      </c>
      <c r="E127" s="217" t="s">
        <v>621</v>
      </c>
      <c r="F127" s="217" t="s">
        <v>622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SUM(P128:P134)</f>
        <v>0</v>
      </c>
      <c r="Q127" s="211"/>
      <c r="R127" s="212">
        <f>SUM(R128:R134)</f>
        <v>0</v>
      </c>
      <c r="S127" s="211"/>
      <c r="T127" s="213">
        <f>SUM(T128:T134)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33</v>
      </c>
      <c r="AT127" s="215" t="s">
        <v>75</v>
      </c>
      <c r="AU127" s="215" t="s">
        <v>33</v>
      </c>
      <c r="AY127" s="214" t="s">
        <v>129</v>
      </c>
      <c r="BK127" s="216">
        <f>SUM(BK128:BK134)</f>
        <v>0</v>
      </c>
    </row>
    <row r="128" spans="1:65" s="2" customFormat="1" ht="24.15" customHeight="1">
      <c r="A128" s="39"/>
      <c r="B128" s="40"/>
      <c r="C128" s="265" t="s">
        <v>33</v>
      </c>
      <c r="D128" s="265" t="s">
        <v>223</v>
      </c>
      <c r="E128" s="266" t="s">
        <v>623</v>
      </c>
      <c r="F128" s="267" t="s">
        <v>624</v>
      </c>
      <c r="G128" s="268" t="s">
        <v>134</v>
      </c>
      <c r="H128" s="269">
        <v>27</v>
      </c>
      <c r="I128" s="270"/>
      <c r="J128" s="271">
        <f>ROUND(I128*H128,1)</f>
        <v>0</v>
      </c>
      <c r="K128" s="267" t="s">
        <v>1</v>
      </c>
      <c r="L128" s="272"/>
      <c r="M128" s="273" t="s">
        <v>1</v>
      </c>
      <c r="N128" s="274" t="s">
        <v>41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175</v>
      </c>
      <c r="AT128" s="230" t="s">
        <v>223</v>
      </c>
      <c r="AU128" s="230" t="s">
        <v>85</v>
      </c>
      <c r="AY128" s="18" t="s">
        <v>129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33</v>
      </c>
      <c r="BK128" s="231">
        <f>ROUND(I128*H128,1)</f>
        <v>0</v>
      </c>
      <c r="BL128" s="18" t="s">
        <v>136</v>
      </c>
      <c r="BM128" s="230" t="s">
        <v>85</v>
      </c>
    </row>
    <row r="129" spans="1:65" s="2" customFormat="1" ht="24.15" customHeight="1">
      <c r="A129" s="39"/>
      <c r="B129" s="40"/>
      <c r="C129" s="265" t="s">
        <v>85</v>
      </c>
      <c r="D129" s="265" t="s">
        <v>223</v>
      </c>
      <c r="E129" s="266" t="s">
        <v>625</v>
      </c>
      <c r="F129" s="267" t="s">
        <v>626</v>
      </c>
      <c r="G129" s="268" t="s">
        <v>161</v>
      </c>
      <c r="H129" s="269">
        <v>20</v>
      </c>
      <c r="I129" s="270"/>
      <c r="J129" s="271">
        <f>ROUND(I129*H129,1)</f>
        <v>0</v>
      </c>
      <c r="K129" s="267" t="s">
        <v>1</v>
      </c>
      <c r="L129" s="272"/>
      <c r="M129" s="273" t="s">
        <v>1</v>
      </c>
      <c r="N129" s="274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175</v>
      </c>
      <c r="AT129" s="230" t="s">
        <v>223</v>
      </c>
      <c r="AU129" s="230" t="s">
        <v>85</v>
      </c>
      <c r="AY129" s="18" t="s">
        <v>129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33</v>
      </c>
      <c r="BK129" s="231">
        <f>ROUND(I129*H129,1)</f>
        <v>0</v>
      </c>
      <c r="BL129" s="18" t="s">
        <v>136</v>
      </c>
      <c r="BM129" s="230" t="s">
        <v>136</v>
      </c>
    </row>
    <row r="130" spans="1:65" s="2" customFormat="1" ht="24.15" customHeight="1">
      <c r="A130" s="39"/>
      <c r="B130" s="40"/>
      <c r="C130" s="265" t="s">
        <v>143</v>
      </c>
      <c r="D130" s="265" t="s">
        <v>223</v>
      </c>
      <c r="E130" s="266" t="s">
        <v>627</v>
      </c>
      <c r="F130" s="267" t="s">
        <v>628</v>
      </c>
      <c r="G130" s="268" t="s">
        <v>134</v>
      </c>
      <c r="H130" s="269">
        <v>1</v>
      </c>
      <c r="I130" s="270"/>
      <c r="J130" s="271">
        <f>ROUND(I130*H130,1)</f>
        <v>0</v>
      </c>
      <c r="K130" s="267" t="s">
        <v>1</v>
      </c>
      <c r="L130" s="272"/>
      <c r="M130" s="273" t="s">
        <v>1</v>
      </c>
      <c r="N130" s="274" t="s">
        <v>41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175</v>
      </c>
      <c r="AT130" s="230" t="s">
        <v>223</v>
      </c>
      <c r="AU130" s="230" t="s">
        <v>85</v>
      </c>
      <c r="AY130" s="18" t="s">
        <v>129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33</v>
      </c>
      <c r="BK130" s="231">
        <f>ROUND(I130*H130,1)</f>
        <v>0</v>
      </c>
      <c r="BL130" s="18" t="s">
        <v>136</v>
      </c>
      <c r="BM130" s="230" t="s">
        <v>158</v>
      </c>
    </row>
    <row r="131" spans="1:65" s="2" customFormat="1" ht="16.5" customHeight="1">
      <c r="A131" s="39"/>
      <c r="B131" s="40"/>
      <c r="C131" s="265" t="s">
        <v>136</v>
      </c>
      <c r="D131" s="265" t="s">
        <v>223</v>
      </c>
      <c r="E131" s="266" t="s">
        <v>629</v>
      </c>
      <c r="F131" s="267" t="s">
        <v>630</v>
      </c>
      <c r="G131" s="268" t="s">
        <v>631</v>
      </c>
      <c r="H131" s="269">
        <v>5</v>
      </c>
      <c r="I131" s="270"/>
      <c r="J131" s="271">
        <f>ROUND(I131*H131,1)</f>
        <v>0</v>
      </c>
      <c r="K131" s="267" t="s">
        <v>1</v>
      </c>
      <c r="L131" s="272"/>
      <c r="M131" s="273" t="s">
        <v>1</v>
      </c>
      <c r="N131" s="274" t="s">
        <v>41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175</v>
      </c>
      <c r="AT131" s="230" t="s">
        <v>223</v>
      </c>
      <c r="AU131" s="230" t="s">
        <v>85</v>
      </c>
      <c r="AY131" s="18" t="s">
        <v>129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33</v>
      </c>
      <c r="BK131" s="231">
        <f>ROUND(I131*H131,1)</f>
        <v>0</v>
      </c>
      <c r="BL131" s="18" t="s">
        <v>136</v>
      </c>
      <c r="BM131" s="230" t="s">
        <v>175</v>
      </c>
    </row>
    <row r="132" spans="1:65" s="2" customFormat="1" ht="24.15" customHeight="1">
      <c r="A132" s="39"/>
      <c r="B132" s="40"/>
      <c r="C132" s="265" t="s">
        <v>158</v>
      </c>
      <c r="D132" s="265" t="s">
        <v>223</v>
      </c>
      <c r="E132" s="266" t="s">
        <v>632</v>
      </c>
      <c r="F132" s="267" t="s">
        <v>633</v>
      </c>
      <c r="G132" s="268" t="s">
        <v>161</v>
      </c>
      <c r="H132" s="269">
        <v>9</v>
      </c>
      <c r="I132" s="270"/>
      <c r="J132" s="271">
        <f>ROUND(I132*H132,1)</f>
        <v>0</v>
      </c>
      <c r="K132" s="267" t="s">
        <v>1</v>
      </c>
      <c r="L132" s="272"/>
      <c r="M132" s="273" t="s">
        <v>1</v>
      </c>
      <c r="N132" s="274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175</v>
      </c>
      <c r="AT132" s="230" t="s">
        <v>223</v>
      </c>
      <c r="AU132" s="230" t="s">
        <v>85</v>
      </c>
      <c r="AY132" s="18" t="s">
        <v>129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33</v>
      </c>
      <c r="BK132" s="231">
        <f>ROUND(I132*H132,1)</f>
        <v>0</v>
      </c>
      <c r="BL132" s="18" t="s">
        <v>136</v>
      </c>
      <c r="BM132" s="230" t="s">
        <v>191</v>
      </c>
    </row>
    <row r="133" spans="1:65" s="2" customFormat="1" ht="16.5" customHeight="1">
      <c r="A133" s="39"/>
      <c r="B133" s="40"/>
      <c r="C133" s="219" t="s">
        <v>163</v>
      </c>
      <c r="D133" s="219" t="s">
        <v>131</v>
      </c>
      <c r="E133" s="220" t="s">
        <v>634</v>
      </c>
      <c r="F133" s="221" t="s">
        <v>635</v>
      </c>
      <c r="G133" s="222" t="s">
        <v>134</v>
      </c>
      <c r="H133" s="223">
        <v>5</v>
      </c>
      <c r="I133" s="224"/>
      <c r="J133" s="225">
        <f>ROUND(I133*H133,1)</f>
        <v>0</v>
      </c>
      <c r="K133" s="221" t="s">
        <v>1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136</v>
      </c>
      <c r="AT133" s="230" t="s">
        <v>131</v>
      </c>
      <c r="AU133" s="230" t="s">
        <v>85</v>
      </c>
      <c r="AY133" s="18" t="s">
        <v>129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33</v>
      </c>
      <c r="BK133" s="231">
        <f>ROUND(I133*H133,1)</f>
        <v>0</v>
      </c>
      <c r="BL133" s="18" t="s">
        <v>136</v>
      </c>
      <c r="BM133" s="230" t="s">
        <v>205</v>
      </c>
    </row>
    <row r="134" spans="1:65" s="2" customFormat="1" ht="24.15" customHeight="1">
      <c r="A134" s="39"/>
      <c r="B134" s="40"/>
      <c r="C134" s="219" t="s">
        <v>175</v>
      </c>
      <c r="D134" s="219" t="s">
        <v>131</v>
      </c>
      <c r="E134" s="220" t="s">
        <v>636</v>
      </c>
      <c r="F134" s="221" t="s">
        <v>637</v>
      </c>
      <c r="G134" s="222" t="s">
        <v>134</v>
      </c>
      <c r="H134" s="223">
        <v>4</v>
      </c>
      <c r="I134" s="224"/>
      <c r="J134" s="225">
        <f>ROUND(I134*H134,1)</f>
        <v>0</v>
      </c>
      <c r="K134" s="221" t="s">
        <v>1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136</v>
      </c>
      <c r="AT134" s="230" t="s">
        <v>131</v>
      </c>
      <c r="AU134" s="230" t="s">
        <v>85</v>
      </c>
      <c r="AY134" s="18" t="s">
        <v>129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33</v>
      </c>
      <c r="BK134" s="231">
        <f>ROUND(I134*H134,1)</f>
        <v>0</v>
      </c>
      <c r="BL134" s="18" t="s">
        <v>136</v>
      </c>
      <c r="BM134" s="230" t="s">
        <v>222</v>
      </c>
    </row>
    <row r="135" spans="1:63" s="12" customFormat="1" ht="22.8" customHeight="1">
      <c r="A135" s="12"/>
      <c r="B135" s="203"/>
      <c r="C135" s="204"/>
      <c r="D135" s="205" t="s">
        <v>75</v>
      </c>
      <c r="E135" s="217" t="s">
        <v>183</v>
      </c>
      <c r="F135" s="217" t="s">
        <v>638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SUM(P136:P140)</f>
        <v>0</v>
      </c>
      <c r="Q135" s="211"/>
      <c r="R135" s="212">
        <f>SUM(R136:R140)</f>
        <v>0</v>
      </c>
      <c r="S135" s="211"/>
      <c r="T135" s="213">
        <f>SUM(T136:T140)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33</v>
      </c>
      <c r="AT135" s="215" t="s">
        <v>75</v>
      </c>
      <c r="AU135" s="215" t="s">
        <v>33</v>
      </c>
      <c r="AY135" s="214" t="s">
        <v>129</v>
      </c>
      <c r="BK135" s="216">
        <f>SUM(BK136:BK140)</f>
        <v>0</v>
      </c>
    </row>
    <row r="136" spans="1:65" s="2" customFormat="1" ht="16.5" customHeight="1">
      <c r="A136" s="39"/>
      <c r="B136" s="40"/>
      <c r="C136" s="219" t="s">
        <v>183</v>
      </c>
      <c r="D136" s="219" t="s">
        <v>131</v>
      </c>
      <c r="E136" s="220" t="s">
        <v>639</v>
      </c>
      <c r="F136" s="221" t="s">
        <v>640</v>
      </c>
      <c r="G136" s="222" t="s">
        <v>166</v>
      </c>
      <c r="H136" s="223">
        <v>1.5</v>
      </c>
      <c r="I136" s="224"/>
      <c r="J136" s="225">
        <f>ROUND(I136*H136,1)</f>
        <v>0</v>
      </c>
      <c r="K136" s="221" t="s">
        <v>1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136</v>
      </c>
      <c r="AT136" s="230" t="s">
        <v>131</v>
      </c>
      <c r="AU136" s="230" t="s">
        <v>85</v>
      </c>
      <c r="AY136" s="18" t="s">
        <v>129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33</v>
      </c>
      <c r="BK136" s="231">
        <f>ROUND(I136*H136,1)</f>
        <v>0</v>
      </c>
      <c r="BL136" s="18" t="s">
        <v>136</v>
      </c>
      <c r="BM136" s="230" t="s">
        <v>233</v>
      </c>
    </row>
    <row r="137" spans="1:65" s="2" customFormat="1" ht="76.35" customHeight="1">
      <c r="A137" s="39"/>
      <c r="B137" s="40"/>
      <c r="C137" s="219" t="s">
        <v>191</v>
      </c>
      <c r="D137" s="219" t="s">
        <v>131</v>
      </c>
      <c r="E137" s="220" t="s">
        <v>641</v>
      </c>
      <c r="F137" s="221" t="s">
        <v>642</v>
      </c>
      <c r="G137" s="222" t="s">
        <v>134</v>
      </c>
      <c r="H137" s="223">
        <v>4</v>
      </c>
      <c r="I137" s="224"/>
      <c r="J137" s="225">
        <f>ROUND(I137*H137,1)</f>
        <v>0</v>
      </c>
      <c r="K137" s="221" t="s">
        <v>1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136</v>
      </c>
      <c r="AT137" s="230" t="s">
        <v>131</v>
      </c>
      <c r="AU137" s="230" t="s">
        <v>85</v>
      </c>
      <c r="AY137" s="18" t="s">
        <v>129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33</v>
      </c>
      <c r="BK137" s="231">
        <f>ROUND(I137*H137,1)</f>
        <v>0</v>
      </c>
      <c r="BL137" s="18" t="s">
        <v>136</v>
      </c>
      <c r="BM137" s="230" t="s">
        <v>243</v>
      </c>
    </row>
    <row r="138" spans="1:65" s="2" customFormat="1" ht="49.05" customHeight="1">
      <c r="A138" s="39"/>
      <c r="B138" s="40"/>
      <c r="C138" s="219" t="s">
        <v>200</v>
      </c>
      <c r="D138" s="219" t="s">
        <v>131</v>
      </c>
      <c r="E138" s="220" t="s">
        <v>643</v>
      </c>
      <c r="F138" s="221" t="s">
        <v>644</v>
      </c>
      <c r="G138" s="222" t="s">
        <v>166</v>
      </c>
      <c r="H138" s="223">
        <v>1.5</v>
      </c>
      <c r="I138" s="224"/>
      <c r="J138" s="225">
        <f>ROUND(I138*H138,1)</f>
        <v>0</v>
      </c>
      <c r="K138" s="221" t="s">
        <v>1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136</v>
      </c>
      <c r="AT138" s="230" t="s">
        <v>131</v>
      </c>
      <c r="AU138" s="230" t="s">
        <v>85</v>
      </c>
      <c r="AY138" s="18" t="s">
        <v>129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33</v>
      </c>
      <c r="BK138" s="231">
        <f>ROUND(I138*H138,1)</f>
        <v>0</v>
      </c>
      <c r="BL138" s="18" t="s">
        <v>136</v>
      </c>
      <c r="BM138" s="230" t="s">
        <v>258</v>
      </c>
    </row>
    <row r="139" spans="1:65" s="2" customFormat="1" ht="24.15" customHeight="1">
      <c r="A139" s="39"/>
      <c r="B139" s="40"/>
      <c r="C139" s="219" t="s">
        <v>205</v>
      </c>
      <c r="D139" s="219" t="s">
        <v>131</v>
      </c>
      <c r="E139" s="220" t="s">
        <v>645</v>
      </c>
      <c r="F139" s="221" t="s">
        <v>646</v>
      </c>
      <c r="G139" s="222" t="s">
        <v>208</v>
      </c>
      <c r="H139" s="223">
        <v>3.3</v>
      </c>
      <c r="I139" s="224"/>
      <c r="J139" s="225">
        <f>ROUND(I139*H139,1)</f>
        <v>0</v>
      </c>
      <c r="K139" s="221" t="s">
        <v>1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136</v>
      </c>
      <c r="AT139" s="230" t="s">
        <v>131</v>
      </c>
      <c r="AU139" s="230" t="s">
        <v>85</v>
      </c>
      <c r="AY139" s="18" t="s">
        <v>129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33</v>
      </c>
      <c r="BK139" s="231">
        <f>ROUND(I139*H139,1)</f>
        <v>0</v>
      </c>
      <c r="BL139" s="18" t="s">
        <v>136</v>
      </c>
      <c r="BM139" s="230" t="s">
        <v>268</v>
      </c>
    </row>
    <row r="140" spans="1:65" s="2" customFormat="1" ht="37.8" customHeight="1">
      <c r="A140" s="39"/>
      <c r="B140" s="40"/>
      <c r="C140" s="219" t="s">
        <v>212</v>
      </c>
      <c r="D140" s="219" t="s">
        <v>131</v>
      </c>
      <c r="E140" s="220" t="s">
        <v>647</v>
      </c>
      <c r="F140" s="221" t="s">
        <v>648</v>
      </c>
      <c r="G140" s="222" t="s">
        <v>208</v>
      </c>
      <c r="H140" s="223">
        <v>3.3</v>
      </c>
      <c r="I140" s="224"/>
      <c r="J140" s="225">
        <f>ROUND(I140*H140,1)</f>
        <v>0</v>
      </c>
      <c r="K140" s="221" t="s">
        <v>1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136</v>
      </c>
      <c r="AT140" s="230" t="s">
        <v>131</v>
      </c>
      <c r="AU140" s="230" t="s">
        <v>85</v>
      </c>
      <c r="AY140" s="18" t="s">
        <v>129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33</v>
      </c>
      <c r="BK140" s="231">
        <f>ROUND(I140*H140,1)</f>
        <v>0</v>
      </c>
      <c r="BL140" s="18" t="s">
        <v>136</v>
      </c>
      <c r="BM140" s="230" t="s">
        <v>279</v>
      </c>
    </row>
    <row r="141" spans="1:63" s="12" customFormat="1" ht="25.9" customHeight="1">
      <c r="A141" s="12"/>
      <c r="B141" s="203"/>
      <c r="C141" s="204"/>
      <c r="D141" s="205" t="s">
        <v>75</v>
      </c>
      <c r="E141" s="206" t="s">
        <v>223</v>
      </c>
      <c r="F141" s="206" t="s">
        <v>649</v>
      </c>
      <c r="G141" s="204"/>
      <c r="H141" s="204"/>
      <c r="I141" s="207"/>
      <c r="J141" s="208">
        <f>BK141</f>
        <v>0</v>
      </c>
      <c r="K141" s="204"/>
      <c r="L141" s="209"/>
      <c r="M141" s="210"/>
      <c r="N141" s="211"/>
      <c r="O141" s="211"/>
      <c r="P141" s="212">
        <f>P142+P176</f>
        <v>0</v>
      </c>
      <c r="Q141" s="211"/>
      <c r="R141" s="212">
        <f>R142+R176</f>
        <v>8.193860000000003</v>
      </c>
      <c r="S141" s="211"/>
      <c r="T141" s="213">
        <f>T142+T176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143</v>
      </c>
      <c r="AT141" s="215" t="s">
        <v>75</v>
      </c>
      <c r="AU141" s="215" t="s">
        <v>76</v>
      </c>
      <c r="AY141" s="214" t="s">
        <v>129</v>
      </c>
      <c r="BK141" s="216">
        <f>BK142+BK176</f>
        <v>0</v>
      </c>
    </row>
    <row r="142" spans="1:63" s="12" customFormat="1" ht="22.8" customHeight="1">
      <c r="A142" s="12"/>
      <c r="B142" s="203"/>
      <c r="C142" s="204"/>
      <c r="D142" s="205" t="s">
        <v>75</v>
      </c>
      <c r="E142" s="217" t="s">
        <v>650</v>
      </c>
      <c r="F142" s="217" t="s">
        <v>651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SUM(P143:P175)</f>
        <v>0</v>
      </c>
      <c r="Q142" s="211"/>
      <c r="R142" s="212">
        <f>SUM(R143:R175)</f>
        <v>0.0018000000000000002</v>
      </c>
      <c r="S142" s="211"/>
      <c r="T142" s="213">
        <f>SUM(T143:T175)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143</v>
      </c>
      <c r="AT142" s="215" t="s">
        <v>75</v>
      </c>
      <c r="AU142" s="215" t="s">
        <v>33</v>
      </c>
      <c r="AY142" s="214" t="s">
        <v>129</v>
      </c>
      <c r="BK142" s="216">
        <f>SUM(BK143:BK175)</f>
        <v>0</v>
      </c>
    </row>
    <row r="143" spans="1:65" s="2" customFormat="1" ht="33" customHeight="1">
      <c r="A143" s="39"/>
      <c r="B143" s="40"/>
      <c r="C143" s="219" t="s">
        <v>222</v>
      </c>
      <c r="D143" s="219" t="s">
        <v>131</v>
      </c>
      <c r="E143" s="220" t="s">
        <v>652</v>
      </c>
      <c r="F143" s="221" t="s">
        <v>653</v>
      </c>
      <c r="G143" s="222" t="s">
        <v>134</v>
      </c>
      <c r="H143" s="223">
        <v>27</v>
      </c>
      <c r="I143" s="224"/>
      <c r="J143" s="225">
        <f>ROUND(I143*H143,1)</f>
        <v>0</v>
      </c>
      <c r="K143" s="221" t="s">
        <v>1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497</v>
      </c>
      <c r="AT143" s="230" t="s">
        <v>131</v>
      </c>
      <c r="AU143" s="230" t="s">
        <v>85</v>
      </c>
      <c r="AY143" s="18" t="s">
        <v>129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33</v>
      </c>
      <c r="BK143" s="231">
        <f>ROUND(I143*H143,1)</f>
        <v>0</v>
      </c>
      <c r="BL143" s="18" t="s">
        <v>497</v>
      </c>
      <c r="BM143" s="230" t="s">
        <v>288</v>
      </c>
    </row>
    <row r="144" spans="1:65" s="2" customFormat="1" ht="33" customHeight="1">
      <c r="A144" s="39"/>
      <c r="B144" s="40"/>
      <c r="C144" s="219" t="s">
        <v>8</v>
      </c>
      <c r="D144" s="219" t="s">
        <v>131</v>
      </c>
      <c r="E144" s="220" t="s">
        <v>654</v>
      </c>
      <c r="F144" s="221" t="s">
        <v>655</v>
      </c>
      <c r="G144" s="222" t="s">
        <v>134</v>
      </c>
      <c r="H144" s="223">
        <v>32</v>
      </c>
      <c r="I144" s="224"/>
      <c r="J144" s="225">
        <f>ROUND(I144*H144,1)</f>
        <v>0</v>
      </c>
      <c r="K144" s="221" t="s">
        <v>1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497</v>
      </c>
      <c r="AT144" s="230" t="s">
        <v>131</v>
      </c>
      <c r="AU144" s="230" t="s">
        <v>85</v>
      </c>
      <c r="AY144" s="18" t="s">
        <v>129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33</v>
      </c>
      <c r="BK144" s="231">
        <f>ROUND(I144*H144,1)</f>
        <v>0</v>
      </c>
      <c r="BL144" s="18" t="s">
        <v>497</v>
      </c>
      <c r="BM144" s="230" t="s">
        <v>298</v>
      </c>
    </row>
    <row r="145" spans="1:65" s="2" customFormat="1" ht="37.8" customHeight="1">
      <c r="A145" s="39"/>
      <c r="B145" s="40"/>
      <c r="C145" s="219" t="s">
        <v>233</v>
      </c>
      <c r="D145" s="219" t="s">
        <v>131</v>
      </c>
      <c r="E145" s="220" t="s">
        <v>656</v>
      </c>
      <c r="F145" s="221" t="s">
        <v>657</v>
      </c>
      <c r="G145" s="222" t="s">
        <v>134</v>
      </c>
      <c r="H145" s="223">
        <v>10</v>
      </c>
      <c r="I145" s="224"/>
      <c r="J145" s="225">
        <f>ROUND(I145*H145,1)</f>
        <v>0</v>
      </c>
      <c r="K145" s="221" t="s">
        <v>1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497</v>
      </c>
      <c r="AT145" s="230" t="s">
        <v>131</v>
      </c>
      <c r="AU145" s="230" t="s">
        <v>85</v>
      </c>
      <c r="AY145" s="18" t="s">
        <v>129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33</v>
      </c>
      <c r="BK145" s="231">
        <f>ROUND(I145*H145,1)</f>
        <v>0</v>
      </c>
      <c r="BL145" s="18" t="s">
        <v>497</v>
      </c>
      <c r="BM145" s="230" t="s">
        <v>312</v>
      </c>
    </row>
    <row r="146" spans="1:65" s="2" customFormat="1" ht="21.75" customHeight="1">
      <c r="A146" s="39"/>
      <c r="B146" s="40"/>
      <c r="C146" s="219" t="s">
        <v>238</v>
      </c>
      <c r="D146" s="219" t="s">
        <v>131</v>
      </c>
      <c r="E146" s="220" t="s">
        <v>658</v>
      </c>
      <c r="F146" s="221" t="s">
        <v>659</v>
      </c>
      <c r="G146" s="222" t="s">
        <v>134</v>
      </c>
      <c r="H146" s="223">
        <v>8</v>
      </c>
      <c r="I146" s="224"/>
      <c r="J146" s="225">
        <f>ROUND(I146*H146,1)</f>
        <v>0</v>
      </c>
      <c r="K146" s="221" t="s">
        <v>1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497</v>
      </c>
      <c r="AT146" s="230" t="s">
        <v>131</v>
      </c>
      <c r="AU146" s="230" t="s">
        <v>85</v>
      </c>
      <c r="AY146" s="18" t="s">
        <v>129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33</v>
      </c>
      <c r="BK146" s="231">
        <f>ROUND(I146*H146,1)</f>
        <v>0</v>
      </c>
      <c r="BL146" s="18" t="s">
        <v>497</v>
      </c>
      <c r="BM146" s="230" t="s">
        <v>327</v>
      </c>
    </row>
    <row r="147" spans="1:65" s="2" customFormat="1" ht="16.5" customHeight="1">
      <c r="A147" s="39"/>
      <c r="B147" s="40"/>
      <c r="C147" s="265" t="s">
        <v>243</v>
      </c>
      <c r="D147" s="265" t="s">
        <v>223</v>
      </c>
      <c r="E147" s="266" t="s">
        <v>660</v>
      </c>
      <c r="F147" s="267" t="s">
        <v>661</v>
      </c>
      <c r="G147" s="268" t="s">
        <v>631</v>
      </c>
      <c r="H147" s="269">
        <v>5</v>
      </c>
      <c r="I147" s="270"/>
      <c r="J147" s="271">
        <f>ROUND(I147*H147,1)</f>
        <v>0</v>
      </c>
      <c r="K147" s="267" t="s">
        <v>1</v>
      </c>
      <c r="L147" s="272"/>
      <c r="M147" s="273" t="s">
        <v>1</v>
      </c>
      <c r="N147" s="274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662</v>
      </c>
      <c r="AT147" s="230" t="s">
        <v>223</v>
      </c>
      <c r="AU147" s="230" t="s">
        <v>85</v>
      </c>
      <c r="AY147" s="18" t="s">
        <v>129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33</v>
      </c>
      <c r="BK147" s="231">
        <f>ROUND(I147*H147,1)</f>
        <v>0</v>
      </c>
      <c r="BL147" s="18" t="s">
        <v>497</v>
      </c>
      <c r="BM147" s="230" t="s">
        <v>337</v>
      </c>
    </row>
    <row r="148" spans="1:65" s="2" customFormat="1" ht="24.15" customHeight="1">
      <c r="A148" s="39"/>
      <c r="B148" s="40"/>
      <c r="C148" s="219" t="s">
        <v>252</v>
      </c>
      <c r="D148" s="219" t="s">
        <v>131</v>
      </c>
      <c r="E148" s="220" t="s">
        <v>663</v>
      </c>
      <c r="F148" s="221" t="s">
        <v>664</v>
      </c>
      <c r="G148" s="222" t="s">
        <v>134</v>
      </c>
      <c r="H148" s="223">
        <v>4</v>
      </c>
      <c r="I148" s="224"/>
      <c r="J148" s="225">
        <f>ROUND(I148*H148,1)</f>
        <v>0</v>
      </c>
      <c r="K148" s="221" t="s">
        <v>1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497</v>
      </c>
      <c r="AT148" s="230" t="s">
        <v>131</v>
      </c>
      <c r="AU148" s="230" t="s">
        <v>85</v>
      </c>
      <c r="AY148" s="18" t="s">
        <v>129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33</v>
      </c>
      <c r="BK148" s="231">
        <f>ROUND(I148*H148,1)</f>
        <v>0</v>
      </c>
      <c r="BL148" s="18" t="s">
        <v>497</v>
      </c>
      <c r="BM148" s="230" t="s">
        <v>348</v>
      </c>
    </row>
    <row r="149" spans="1:65" s="2" customFormat="1" ht="16.5" customHeight="1">
      <c r="A149" s="39"/>
      <c r="B149" s="40"/>
      <c r="C149" s="265" t="s">
        <v>386</v>
      </c>
      <c r="D149" s="265" t="s">
        <v>223</v>
      </c>
      <c r="E149" s="266" t="s">
        <v>665</v>
      </c>
      <c r="F149" s="267" t="s">
        <v>666</v>
      </c>
      <c r="G149" s="268" t="s">
        <v>631</v>
      </c>
      <c r="H149" s="269">
        <v>3</v>
      </c>
      <c r="I149" s="270"/>
      <c r="J149" s="271">
        <f>ROUND(I149*H149,1)</f>
        <v>0</v>
      </c>
      <c r="K149" s="267" t="s">
        <v>1</v>
      </c>
      <c r="L149" s="272"/>
      <c r="M149" s="273" t="s">
        <v>1</v>
      </c>
      <c r="N149" s="274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662</v>
      </c>
      <c r="AT149" s="230" t="s">
        <v>223</v>
      </c>
      <c r="AU149" s="230" t="s">
        <v>85</v>
      </c>
      <c r="AY149" s="18" t="s">
        <v>129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33</v>
      </c>
      <c r="BK149" s="231">
        <f>ROUND(I149*H149,1)</f>
        <v>0</v>
      </c>
      <c r="BL149" s="18" t="s">
        <v>497</v>
      </c>
      <c r="BM149" s="230" t="s">
        <v>357</v>
      </c>
    </row>
    <row r="150" spans="1:65" s="2" customFormat="1" ht="16.5" customHeight="1">
      <c r="A150" s="39"/>
      <c r="B150" s="40"/>
      <c r="C150" s="265" t="s">
        <v>258</v>
      </c>
      <c r="D150" s="265" t="s">
        <v>223</v>
      </c>
      <c r="E150" s="266" t="s">
        <v>667</v>
      </c>
      <c r="F150" s="267" t="s">
        <v>668</v>
      </c>
      <c r="G150" s="268" t="s">
        <v>631</v>
      </c>
      <c r="H150" s="269">
        <v>4</v>
      </c>
      <c r="I150" s="270"/>
      <c r="J150" s="271">
        <f>ROUND(I150*H150,1)</f>
        <v>0</v>
      </c>
      <c r="K150" s="267" t="s">
        <v>1</v>
      </c>
      <c r="L150" s="272"/>
      <c r="M150" s="273" t="s">
        <v>1</v>
      </c>
      <c r="N150" s="274" t="s">
        <v>41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662</v>
      </c>
      <c r="AT150" s="230" t="s">
        <v>223</v>
      </c>
      <c r="AU150" s="230" t="s">
        <v>85</v>
      </c>
      <c r="AY150" s="18" t="s">
        <v>129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33</v>
      </c>
      <c r="BK150" s="231">
        <f>ROUND(I150*H150,1)</f>
        <v>0</v>
      </c>
      <c r="BL150" s="18" t="s">
        <v>497</v>
      </c>
      <c r="BM150" s="230" t="s">
        <v>367</v>
      </c>
    </row>
    <row r="151" spans="1:65" s="2" customFormat="1" ht="24.15" customHeight="1">
      <c r="A151" s="39"/>
      <c r="B151" s="40"/>
      <c r="C151" s="219" t="s">
        <v>669</v>
      </c>
      <c r="D151" s="219" t="s">
        <v>131</v>
      </c>
      <c r="E151" s="220" t="s">
        <v>670</v>
      </c>
      <c r="F151" s="221" t="s">
        <v>671</v>
      </c>
      <c r="G151" s="222" t="s">
        <v>134</v>
      </c>
      <c r="H151" s="223">
        <v>4</v>
      </c>
      <c r="I151" s="224"/>
      <c r="J151" s="225">
        <f>ROUND(I151*H151,1)</f>
        <v>0</v>
      </c>
      <c r="K151" s="221" t="s">
        <v>1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497</v>
      </c>
      <c r="AT151" s="230" t="s">
        <v>131</v>
      </c>
      <c r="AU151" s="230" t="s">
        <v>85</v>
      </c>
      <c r="AY151" s="18" t="s">
        <v>129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33</v>
      </c>
      <c r="BK151" s="231">
        <f>ROUND(I151*H151,1)</f>
        <v>0</v>
      </c>
      <c r="BL151" s="18" t="s">
        <v>497</v>
      </c>
      <c r="BM151" s="230" t="s">
        <v>377</v>
      </c>
    </row>
    <row r="152" spans="1:65" s="2" customFormat="1" ht="16.5" customHeight="1">
      <c r="A152" s="39"/>
      <c r="B152" s="40"/>
      <c r="C152" s="265" t="s">
        <v>268</v>
      </c>
      <c r="D152" s="265" t="s">
        <v>223</v>
      </c>
      <c r="E152" s="266" t="s">
        <v>672</v>
      </c>
      <c r="F152" s="267" t="s">
        <v>673</v>
      </c>
      <c r="G152" s="268" t="s">
        <v>631</v>
      </c>
      <c r="H152" s="269">
        <v>4</v>
      </c>
      <c r="I152" s="270"/>
      <c r="J152" s="271">
        <f>ROUND(I152*H152,1)</f>
        <v>0</v>
      </c>
      <c r="K152" s="267" t="s">
        <v>1</v>
      </c>
      <c r="L152" s="272"/>
      <c r="M152" s="273" t="s">
        <v>1</v>
      </c>
      <c r="N152" s="274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662</v>
      </c>
      <c r="AT152" s="230" t="s">
        <v>223</v>
      </c>
      <c r="AU152" s="230" t="s">
        <v>85</v>
      </c>
      <c r="AY152" s="18" t="s">
        <v>129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33</v>
      </c>
      <c r="BK152" s="231">
        <f>ROUND(I152*H152,1)</f>
        <v>0</v>
      </c>
      <c r="BL152" s="18" t="s">
        <v>497</v>
      </c>
      <c r="BM152" s="230" t="s">
        <v>391</v>
      </c>
    </row>
    <row r="153" spans="1:65" s="2" customFormat="1" ht="16.5" customHeight="1">
      <c r="A153" s="39"/>
      <c r="B153" s="40"/>
      <c r="C153" s="265" t="s">
        <v>273</v>
      </c>
      <c r="D153" s="265" t="s">
        <v>223</v>
      </c>
      <c r="E153" s="266" t="s">
        <v>674</v>
      </c>
      <c r="F153" s="267" t="s">
        <v>675</v>
      </c>
      <c r="G153" s="268" t="s">
        <v>631</v>
      </c>
      <c r="H153" s="269">
        <v>4</v>
      </c>
      <c r="I153" s="270"/>
      <c r="J153" s="271">
        <f>ROUND(I153*H153,1)</f>
        <v>0</v>
      </c>
      <c r="K153" s="267" t="s">
        <v>1</v>
      </c>
      <c r="L153" s="272"/>
      <c r="M153" s="273" t="s">
        <v>1</v>
      </c>
      <c r="N153" s="274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662</v>
      </c>
      <c r="AT153" s="230" t="s">
        <v>223</v>
      </c>
      <c r="AU153" s="230" t="s">
        <v>85</v>
      </c>
      <c r="AY153" s="18" t="s">
        <v>129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33</v>
      </c>
      <c r="BK153" s="231">
        <f>ROUND(I153*H153,1)</f>
        <v>0</v>
      </c>
      <c r="BL153" s="18" t="s">
        <v>497</v>
      </c>
      <c r="BM153" s="230" t="s">
        <v>400</v>
      </c>
    </row>
    <row r="154" spans="1:65" s="2" customFormat="1" ht="16.5" customHeight="1">
      <c r="A154" s="39"/>
      <c r="B154" s="40"/>
      <c r="C154" s="265" t="s">
        <v>279</v>
      </c>
      <c r="D154" s="265" t="s">
        <v>223</v>
      </c>
      <c r="E154" s="266" t="s">
        <v>676</v>
      </c>
      <c r="F154" s="267" t="s">
        <v>677</v>
      </c>
      <c r="G154" s="268" t="s">
        <v>631</v>
      </c>
      <c r="H154" s="269">
        <v>1</v>
      </c>
      <c r="I154" s="270"/>
      <c r="J154" s="271">
        <f>ROUND(I154*H154,1)</f>
        <v>0</v>
      </c>
      <c r="K154" s="267" t="s">
        <v>1</v>
      </c>
      <c r="L154" s="272"/>
      <c r="M154" s="273" t="s">
        <v>1</v>
      </c>
      <c r="N154" s="274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662</v>
      </c>
      <c r="AT154" s="230" t="s">
        <v>223</v>
      </c>
      <c r="AU154" s="230" t="s">
        <v>85</v>
      </c>
      <c r="AY154" s="18" t="s">
        <v>129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33</v>
      </c>
      <c r="BK154" s="231">
        <f>ROUND(I154*H154,1)</f>
        <v>0</v>
      </c>
      <c r="BL154" s="18" t="s">
        <v>497</v>
      </c>
      <c r="BM154" s="230" t="s">
        <v>408</v>
      </c>
    </row>
    <row r="155" spans="1:65" s="2" customFormat="1" ht="16.5" customHeight="1">
      <c r="A155" s="39"/>
      <c r="B155" s="40"/>
      <c r="C155" s="265" t="s">
        <v>284</v>
      </c>
      <c r="D155" s="265" t="s">
        <v>223</v>
      </c>
      <c r="E155" s="266" t="s">
        <v>678</v>
      </c>
      <c r="F155" s="267" t="s">
        <v>679</v>
      </c>
      <c r="G155" s="268" t="s">
        <v>631</v>
      </c>
      <c r="H155" s="269">
        <v>5</v>
      </c>
      <c r="I155" s="270"/>
      <c r="J155" s="271">
        <f>ROUND(I155*H155,1)</f>
        <v>0</v>
      </c>
      <c r="K155" s="267" t="s">
        <v>1</v>
      </c>
      <c r="L155" s="272"/>
      <c r="M155" s="273" t="s">
        <v>1</v>
      </c>
      <c r="N155" s="274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662</v>
      </c>
      <c r="AT155" s="230" t="s">
        <v>223</v>
      </c>
      <c r="AU155" s="230" t="s">
        <v>85</v>
      </c>
      <c r="AY155" s="18" t="s">
        <v>129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33</v>
      </c>
      <c r="BK155" s="231">
        <f>ROUND(I155*H155,1)</f>
        <v>0</v>
      </c>
      <c r="BL155" s="18" t="s">
        <v>497</v>
      </c>
      <c r="BM155" s="230" t="s">
        <v>417</v>
      </c>
    </row>
    <row r="156" spans="1:65" s="2" customFormat="1" ht="16.5" customHeight="1">
      <c r="A156" s="39"/>
      <c r="B156" s="40"/>
      <c r="C156" s="219" t="s">
        <v>288</v>
      </c>
      <c r="D156" s="219" t="s">
        <v>131</v>
      </c>
      <c r="E156" s="220" t="s">
        <v>680</v>
      </c>
      <c r="F156" s="221" t="s">
        <v>635</v>
      </c>
      <c r="G156" s="222" t="s">
        <v>134</v>
      </c>
      <c r="H156" s="223">
        <v>5</v>
      </c>
      <c r="I156" s="224"/>
      <c r="J156" s="225">
        <f>ROUND(I156*H156,1)</f>
        <v>0</v>
      </c>
      <c r="K156" s="221" t="s">
        <v>1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497</v>
      </c>
      <c r="AT156" s="230" t="s">
        <v>131</v>
      </c>
      <c r="AU156" s="230" t="s">
        <v>85</v>
      </c>
      <c r="AY156" s="18" t="s">
        <v>129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33</v>
      </c>
      <c r="BK156" s="231">
        <f>ROUND(I156*H156,1)</f>
        <v>0</v>
      </c>
      <c r="BL156" s="18" t="s">
        <v>497</v>
      </c>
      <c r="BM156" s="230" t="s">
        <v>427</v>
      </c>
    </row>
    <row r="157" spans="1:65" s="2" customFormat="1" ht="44.25" customHeight="1">
      <c r="A157" s="39"/>
      <c r="B157" s="40"/>
      <c r="C157" s="219" t="s">
        <v>294</v>
      </c>
      <c r="D157" s="219" t="s">
        <v>131</v>
      </c>
      <c r="E157" s="220" t="s">
        <v>681</v>
      </c>
      <c r="F157" s="221" t="s">
        <v>682</v>
      </c>
      <c r="G157" s="222" t="s">
        <v>161</v>
      </c>
      <c r="H157" s="223">
        <v>10</v>
      </c>
      <c r="I157" s="224"/>
      <c r="J157" s="225">
        <f>ROUND(I157*H157,1)</f>
        <v>0</v>
      </c>
      <c r="K157" s="221" t="s">
        <v>1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497</v>
      </c>
      <c r="AT157" s="230" t="s">
        <v>131</v>
      </c>
      <c r="AU157" s="230" t="s">
        <v>85</v>
      </c>
      <c r="AY157" s="18" t="s">
        <v>129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33</v>
      </c>
      <c r="BK157" s="231">
        <f>ROUND(I157*H157,1)</f>
        <v>0</v>
      </c>
      <c r="BL157" s="18" t="s">
        <v>497</v>
      </c>
      <c r="BM157" s="230" t="s">
        <v>436</v>
      </c>
    </row>
    <row r="158" spans="1:65" s="2" customFormat="1" ht="16.5" customHeight="1">
      <c r="A158" s="39"/>
      <c r="B158" s="40"/>
      <c r="C158" s="265" t="s">
        <v>298</v>
      </c>
      <c r="D158" s="265" t="s">
        <v>223</v>
      </c>
      <c r="E158" s="266" t="s">
        <v>683</v>
      </c>
      <c r="F158" s="267" t="s">
        <v>684</v>
      </c>
      <c r="G158" s="268" t="s">
        <v>265</v>
      </c>
      <c r="H158" s="269">
        <v>6.2</v>
      </c>
      <c r="I158" s="270"/>
      <c r="J158" s="271">
        <f>ROUND(I158*H158,1)</f>
        <v>0</v>
      </c>
      <c r="K158" s="267" t="s">
        <v>1</v>
      </c>
      <c r="L158" s="272"/>
      <c r="M158" s="273" t="s">
        <v>1</v>
      </c>
      <c r="N158" s="274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662</v>
      </c>
      <c r="AT158" s="230" t="s">
        <v>223</v>
      </c>
      <c r="AU158" s="230" t="s">
        <v>85</v>
      </c>
      <c r="AY158" s="18" t="s">
        <v>129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33</v>
      </c>
      <c r="BK158" s="231">
        <f>ROUND(I158*H158,1)</f>
        <v>0</v>
      </c>
      <c r="BL158" s="18" t="s">
        <v>497</v>
      </c>
      <c r="BM158" s="230" t="s">
        <v>448</v>
      </c>
    </row>
    <row r="159" spans="1:65" s="2" customFormat="1" ht="49.05" customHeight="1">
      <c r="A159" s="39"/>
      <c r="B159" s="40"/>
      <c r="C159" s="219" t="s">
        <v>305</v>
      </c>
      <c r="D159" s="219" t="s">
        <v>131</v>
      </c>
      <c r="E159" s="220" t="s">
        <v>685</v>
      </c>
      <c r="F159" s="221" t="s">
        <v>686</v>
      </c>
      <c r="G159" s="222" t="s">
        <v>161</v>
      </c>
      <c r="H159" s="223">
        <v>136</v>
      </c>
      <c r="I159" s="224"/>
      <c r="J159" s="225">
        <f>ROUND(I159*H159,1)</f>
        <v>0</v>
      </c>
      <c r="K159" s="221" t="s">
        <v>1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497</v>
      </c>
      <c r="AT159" s="230" t="s">
        <v>131</v>
      </c>
      <c r="AU159" s="230" t="s">
        <v>85</v>
      </c>
      <c r="AY159" s="18" t="s">
        <v>129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33</v>
      </c>
      <c r="BK159" s="231">
        <f>ROUND(I159*H159,1)</f>
        <v>0</v>
      </c>
      <c r="BL159" s="18" t="s">
        <v>497</v>
      </c>
      <c r="BM159" s="230" t="s">
        <v>460</v>
      </c>
    </row>
    <row r="160" spans="1:65" s="2" customFormat="1" ht="16.5" customHeight="1">
      <c r="A160" s="39"/>
      <c r="B160" s="40"/>
      <c r="C160" s="265" t="s">
        <v>312</v>
      </c>
      <c r="D160" s="265" t="s">
        <v>223</v>
      </c>
      <c r="E160" s="266" t="s">
        <v>687</v>
      </c>
      <c r="F160" s="267" t="s">
        <v>688</v>
      </c>
      <c r="G160" s="268" t="s">
        <v>265</v>
      </c>
      <c r="H160" s="269">
        <v>129.2</v>
      </c>
      <c r="I160" s="270"/>
      <c r="J160" s="271">
        <f>ROUND(I160*H160,1)</f>
        <v>0</v>
      </c>
      <c r="K160" s="267" t="s">
        <v>1</v>
      </c>
      <c r="L160" s="272"/>
      <c r="M160" s="273" t="s">
        <v>1</v>
      </c>
      <c r="N160" s="274" t="s">
        <v>41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662</v>
      </c>
      <c r="AT160" s="230" t="s">
        <v>223</v>
      </c>
      <c r="AU160" s="230" t="s">
        <v>85</v>
      </c>
      <c r="AY160" s="18" t="s">
        <v>129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33</v>
      </c>
      <c r="BK160" s="231">
        <f>ROUND(I160*H160,1)</f>
        <v>0</v>
      </c>
      <c r="BL160" s="18" t="s">
        <v>497</v>
      </c>
      <c r="BM160" s="230" t="s">
        <v>477</v>
      </c>
    </row>
    <row r="161" spans="1:65" s="2" customFormat="1" ht="21.75" customHeight="1">
      <c r="A161" s="39"/>
      <c r="B161" s="40"/>
      <c r="C161" s="219" t="s">
        <v>323</v>
      </c>
      <c r="D161" s="219" t="s">
        <v>131</v>
      </c>
      <c r="E161" s="220" t="s">
        <v>689</v>
      </c>
      <c r="F161" s="221" t="s">
        <v>690</v>
      </c>
      <c r="G161" s="222" t="s">
        <v>134</v>
      </c>
      <c r="H161" s="223">
        <v>15</v>
      </c>
      <c r="I161" s="224"/>
      <c r="J161" s="225">
        <f>ROUND(I161*H161,1)</f>
        <v>0</v>
      </c>
      <c r="K161" s="221" t="s">
        <v>1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497</v>
      </c>
      <c r="AT161" s="230" t="s">
        <v>131</v>
      </c>
      <c r="AU161" s="230" t="s">
        <v>85</v>
      </c>
      <c r="AY161" s="18" t="s">
        <v>129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33</v>
      </c>
      <c r="BK161" s="231">
        <f>ROUND(I161*H161,1)</f>
        <v>0</v>
      </c>
      <c r="BL161" s="18" t="s">
        <v>497</v>
      </c>
      <c r="BM161" s="230" t="s">
        <v>487</v>
      </c>
    </row>
    <row r="162" spans="1:65" s="2" customFormat="1" ht="16.5" customHeight="1">
      <c r="A162" s="39"/>
      <c r="B162" s="40"/>
      <c r="C162" s="265" t="s">
        <v>327</v>
      </c>
      <c r="D162" s="265" t="s">
        <v>223</v>
      </c>
      <c r="E162" s="266" t="s">
        <v>691</v>
      </c>
      <c r="F162" s="267" t="s">
        <v>692</v>
      </c>
      <c r="G162" s="268" t="s">
        <v>134</v>
      </c>
      <c r="H162" s="269">
        <v>5</v>
      </c>
      <c r="I162" s="270"/>
      <c r="J162" s="271">
        <f>ROUND(I162*H162,1)</f>
        <v>0</v>
      </c>
      <c r="K162" s="267" t="s">
        <v>1</v>
      </c>
      <c r="L162" s="272"/>
      <c r="M162" s="273" t="s">
        <v>1</v>
      </c>
      <c r="N162" s="274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662</v>
      </c>
      <c r="AT162" s="230" t="s">
        <v>223</v>
      </c>
      <c r="AU162" s="230" t="s">
        <v>85</v>
      </c>
      <c r="AY162" s="18" t="s">
        <v>129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33</v>
      </c>
      <c r="BK162" s="231">
        <f>ROUND(I162*H162,1)</f>
        <v>0</v>
      </c>
      <c r="BL162" s="18" t="s">
        <v>497</v>
      </c>
      <c r="BM162" s="230" t="s">
        <v>497</v>
      </c>
    </row>
    <row r="163" spans="1:65" s="2" customFormat="1" ht="33" customHeight="1">
      <c r="A163" s="39"/>
      <c r="B163" s="40"/>
      <c r="C163" s="265" t="s">
        <v>331</v>
      </c>
      <c r="D163" s="265" t="s">
        <v>223</v>
      </c>
      <c r="E163" s="266" t="s">
        <v>693</v>
      </c>
      <c r="F163" s="267" t="s">
        <v>694</v>
      </c>
      <c r="G163" s="268" t="s">
        <v>134</v>
      </c>
      <c r="H163" s="269">
        <v>5</v>
      </c>
      <c r="I163" s="270"/>
      <c r="J163" s="271">
        <f>ROUND(I163*H163,1)</f>
        <v>0</v>
      </c>
      <c r="K163" s="267" t="s">
        <v>1</v>
      </c>
      <c r="L163" s="272"/>
      <c r="M163" s="273" t="s">
        <v>1</v>
      </c>
      <c r="N163" s="274" t="s">
        <v>41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662</v>
      </c>
      <c r="AT163" s="230" t="s">
        <v>223</v>
      </c>
      <c r="AU163" s="230" t="s">
        <v>85</v>
      </c>
      <c r="AY163" s="18" t="s">
        <v>129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33</v>
      </c>
      <c r="BK163" s="231">
        <f>ROUND(I163*H163,1)</f>
        <v>0</v>
      </c>
      <c r="BL163" s="18" t="s">
        <v>497</v>
      </c>
      <c r="BM163" s="230" t="s">
        <v>506</v>
      </c>
    </row>
    <row r="164" spans="1:65" s="2" customFormat="1" ht="24.15" customHeight="1">
      <c r="A164" s="39"/>
      <c r="B164" s="40"/>
      <c r="C164" s="265" t="s">
        <v>337</v>
      </c>
      <c r="D164" s="265" t="s">
        <v>223</v>
      </c>
      <c r="E164" s="266" t="s">
        <v>695</v>
      </c>
      <c r="F164" s="267" t="s">
        <v>696</v>
      </c>
      <c r="G164" s="268" t="s">
        <v>134</v>
      </c>
      <c r="H164" s="269">
        <v>5</v>
      </c>
      <c r="I164" s="270"/>
      <c r="J164" s="271">
        <f>ROUND(I164*H164,1)</f>
        <v>0</v>
      </c>
      <c r="K164" s="267" t="s">
        <v>1</v>
      </c>
      <c r="L164" s="272"/>
      <c r="M164" s="273" t="s">
        <v>1</v>
      </c>
      <c r="N164" s="274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662</v>
      </c>
      <c r="AT164" s="230" t="s">
        <v>223</v>
      </c>
      <c r="AU164" s="230" t="s">
        <v>85</v>
      </c>
      <c r="AY164" s="18" t="s">
        <v>129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33</v>
      </c>
      <c r="BK164" s="231">
        <f>ROUND(I164*H164,1)</f>
        <v>0</v>
      </c>
      <c r="BL164" s="18" t="s">
        <v>497</v>
      </c>
      <c r="BM164" s="230" t="s">
        <v>514</v>
      </c>
    </row>
    <row r="165" spans="1:65" s="2" customFormat="1" ht="24.15" customHeight="1">
      <c r="A165" s="39"/>
      <c r="B165" s="40"/>
      <c r="C165" s="219" t="s">
        <v>343</v>
      </c>
      <c r="D165" s="219" t="s">
        <v>131</v>
      </c>
      <c r="E165" s="220" t="s">
        <v>697</v>
      </c>
      <c r="F165" s="221" t="s">
        <v>698</v>
      </c>
      <c r="G165" s="222" t="s">
        <v>134</v>
      </c>
      <c r="H165" s="223">
        <v>5</v>
      </c>
      <c r="I165" s="224"/>
      <c r="J165" s="225">
        <f>ROUND(I165*H165,1)</f>
        <v>0</v>
      </c>
      <c r="K165" s="221" t="s">
        <v>1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497</v>
      </c>
      <c r="AT165" s="230" t="s">
        <v>131</v>
      </c>
      <c r="AU165" s="230" t="s">
        <v>85</v>
      </c>
      <c r="AY165" s="18" t="s">
        <v>129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33</v>
      </c>
      <c r="BK165" s="231">
        <f>ROUND(I165*H165,1)</f>
        <v>0</v>
      </c>
      <c r="BL165" s="18" t="s">
        <v>497</v>
      </c>
      <c r="BM165" s="230" t="s">
        <v>524</v>
      </c>
    </row>
    <row r="166" spans="1:65" s="2" customFormat="1" ht="24.15" customHeight="1">
      <c r="A166" s="39"/>
      <c r="B166" s="40"/>
      <c r="C166" s="219" t="s">
        <v>348</v>
      </c>
      <c r="D166" s="219" t="s">
        <v>131</v>
      </c>
      <c r="E166" s="220" t="s">
        <v>699</v>
      </c>
      <c r="F166" s="221" t="s">
        <v>700</v>
      </c>
      <c r="G166" s="222" t="s">
        <v>161</v>
      </c>
      <c r="H166" s="223">
        <v>9</v>
      </c>
      <c r="I166" s="224"/>
      <c r="J166" s="225">
        <f>ROUND(I166*H166,1)</f>
        <v>0</v>
      </c>
      <c r="K166" s="221" t="s">
        <v>1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497</v>
      </c>
      <c r="AT166" s="230" t="s">
        <v>131</v>
      </c>
      <c r="AU166" s="230" t="s">
        <v>85</v>
      </c>
      <c r="AY166" s="18" t="s">
        <v>129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33</v>
      </c>
      <c r="BK166" s="231">
        <f>ROUND(I166*H166,1)</f>
        <v>0</v>
      </c>
      <c r="BL166" s="18" t="s">
        <v>497</v>
      </c>
      <c r="BM166" s="230" t="s">
        <v>536</v>
      </c>
    </row>
    <row r="167" spans="1:65" s="2" customFormat="1" ht="49.05" customHeight="1">
      <c r="A167" s="39"/>
      <c r="B167" s="40"/>
      <c r="C167" s="219" t="s">
        <v>353</v>
      </c>
      <c r="D167" s="219" t="s">
        <v>131</v>
      </c>
      <c r="E167" s="220" t="s">
        <v>701</v>
      </c>
      <c r="F167" s="221" t="s">
        <v>702</v>
      </c>
      <c r="G167" s="222" t="s">
        <v>134</v>
      </c>
      <c r="H167" s="223">
        <v>0.2</v>
      </c>
      <c r="I167" s="224"/>
      <c r="J167" s="225">
        <f>ROUND(I167*H167,1)</f>
        <v>0</v>
      </c>
      <c r="K167" s="221" t="s">
        <v>1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497</v>
      </c>
      <c r="AT167" s="230" t="s">
        <v>131</v>
      </c>
      <c r="AU167" s="230" t="s">
        <v>85</v>
      </c>
      <c r="AY167" s="18" t="s">
        <v>129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33</v>
      </c>
      <c r="BK167" s="231">
        <f>ROUND(I167*H167,1)</f>
        <v>0</v>
      </c>
      <c r="BL167" s="18" t="s">
        <v>497</v>
      </c>
      <c r="BM167" s="230" t="s">
        <v>547</v>
      </c>
    </row>
    <row r="168" spans="1:65" s="2" customFormat="1" ht="49.05" customHeight="1">
      <c r="A168" s="39"/>
      <c r="B168" s="40"/>
      <c r="C168" s="219" t="s">
        <v>357</v>
      </c>
      <c r="D168" s="219" t="s">
        <v>131</v>
      </c>
      <c r="E168" s="220" t="s">
        <v>703</v>
      </c>
      <c r="F168" s="221" t="s">
        <v>704</v>
      </c>
      <c r="G168" s="222" t="s">
        <v>161</v>
      </c>
      <c r="H168" s="223">
        <v>22</v>
      </c>
      <c r="I168" s="224"/>
      <c r="J168" s="225">
        <f>ROUND(I168*H168,1)</f>
        <v>0</v>
      </c>
      <c r="K168" s="221" t="s">
        <v>1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497</v>
      </c>
      <c r="AT168" s="230" t="s">
        <v>131</v>
      </c>
      <c r="AU168" s="230" t="s">
        <v>85</v>
      </c>
      <c r="AY168" s="18" t="s">
        <v>129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33</v>
      </c>
      <c r="BK168" s="231">
        <f>ROUND(I168*H168,1)</f>
        <v>0</v>
      </c>
      <c r="BL168" s="18" t="s">
        <v>497</v>
      </c>
      <c r="BM168" s="230" t="s">
        <v>558</v>
      </c>
    </row>
    <row r="169" spans="1:65" s="2" customFormat="1" ht="16.5" customHeight="1">
      <c r="A169" s="39"/>
      <c r="B169" s="40"/>
      <c r="C169" s="265" t="s">
        <v>362</v>
      </c>
      <c r="D169" s="265" t="s">
        <v>223</v>
      </c>
      <c r="E169" s="266" t="s">
        <v>705</v>
      </c>
      <c r="F169" s="267" t="s">
        <v>706</v>
      </c>
      <c r="G169" s="268" t="s">
        <v>161</v>
      </c>
      <c r="H169" s="269">
        <v>22</v>
      </c>
      <c r="I169" s="270"/>
      <c r="J169" s="271">
        <f>ROUND(I169*H169,1)</f>
        <v>0</v>
      </c>
      <c r="K169" s="267" t="s">
        <v>1</v>
      </c>
      <c r="L169" s="272"/>
      <c r="M169" s="273" t="s">
        <v>1</v>
      </c>
      <c r="N169" s="274" t="s">
        <v>41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662</v>
      </c>
      <c r="AT169" s="230" t="s">
        <v>223</v>
      </c>
      <c r="AU169" s="230" t="s">
        <v>85</v>
      </c>
      <c r="AY169" s="18" t="s">
        <v>129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33</v>
      </c>
      <c r="BK169" s="231">
        <f>ROUND(I169*H169,1)</f>
        <v>0</v>
      </c>
      <c r="BL169" s="18" t="s">
        <v>497</v>
      </c>
      <c r="BM169" s="230" t="s">
        <v>567</v>
      </c>
    </row>
    <row r="170" spans="1:65" s="2" customFormat="1" ht="49.05" customHeight="1">
      <c r="A170" s="39"/>
      <c r="B170" s="40"/>
      <c r="C170" s="219" t="s">
        <v>367</v>
      </c>
      <c r="D170" s="219" t="s">
        <v>131</v>
      </c>
      <c r="E170" s="220" t="s">
        <v>707</v>
      </c>
      <c r="F170" s="221" t="s">
        <v>708</v>
      </c>
      <c r="G170" s="222" t="s">
        <v>161</v>
      </c>
      <c r="H170" s="223">
        <v>152</v>
      </c>
      <c r="I170" s="224"/>
      <c r="J170" s="225">
        <f>ROUND(I170*H170,1)</f>
        <v>0</v>
      </c>
      <c r="K170" s="221" t="s">
        <v>1</v>
      </c>
      <c r="L170" s="45"/>
      <c r="M170" s="226" t="s">
        <v>1</v>
      </c>
      <c r="N170" s="227" t="s">
        <v>41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497</v>
      </c>
      <c r="AT170" s="230" t="s">
        <v>131</v>
      </c>
      <c r="AU170" s="230" t="s">
        <v>85</v>
      </c>
      <c r="AY170" s="18" t="s">
        <v>129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33</v>
      </c>
      <c r="BK170" s="231">
        <f>ROUND(I170*H170,1)</f>
        <v>0</v>
      </c>
      <c r="BL170" s="18" t="s">
        <v>497</v>
      </c>
      <c r="BM170" s="230" t="s">
        <v>581</v>
      </c>
    </row>
    <row r="171" spans="1:65" s="2" customFormat="1" ht="16.5" customHeight="1">
      <c r="A171" s="39"/>
      <c r="B171" s="40"/>
      <c r="C171" s="265" t="s">
        <v>371</v>
      </c>
      <c r="D171" s="265" t="s">
        <v>223</v>
      </c>
      <c r="E171" s="266" t="s">
        <v>709</v>
      </c>
      <c r="F171" s="267" t="s">
        <v>710</v>
      </c>
      <c r="G171" s="268" t="s">
        <v>161</v>
      </c>
      <c r="H171" s="269">
        <v>152</v>
      </c>
      <c r="I171" s="270"/>
      <c r="J171" s="271">
        <f>ROUND(I171*H171,1)</f>
        <v>0</v>
      </c>
      <c r="K171" s="267" t="s">
        <v>1</v>
      </c>
      <c r="L171" s="272"/>
      <c r="M171" s="273" t="s">
        <v>1</v>
      </c>
      <c r="N171" s="274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662</v>
      </c>
      <c r="AT171" s="230" t="s">
        <v>223</v>
      </c>
      <c r="AU171" s="230" t="s">
        <v>85</v>
      </c>
      <c r="AY171" s="18" t="s">
        <v>129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33</v>
      </c>
      <c r="BK171" s="231">
        <f>ROUND(I171*H171,1)</f>
        <v>0</v>
      </c>
      <c r="BL171" s="18" t="s">
        <v>497</v>
      </c>
      <c r="BM171" s="230" t="s">
        <v>596</v>
      </c>
    </row>
    <row r="172" spans="1:65" s="2" customFormat="1" ht="24.15" customHeight="1">
      <c r="A172" s="39"/>
      <c r="B172" s="40"/>
      <c r="C172" s="219" t="s">
        <v>377</v>
      </c>
      <c r="D172" s="219" t="s">
        <v>131</v>
      </c>
      <c r="E172" s="220" t="s">
        <v>711</v>
      </c>
      <c r="F172" s="221" t="s">
        <v>712</v>
      </c>
      <c r="G172" s="222" t="s">
        <v>134</v>
      </c>
      <c r="H172" s="223">
        <v>10</v>
      </c>
      <c r="I172" s="224"/>
      <c r="J172" s="225">
        <f>ROUND(I172*H172,1)</f>
        <v>0</v>
      </c>
      <c r="K172" s="221" t="s">
        <v>1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497</v>
      </c>
      <c r="AT172" s="230" t="s">
        <v>131</v>
      </c>
      <c r="AU172" s="230" t="s">
        <v>85</v>
      </c>
      <c r="AY172" s="18" t="s">
        <v>129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33</v>
      </c>
      <c r="BK172" s="231">
        <f>ROUND(I172*H172,1)</f>
        <v>0</v>
      </c>
      <c r="BL172" s="18" t="s">
        <v>497</v>
      </c>
      <c r="BM172" s="230" t="s">
        <v>528</v>
      </c>
    </row>
    <row r="173" spans="1:65" s="2" customFormat="1" ht="16.5" customHeight="1">
      <c r="A173" s="39"/>
      <c r="B173" s="40"/>
      <c r="C173" s="265" t="s">
        <v>382</v>
      </c>
      <c r="D173" s="265" t="s">
        <v>223</v>
      </c>
      <c r="E173" s="266" t="s">
        <v>713</v>
      </c>
      <c r="F173" s="267" t="s">
        <v>714</v>
      </c>
      <c r="G173" s="268" t="s">
        <v>631</v>
      </c>
      <c r="H173" s="269">
        <v>10</v>
      </c>
      <c r="I173" s="270"/>
      <c r="J173" s="271">
        <f>ROUND(I173*H173,1)</f>
        <v>0</v>
      </c>
      <c r="K173" s="267" t="s">
        <v>1</v>
      </c>
      <c r="L173" s="272"/>
      <c r="M173" s="273" t="s">
        <v>1</v>
      </c>
      <c r="N173" s="274" t="s">
        <v>41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662</v>
      </c>
      <c r="AT173" s="230" t="s">
        <v>223</v>
      </c>
      <c r="AU173" s="230" t="s">
        <v>85</v>
      </c>
      <c r="AY173" s="18" t="s">
        <v>129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33</v>
      </c>
      <c r="BK173" s="231">
        <f>ROUND(I173*H173,1)</f>
        <v>0</v>
      </c>
      <c r="BL173" s="18" t="s">
        <v>497</v>
      </c>
      <c r="BM173" s="230" t="s">
        <v>669</v>
      </c>
    </row>
    <row r="174" spans="1:65" s="2" customFormat="1" ht="24.15" customHeight="1">
      <c r="A174" s="39"/>
      <c r="B174" s="40"/>
      <c r="C174" s="265" t="s">
        <v>391</v>
      </c>
      <c r="D174" s="265" t="s">
        <v>223</v>
      </c>
      <c r="E174" s="266" t="s">
        <v>715</v>
      </c>
      <c r="F174" s="267" t="s">
        <v>716</v>
      </c>
      <c r="G174" s="268" t="s">
        <v>161</v>
      </c>
      <c r="H174" s="269">
        <v>9</v>
      </c>
      <c r="I174" s="270"/>
      <c r="J174" s="271">
        <f>ROUND(I174*H174,1)</f>
        <v>0</v>
      </c>
      <c r="K174" s="267" t="s">
        <v>1</v>
      </c>
      <c r="L174" s="272"/>
      <c r="M174" s="273" t="s">
        <v>1</v>
      </c>
      <c r="N174" s="274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662</v>
      </c>
      <c r="AT174" s="230" t="s">
        <v>223</v>
      </c>
      <c r="AU174" s="230" t="s">
        <v>85</v>
      </c>
      <c r="AY174" s="18" t="s">
        <v>129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33</v>
      </c>
      <c r="BK174" s="231">
        <f>ROUND(I174*H174,1)</f>
        <v>0</v>
      </c>
      <c r="BL174" s="18" t="s">
        <v>497</v>
      </c>
      <c r="BM174" s="230" t="s">
        <v>717</v>
      </c>
    </row>
    <row r="175" spans="1:65" s="2" customFormat="1" ht="21.75" customHeight="1">
      <c r="A175" s="39"/>
      <c r="B175" s="40"/>
      <c r="C175" s="265" t="s">
        <v>395</v>
      </c>
      <c r="D175" s="265" t="s">
        <v>223</v>
      </c>
      <c r="E175" s="266" t="s">
        <v>718</v>
      </c>
      <c r="F175" s="267" t="s">
        <v>719</v>
      </c>
      <c r="G175" s="268" t="s">
        <v>161</v>
      </c>
      <c r="H175" s="269">
        <v>9</v>
      </c>
      <c r="I175" s="270"/>
      <c r="J175" s="271">
        <f>ROUND(I175*H175,1)</f>
        <v>0</v>
      </c>
      <c r="K175" s="267" t="s">
        <v>1</v>
      </c>
      <c r="L175" s="272"/>
      <c r="M175" s="273" t="s">
        <v>1</v>
      </c>
      <c r="N175" s="274" t="s">
        <v>41</v>
      </c>
      <c r="O175" s="92"/>
      <c r="P175" s="228">
        <f>O175*H175</f>
        <v>0</v>
      </c>
      <c r="Q175" s="228">
        <v>0.0002</v>
      </c>
      <c r="R175" s="228">
        <f>Q175*H175</f>
        <v>0.0018000000000000002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662</v>
      </c>
      <c r="AT175" s="230" t="s">
        <v>223</v>
      </c>
      <c r="AU175" s="230" t="s">
        <v>85</v>
      </c>
      <c r="AY175" s="18" t="s">
        <v>129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33</v>
      </c>
      <c r="BK175" s="231">
        <f>ROUND(I175*H175,1)</f>
        <v>0</v>
      </c>
      <c r="BL175" s="18" t="s">
        <v>497</v>
      </c>
      <c r="BM175" s="230" t="s">
        <v>720</v>
      </c>
    </row>
    <row r="176" spans="1:63" s="12" customFormat="1" ht="22.8" customHeight="1">
      <c r="A176" s="12"/>
      <c r="B176" s="203"/>
      <c r="C176" s="204"/>
      <c r="D176" s="205" t="s">
        <v>75</v>
      </c>
      <c r="E176" s="217" t="s">
        <v>721</v>
      </c>
      <c r="F176" s="217" t="s">
        <v>722</v>
      </c>
      <c r="G176" s="204"/>
      <c r="H176" s="204"/>
      <c r="I176" s="207"/>
      <c r="J176" s="218">
        <f>BK176</f>
        <v>0</v>
      </c>
      <c r="K176" s="204"/>
      <c r="L176" s="209"/>
      <c r="M176" s="210"/>
      <c r="N176" s="211"/>
      <c r="O176" s="211"/>
      <c r="P176" s="212">
        <f>SUM(P177:P213)</f>
        <v>0</v>
      </c>
      <c r="Q176" s="211"/>
      <c r="R176" s="212">
        <f>SUM(R177:R213)</f>
        <v>8.192060000000003</v>
      </c>
      <c r="S176" s="211"/>
      <c r="T176" s="213">
        <f>SUM(T177:T213)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4" t="s">
        <v>143</v>
      </c>
      <c r="AT176" s="215" t="s">
        <v>75</v>
      </c>
      <c r="AU176" s="215" t="s">
        <v>33</v>
      </c>
      <c r="AY176" s="214" t="s">
        <v>129</v>
      </c>
      <c r="BK176" s="216">
        <f>SUM(BK177:BK213)</f>
        <v>0</v>
      </c>
    </row>
    <row r="177" spans="1:65" s="2" customFormat="1" ht="24.15" customHeight="1">
      <c r="A177" s="39"/>
      <c r="B177" s="40"/>
      <c r="C177" s="265" t="s">
        <v>400</v>
      </c>
      <c r="D177" s="265" t="s">
        <v>223</v>
      </c>
      <c r="E177" s="266" t="s">
        <v>723</v>
      </c>
      <c r="F177" s="267" t="s">
        <v>724</v>
      </c>
      <c r="G177" s="268" t="s">
        <v>161</v>
      </c>
      <c r="H177" s="269">
        <v>4</v>
      </c>
      <c r="I177" s="270"/>
      <c r="J177" s="271">
        <f>ROUND(I177*H177,1)</f>
        <v>0</v>
      </c>
      <c r="K177" s="267" t="s">
        <v>1</v>
      </c>
      <c r="L177" s="272"/>
      <c r="M177" s="273" t="s">
        <v>1</v>
      </c>
      <c r="N177" s="274" t="s">
        <v>41</v>
      </c>
      <c r="O177" s="92"/>
      <c r="P177" s="228">
        <f>O177*H177</f>
        <v>0</v>
      </c>
      <c r="Q177" s="228">
        <v>0.0075</v>
      </c>
      <c r="R177" s="228">
        <f>Q177*H177</f>
        <v>0.03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662</v>
      </c>
      <c r="AT177" s="230" t="s">
        <v>223</v>
      </c>
      <c r="AU177" s="230" t="s">
        <v>85</v>
      </c>
      <c r="AY177" s="18" t="s">
        <v>129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33</v>
      </c>
      <c r="BK177" s="231">
        <f>ROUND(I177*H177,1)</f>
        <v>0</v>
      </c>
      <c r="BL177" s="18" t="s">
        <v>497</v>
      </c>
      <c r="BM177" s="230" t="s">
        <v>725</v>
      </c>
    </row>
    <row r="178" spans="1:65" s="2" customFormat="1" ht="24.15" customHeight="1">
      <c r="A178" s="39"/>
      <c r="B178" s="40"/>
      <c r="C178" s="219" t="s">
        <v>404</v>
      </c>
      <c r="D178" s="219" t="s">
        <v>131</v>
      </c>
      <c r="E178" s="220" t="s">
        <v>726</v>
      </c>
      <c r="F178" s="221" t="s">
        <v>727</v>
      </c>
      <c r="G178" s="222" t="s">
        <v>728</v>
      </c>
      <c r="H178" s="223">
        <v>0.133</v>
      </c>
      <c r="I178" s="224"/>
      <c r="J178" s="225">
        <f>ROUND(I178*H178,1)</f>
        <v>0</v>
      </c>
      <c r="K178" s="221" t="s">
        <v>1</v>
      </c>
      <c r="L178" s="45"/>
      <c r="M178" s="226" t="s">
        <v>1</v>
      </c>
      <c r="N178" s="227" t="s">
        <v>41</v>
      </c>
      <c r="O178" s="92"/>
      <c r="P178" s="228">
        <f>O178*H178</f>
        <v>0</v>
      </c>
      <c r="Q178" s="228">
        <v>0.00879699248120301</v>
      </c>
      <c r="R178" s="228">
        <f>Q178*H178</f>
        <v>0.0011700000000000002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497</v>
      </c>
      <c r="AT178" s="230" t="s">
        <v>131</v>
      </c>
      <c r="AU178" s="230" t="s">
        <v>85</v>
      </c>
      <c r="AY178" s="18" t="s">
        <v>129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33</v>
      </c>
      <c r="BK178" s="231">
        <f>ROUND(I178*H178,1)</f>
        <v>0</v>
      </c>
      <c r="BL178" s="18" t="s">
        <v>497</v>
      </c>
      <c r="BM178" s="230" t="s">
        <v>729</v>
      </c>
    </row>
    <row r="179" spans="1:65" s="2" customFormat="1" ht="21.75" customHeight="1">
      <c r="A179" s="39"/>
      <c r="B179" s="40"/>
      <c r="C179" s="219" t="s">
        <v>408</v>
      </c>
      <c r="D179" s="219" t="s">
        <v>131</v>
      </c>
      <c r="E179" s="220" t="s">
        <v>730</v>
      </c>
      <c r="F179" s="221" t="s">
        <v>731</v>
      </c>
      <c r="G179" s="222" t="s">
        <v>728</v>
      </c>
      <c r="H179" s="223">
        <v>0.133</v>
      </c>
      <c r="I179" s="224"/>
      <c r="J179" s="225">
        <f>ROUND(I179*H179,1)</f>
        <v>0</v>
      </c>
      <c r="K179" s="221" t="s">
        <v>1</v>
      </c>
      <c r="L179" s="45"/>
      <c r="M179" s="226" t="s">
        <v>1</v>
      </c>
      <c r="N179" s="227" t="s">
        <v>41</v>
      </c>
      <c r="O179" s="92"/>
      <c r="P179" s="228">
        <f>O179*H179</f>
        <v>0</v>
      </c>
      <c r="Q179" s="228">
        <v>0.00992481203007519</v>
      </c>
      <c r="R179" s="228">
        <f>Q179*H179</f>
        <v>0.0013200000000000004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497</v>
      </c>
      <c r="AT179" s="230" t="s">
        <v>131</v>
      </c>
      <c r="AU179" s="230" t="s">
        <v>85</v>
      </c>
      <c r="AY179" s="18" t="s">
        <v>129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33</v>
      </c>
      <c r="BK179" s="231">
        <f>ROUND(I179*H179,1)</f>
        <v>0</v>
      </c>
      <c r="BL179" s="18" t="s">
        <v>497</v>
      </c>
      <c r="BM179" s="230" t="s">
        <v>732</v>
      </c>
    </row>
    <row r="180" spans="1:65" s="2" customFormat="1" ht="49.05" customHeight="1">
      <c r="A180" s="39"/>
      <c r="B180" s="40"/>
      <c r="C180" s="219" t="s">
        <v>413</v>
      </c>
      <c r="D180" s="219" t="s">
        <v>131</v>
      </c>
      <c r="E180" s="220" t="s">
        <v>733</v>
      </c>
      <c r="F180" s="221" t="s">
        <v>734</v>
      </c>
      <c r="G180" s="222" t="s">
        <v>166</v>
      </c>
      <c r="H180" s="223">
        <v>0.6</v>
      </c>
      <c r="I180" s="224"/>
      <c r="J180" s="225">
        <f>ROUND(I180*H180,1)</f>
        <v>0</v>
      </c>
      <c r="K180" s="221" t="s">
        <v>1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497</v>
      </c>
      <c r="AT180" s="230" t="s">
        <v>131</v>
      </c>
      <c r="AU180" s="230" t="s">
        <v>85</v>
      </c>
      <c r="AY180" s="18" t="s">
        <v>129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33</v>
      </c>
      <c r="BK180" s="231">
        <f>ROUND(I180*H180,1)</f>
        <v>0</v>
      </c>
      <c r="BL180" s="18" t="s">
        <v>497</v>
      </c>
      <c r="BM180" s="230" t="s">
        <v>735</v>
      </c>
    </row>
    <row r="181" spans="1:65" s="2" customFormat="1" ht="37.8" customHeight="1">
      <c r="A181" s="39"/>
      <c r="B181" s="40"/>
      <c r="C181" s="219" t="s">
        <v>417</v>
      </c>
      <c r="D181" s="219" t="s">
        <v>131</v>
      </c>
      <c r="E181" s="220" t="s">
        <v>736</v>
      </c>
      <c r="F181" s="221" t="s">
        <v>737</v>
      </c>
      <c r="G181" s="222" t="s">
        <v>146</v>
      </c>
      <c r="H181" s="223">
        <v>3.45</v>
      </c>
      <c r="I181" s="224"/>
      <c r="J181" s="225">
        <f>ROUND(I181*H181,1)</f>
        <v>0</v>
      </c>
      <c r="K181" s="221" t="s">
        <v>1</v>
      </c>
      <c r="L181" s="45"/>
      <c r="M181" s="226" t="s">
        <v>1</v>
      </c>
      <c r="N181" s="227" t="s">
        <v>41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497</v>
      </c>
      <c r="AT181" s="230" t="s">
        <v>131</v>
      </c>
      <c r="AU181" s="230" t="s">
        <v>85</v>
      </c>
      <c r="AY181" s="18" t="s">
        <v>129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33</v>
      </c>
      <c r="BK181" s="231">
        <f>ROUND(I181*H181,1)</f>
        <v>0</v>
      </c>
      <c r="BL181" s="18" t="s">
        <v>497</v>
      </c>
      <c r="BM181" s="230" t="s">
        <v>738</v>
      </c>
    </row>
    <row r="182" spans="1:65" s="2" customFormat="1" ht="66.75" customHeight="1">
      <c r="A182" s="39"/>
      <c r="B182" s="40"/>
      <c r="C182" s="219" t="s">
        <v>739</v>
      </c>
      <c r="D182" s="219" t="s">
        <v>131</v>
      </c>
      <c r="E182" s="220" t="s">
        <v>740</v>
      </c>
      <c r="F182" s="221" t="s">
        <v>741</v>
      </c>
      <c r="G182" s="222" t="s">
        <v>146</v>
      </c>
      <c r="H182" s="223">
        <v>6.2</v>
      </c>
      <c r="I182" s="224"/>
      <c r="J182" s="225">
        <f>ROUND(I182*H182,1)</f>
        <v>0</v>
      </c>
      <c r="K182" s="221" t="s">
        <v>1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497</v>
      </c>
      <c r="AT182" s="230" t="s">
        <v>131</v>
      </c>
      <c r="AU182" s="230" t="s">
        <v>85</v>
      </c>
      <c r="AY182" s="18" t="s">
        <v>129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33</v>
      </c>
      <c r="BK182" s="231">
        <f>ROUND(I182*H182,1)</f>
        <v>0</v>
      </c>
      <c r="BL182" s="18" t="s">
        <v>497</v>
      </c>
      <c r="BM182" s="230" t="s">
        <v>742</v>
      </c>
    </row>
    <row r="183" spans="1:65" s="2" customFormat="1" ht="76.35" customHeight="1">
      <c r="A183" s="39"/>
      <c r="B183" s="40"/>
      <c r="C183" s="219" t="s">
        <v>421</v>
      </c>
      <c r="D183" s="219" t="s">
        <v>131</v>
      </c>
      <c r="E183" s="220" t="s">
        <v>743</v>
      </c>
      <c r="F183" s="221" t="s">
        <v>744</v>
      </c>
      <c r="G183" s="222" t="s">
        <v>134</v>
      </c>
      <c r="H183" s="223">
        <v>4</v>
      </c>
      <c r="I183" s="224"/>
      <c r="J183" s="225">
        <f>ROUND(I183*H183,1)</f>
        <v>0</v>
      </c>
      <c r="K183" s="221" t="s">
        <v>1</v>
      </c>
      <c r="L183" s="45"/>
      <c r="M183" s="226" t="s">
        <v>1</v>
      </c>
      <c r="N183" s="227" t="s">
        <v>41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497</v>
      </c>
      <c r="AT183" s="230" t="s">
        <v>131</v>
      </c>
      <c r="AU183" s="230" t="s">
        <v>85</v>
      </c>
      <c r="AY183" s="18" t="s">
        <v>129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33</v>
      </c>
      <c r="BK183" s="231">
        <f>ROUND(I183*H183,1)</f>
        <v>0</v>
      </c>
      <c r="BL183" s="18" t="s">
        <v>497</v>
      </c>
      <c r="BM183" s="230" t="s">
        <v>745</v>
      </c>
    </row>
    <row r="184" spans="1:65" s="2" customFormat="1" ht="24.15" customHeight="1">
      <c r="A184" s="39"/>
      <c r="B184" s="40"/>
      <c r="C184" s="219" t="s">
        <v>427</v>
      </c>
      <c r="D184" s="219" t="s">
        <v>131</v>
      </c>
      <c r="E184" s="220" t="s">
        <v>746</v>
      </c>
      <c r="F184" s="221" t="s">
        <v>747</v>
      </c>
      <c r="G184" s="222" t="s">
        <v>166</v>
      </c>
      <c r="H184" s="223">
        <v>1.4</v>
      </c>
      <c r="I184" s="224"/>
      <c r="J184" s="225">
        <f>ROUND(I184*H184,1)</f>
        <v>0</v>
      </c>
      <c r="K184" s="221" t="s">
        <v>1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2.25634285714286</v>
      </c>
      <c r="R184" s="228">
        <f>Q184*H184</f>
        <v>3.1588800000000035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497</v>
      </c>
      <c r="AT184" s="230" t="s">
        <v>131</v>
      </c>
      <c r="AU184" s="230" t="s">
        <v>85</v>
      </c>
      <c r="AY184" s="18" t="s">
        <v>129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33</v>
      </c>
      <c r="BK184" s="231">
        <f>ROUND(I184*H184,1)</f>
        <v>0</v>
      </c>
      <c r="BL184" s="18" t="s">
        <v>497</v>
      </c>
      <c r="BM184" s="230" t="s">
        <v>748</v>
      </c>
    </row>
    <row r="185" spans="1:65" s="2" customFormat="1" ht="33" customHeight="1">
      <c r="A185" s="39"/>
      <c r="B185" s="40"/>
      <c r="C185" s="219" t="s">
        <v>431</v>
      </c>
      <c r="D185" s="219" t="s">
        <v>131</v>
      </c>
      <c r="E185" s="220" t="s">
        <v>749</v>
      </c>
      <c r="F185" s="221" t="s">
        <v>750</v>
      </c>
      <c r="G185" s="222" t="s">
        <v>146</v>
      </c>
      <c r="H185" s="223">
        <v>1.4</v>
      </c>
      <c r="I185" s="224"/>
      <c r="J185" s="225">
        <f>ROUND(I185*H185,1)</f>
        <v>0</v>
      </c>
      <c r="K185" s="221" t="s">
        <v>1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0.00115714285714286</v>
      </c>
      <c r="R185" s="228">
        <f>Q185*H185</f>
        <v>0.001620000000000004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497</v>
      </c>
      <c r="AT185" s="230" t="s">
        <v>131</v>
      </c>
      <c r="AU185" s="230" t="s">
        <v>85</v>
      </c>
      <c r="AY185" s="18" t="s">
        <v>129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33</v>
      </c>
      <c r="BK185" s="231">
        <f>ROUND(I185*H185,1)</f>
        <v>0</v>
      </c>
      <c r="BL185" s="18" t="s">
        <v>497</v>
      </c>
      <c r="BM185" s="230" t="s">
        <v>751</v>
      </c>
    </row>
    <row r="186" spans="1:65" s="2" customFormat="1" ht="33" customHeight="1">
      <c r="A186" s="39"/>
      <c r="B186" s="40"/>
      <c r="C186" s="219" t="s">
        <v>436</v>
      </c>
      <c r="D186" s="219" t="s">
        <v>131</v>
      </c>
      <c r="E186" s="220" t="s">
        <v>752</v>
      </c>
      <c r="F186" s="221" t="s">
        <v>753</v>
      </c>
      <c r="G186" s="222" t="s">
        <v>146</v>
      </c>
      <c r="H186" s="223">
        <v>1.4</v>
      </c>
      <c r="I186" s="224"/>
      <c r="J186" s="225">
        <f>ROUND(I186*H186,1)</f>
        <v>0</v>
      </c>
      <c r="K186" s="221" t="s">
        <v>1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497</v>
      </c>
      <c r="AT186" s="230" t="s">
        <v>131</v>
      </c>
      <c r="AU186" s="230" t="s">
        <v>85</v>
      </c>
      <c r="AY186" s="18" t="s">
        <v>129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33</v>
      </c>
      <c r="BK186" s="231">
        <f>ROUND(I186*H186,1)</f>
        <v>0</v>
      </c>
      <c r="BL186" s="18" t="s">
        <v>497</v>
      </c>
      <c r="BM186" s="230" t="s">
        <v>754</v>
      </c>
    </row>
    <row r="187" spans="1:65" s="2" customFormat="1" ht="44.25" customHeight="1">
      <c r="A187" s="39"/>
      <c r="B187" s="40"/>
      <c r="C187" s="219" t="s">
        <v>443</v>
      </c>
      <c r="D187" s="219" t="s">
        <v>131</v>
      </c>
      <c r="E187" s="220" t="s">
        <v>755</v>
      </c>
      <c r="F187" s="221" t="s">
        <v>756</v>
      </c>
      <c r="G187" s="222" t="s">
        <v>166</v>
      </c>
      <c r="H187" s="223">
        <v>1.02</v>
      </c>
      <c r="I187" s="224"/>
      <c r="J187" s="225">
        <f>ROUND(I187*H187,1)</f>
        <v>0</v>
      </c>
      <c r="K187" s="221" t="s">
        <v>1</v>
      </c>
      <c r="L187" s="45"/>
      <c r="M187" s="226" t="s">
        <v>1</v>
      </c>
      <c r="N187" s="227" t="s">
        <v>41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497</v>
      </c>
      <c r="AT187" s="230" t="s">
        <v>131</v>
      </c>
      <c r="AU187" s="230" t="s">
        <v>85</v>
      </c>
      <c r="AY187" s="18" t="s">
        <v>129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33</v>
      </c>
      <c r="BK187" s="231">
        <f>ROUND(I187*H187,1)</f>
        <v>0</v>
      </c>
      <c r="BL187" s="18" t="s">
        <v>497</v>
      </c>
      <c r="BM187" s="230" t="s">
        <v>757</v>
      </c>
    </row>
    <row r="188" spans="1:65" s="2" customFormat="1" ht="33" customHeight="1">
      <c r="A188" s="39"/>
      <c r="B188" s="40"/>
      <c r="C188" s="219" t="s">
        <v>448</v>
      </c>
      <c r="D188" s="219" t="s">
        <v>131</v>
      </c>
      <c r="E188" s="220" t="s">
        <v>758</v>
      </c>
      <c r="F188" s="221" t="s">
        <v>759</v>
      </c>
      <c r="G188" s="222" t="s">
        <v>166</v>
      </c>
      <c r="H188" s="223">
        <v>1.4</v>
      </c>
      <c r="I188" s="224"/>
      <c r="J188" s="225">
        <f>ROUND(I188*H188,1)</f>
        <v>0</v>
      </c>
      <c r="K188" s="221" t="s">
        <v>1</v>
      </c>
      <c r="L188" s="45"/>
      <c r="M188" s="226" t="s">
        <v>1</v>
      </c>
      <c r="N188" s="227" t="s">
        <v>41</v>
      </c>
      <c r="O188" s="92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497</v>
      </c>
      <c r="AT188" s="230" t="s">
        <v>131</v>
      </c>
      <c r="AU188" s="230" t="s">
        <v>85</v>
      </c>
      <c r="AY188" s="18" t="s">
        <v>129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33</v>
      </c>
      <c r="BK188" s="231">
        <f>ROUND(I188*H188,1)</f>
        <v>0</v>
      </c>
      <c r="BL188" s="18" t="s">
        <v>497</v>
      </c>
      <c r="BM188" s="230" t="s">
        <v>760</v>
      </c>
    </row>
    <row r="189" spans="1:65" s="2" customFormat="1" ht="62.7" customHeight="1">
      <c r="A189" s="39"/>
      <c r="B189" s="40"/>
      <c r="C189" s="219" t="s">
        <v>460</v>
      </c>
      <c r="D189" s="219" t="s">
        <v>131</v>
      </c>
      <c r="E189" s="220" t="s">
        <v>761</v>
      </c>
      <c r="F189" s="221" t="s">
        <v>762</v>
      </c>
      <c r="G189" s="222" t="s">
        <v>161</v>
      </c>
      <c r="H189" s="223">
        <v>133</v>
      </c>
      <c r="I189" s="224"/>
      <c r="J189" s="225">
        <f>ROUND(I189*H189,1)</f>
        <v>0</v>
      </c>
      <c r="K189" s="221" t="s">
        <v>1</v>
      </c>
      <c r="L189" s="45"/>
      <c r="M189" s="226" t="s">
        <v>1</v>
      </c>
      <c r="N189" s="227" t="s">
        <v>41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497</v>
      </c>
      <c r="AT189" s="230" t="s">
        <v>131</v>
      </c>
      <c r="AU189" s="230" t="s">
        <v>85</v>
      </c>
      <c r="AY189" s="18" t="s">
        <v>129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33</v>
      </c>
      <c r="BK189" s="231">
        <f>ROUND(I189*H189,1)</f>
        <v>0</v>
      </c>
      <c r="BL189" s="18" t="s">
        <v>497</v>
      </c>
      <c r="BM189" s="230" t="s">
        <v>763</v>
      </c>
    </row>
    <row r="190" spans="1:65" s="2" customFormat="1" ht="24.15" customHeight="1">
      <c r="A190" s="39"/>
      <c r="B190" s="40"/>
      <c r="C190" s="219" t="s">
        <v>472</v>
      </c>
      <c r="D190" s="219" t="s">
        <v>131</v>
      </c>
      <c r="E190" s="220" t="s">
        <v>764</v>
      </c>
      <c r="F190" s="221" t="s">
        <v>765</v>
      </c>
      <c r="G190" s="222" t="s">
        <v>134</v>
      </c>
      <c r="H190" s="223">
        <v>4</v>
      </c>
      <c r="I190" s="224"/>
      <c r="J190" s="225">
        <f>ROUND(I190*H190,1)</f>
        <v>0</v>
      </c>
      <c r="K190" s="221" t="s">
        <v>1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0.0038</v>
      </c>
      <c r="R190" s="228">
        <f>Q190*H190</f>
        <v>0.0152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497</v>
      </c>
      <c r="AT190" s="230" t="s">
        <v>131</v>
      </c>
      <c r="AU190" s="230" t="s">
        <v>85</v>
      </c>
      <c r="AY190" s="18" t="s">
        <v>129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33</v>
      </c>
      <c r="BK190" s="231">
        <f>ROUND(I190*H190,1)</f>
        <v>0</v>
      </c>
      <c r="BL190" s="18" t="s">
        <v>497</v>
      </c>
      <c r="BM190" s="230" t="s">
        <v>766</v>
      </c>
    </row>
    <row r="191" spans="1:65" s="2" customFormat="1" ht="24.15" customHeight="1">
      <c r="A191" s="39"/>
      <c r="B191" s="40"/>
      <c r="C191" s="219" t="s">
        <v>477</v>
      </c>
      <c r="D191" s="219" t="s">
        <v>131</v>
      </c>
      <c r="E191" s="220" t="s">
        <v>767</v>
      </c>
      <c r="F191" s="221" t="s">
        <v>768</v>
      </c>
      <c r="G191" s="222" t="s">
        <v>134</v>
      </c>
      <c r="H191" s="223">
        <v>10</v>
      </c>
      <c r="I191" s="224"/>
      <c r="J191" s="225">
        <f>ROUND(I191*H191,1)</f>
        <v>0</v>
      </c>
      <c r="K191" s="221" t="s">
        <v>1</v>
      </c>
      <c r="L191" s="45"/>
      <c r="M191" s="226" t="s">
        <v>1</v>
      </c>
      <c r="N191" s="227" t="s">
        <v>41</v>
      </c>
      <c r="O191" s="92"/>
      <c r="P191" s="228">
        <f>O191*H191</f>
        <v>0</v>
      </c>
      <c r="Q191" s="228">
        <v>0.0076</v>
      </c>
      <c r="R191" s="228">
        <f>Q191*H191</f>
        <v>0.076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497</v>
      </c>
      <c r="AT191" s="230" t="s">
        <v>131</v>
      </c>
      <c r="AU191" s="230" t="s">
        <v>85</v>
      </c>
      <c r="AY191" s="18" t="s">
        <v>129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33</v>
      </c>
      <c r="BK191" s="231">
        <f>ROUND(I191*H191,1)</f>
        <v>0</v>
      </c>
      <c r="BL191" s="18" t="s">
        <v>497</v>
      </c>
      <c r="BM191" s="230" t="s">
        <v>769</v>
      </c>
    </row>
    <row r="192" spans="1:65" s="2" customFormat="1" ht="44.25" customHeight="1">
      <c r="A192" s="39"/>
      <c r="B192" s="40"/>
      <c r="C192" s="219" t="s">
        <v>487</v>
      </c>
      <c r="D192" s="219" t="s">
        <v>131</v>
      </c>
      <c r="E192" s="220" t="s">
        <v>770</v>
      </c>
      <c r="F192" s="221" t="s">
        <v>771</v>
      </c>
      <c r="G192" s="222" t="s">
        <v>161</v>
      </c>
      <c r="H192" s="223">
        <v>135</v>
      </c>
      <c r="I192" s="224"/>
      <c r="J192" s="225">
        <f>ROUND(I192*H192,1)</f>
        <v>0</v>
      </c>
      <c r="K192" s="221" t="s">
        <v>1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9E-05</v>
      </c>
      <c r="R192" s="228">
        <f>Q192*H192</f>
        <v>0.012150000000000001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497</v>
      </c>
      <c r="AT192" s="230" t="s">
        <v>131</v>
      </c>
      <c r="AU192" s="230" t="s">
        <v>85</v>
      </c>
      <c r="AY192" s="18" t="s">
        <v>129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33</v>
      </c>
      <c r="BK192" s="231">
        <f>ROUND(I192*H192,1)</f>
        <v>0</v>
      </c>
      <c r="BL192" s="18" t="s">
        <v>497</v>
      </c>
      <c r="BM192" s="230" t="s">
        <v>772</v>
      </c>
    </row>
    <row r="193" spans="1:65" s="2" customFormat="1" ht="16.5" customHeight="1">
      <c r="A193" s="39"/>
      <c r="B193" s="40"/>
      <c r="C193" s="265" t="s">
        <v>492</v>
      </c>
      <c r="D193" s="265" t="s">
        <v>223</v>
      </c>
      <c r="E193" s="266" t="s">
        <v>773</v>
      </c>
      <c r="F193" s="267" t="s">
        <v>774</v>
      </c>
      <c r="G193" s="268" t="s">
        <v>161</v>
      </c>
      <c r="H193" s="269">
        <v>145</v>
      </c>
      <c r="I193" s="270"/>
      <c r="J193" s="271">
        <f>ROUND(I193*H193,1)</f>
        <v>0</v>
      </c>
      <c r="K193" s="267" t="s">
        <v>1</v>
      </c>
      <c r="L193" s="272"/>
      <c r="M193" s="273" t="s">
        <v>1</v>
      </c>
      <c r="N193" s="274" t="s">
        <v>41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662</v>
      </c>
      <c r="AT193" s="230" t="s">
        <v>223</v>
      </c>
      <c r="AU193" s="230" t="s">
        <v>85</v>
      </c>
      <c r="AY193" s="18" t="s">
        <v>129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33</v>
      </c>
      <c r="BK193" s="231">
        <f>ROUND(I193*H193,1)</f>
        <v>0</v>
      </c>
      <c r="BL193" s="18" t="s">
        <v>497</v>
      </c>
      <c r="BM193" s="230" t="s">
        <v>775</v>
      </c>
    </row>
    <row r="194" spans="1:65" s="2" customFormat="1" ht="55.5" customHeight="1">
      <c r="A194" s="39"/>
      <c r="B194" s="40"/>
      <c r="C194" s="219" t="s">
        <v>497</v>
      </c>
      <c r="D194" s="219" t="s">
        <v>131</v>
      </c>
      <c r="E194" s="220" t="s">
        <v>776</v>
      </c>
      <c r="F194" s="221" t="s">
        <v>777</v>
      </c>
      <c r="G194" s="222" t="s">
        <v>161</v>
      </c>
      <c r="H194" s="223">
        <v>3.9</v>
      </c>
      <c r="I194" s="224"/>
      <c r="J194" s="225">
        <f>ROUND(I194*H194,1)</f>
        <v>0</v>
      </c>
      <c r="K194" s="221" t="s">
        <v>1</v>
      </c>
      <c r="L194" s="45"/>
      <c r="M194" s="226" t="s">
        <v>1</v>
      </c>
      <c r="N194" s="227" t="s">
        <v>41</v>
      </c>
      <c r="O194" s="92"/>
      <c r="P194" s="228">
        <f>O194*H194</f>
        <v>0</v>
      </c>
      <c r="Q194" s="228">
        <v>0.270310256410256</v>
      </c>
      <c r="R194" s="228">
        <f>Q194*H194</f>
        <v>1.0542099999999985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497</v>
      </c>
      <c r="AT194" s="230" t="s">
        <v>131</v>
      </c>
      <c r="AU194" s="230" t="s">
        <v>85</v>
      </c>
      <c r="AY194" s="18" t="s">
        <v>129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33</v>
      </c>
      <c r="BK194" s="231">
        <f>ROUND(I194*H194,1)</f>
        <v>0</v>
      </c>
      <c r="BL194" s="18" t="s">
        <v>497</v>
      </c>
      <c r="BM194" s="230" t="s">
        <v>778</v>
      </c>
    </row>
    <row r="195" spans="1:65" s="2" customFormat="1" ht="33" customHeight="1">
      <c r="A195" s="39"/>
      <c r="B195" s="40"/>
      <c r="C195" s="219" t="s">
        <v>501</v>
      </c>
      <c r="D195" s="219" t="s">
        <v>131</v>
      </c>
      <c r="E195" s="220" t="s">
        <v>779</v>
      </c>
      <c r="F195" s="221" t="s">
        <v>780</v>
      </c>
      <c r="G195" s="222" t="s">
        <v>161</v>
      </c>
      <c r="H195" s="223">
        <v>145</v>
      </c>
      <c r="I195" s="224"/>
      <c r="J195" s="225">
        <f>ROUND(I195*H195,1)</f>
        <v>0</v>
      </c>
      <c r="K195" s="221" t="s">
        <v>1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497</v>
      </c>
      <c r="AT195" s="230" t="s">
        <v>131</v>
      </c>
      <c r="AU195" s="230" t="s">
        <v>85</v>
      </c>
      <c r="AY195" s="18" t="s">
        <v>129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33</v>
      </c>
      <c r="BK195" s="231">
        <f>ROUND(I195*H195,1)</f>
        <v>0</v>
      </c>
      <c r="BL195" s="18" t="s">
        <v>497</v>
      </c>
      <c r="BM195" s="230" t="s">
        <v>607</v>
      </c>
    </row>
    <row r="196" spans="1:65" s="2" customFormat="1" ht="16.5" customHeight="1">
      <c r="A196" s="39"/>
      <c r="B196" s="40"/>
      <c r="C196" s="265" t="s">
        <v>506</v>
      </c>
      <c r="D196" s="265" t="s">
        <v>223</v>
      </c>
      <c r="E196" s="266" t="s">
        <v>781</v>
      </c>
      <c r="F196" s="267" t="s">
        <v>782</v>
      </c>
      <c r="G196" s="268" t="s">
        <v>265</v>
      </c>
      <c r="H196" s="269">
        <v>30</v>
      </c>
      <c r="I196" s="270"/>
      <c r="J196" s="271">
        <f>ROUND(I196*H196,1)</f>
        <v>0</v>
      </c>
      <c r="K196" s="267" t="s">
        <v>1</v>
      </c>
      <c r="L196" s="272"/>
      <c r="M196" s="273" t="s">
        <v>1</v>
      </c>
      <c r="N196" s="274" t="s">
        <v>41</v>
      </c>
      <c r="O196" s="92"/>
      <c r="P196" s="228">
        <f>O196*H196</f>
        <v>0</v>
      </c>
      <c r="Q196" s="228">
        <v>0.001</v>
      </c>
      <c r="R196" s="228">
        <f>Q196*H196</f>
        <v>0.03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662</v>
      </c>
      <c r="AT196" s="230" t="s">
        <v>223</v>
      </c>
      <c r="AU196" s="230" t="s">
        <v>85</v>
      </c>
      <c r="AY196" s="18" t="s">
        <v>129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33</v>
      </c>
      <c r="BK196" s="231">
        <f>ROUND(I196*H196,1)</f>
        <v>0</v>
      </c>
      <c r="BL196" s="18" t="s">
        <v>497</v>
      </c>
      <c r="BM196" s="230" t="s">
        <v>783</v>
      </c>
    </row>
    <row r="197" spans="1:65" s="2" customFormat="1" ht="37.8" customHeight="1">
      <c r="A197" s="39"/>
      <c r="B197" s="40"/>
      <c r="C197" s="219" t="s">
        <v>514</v>
      </c>
      <c r="D197" s="219" t="s">
        <v>131</v>
      </c>
      <c r="E197" s="220" t="s">
        <v>784</v>
      </c>
      <c r="F197" s="221" t="s">
        <v>785</v>
      </c>
      <c r="G197" s="222" t="s">
        <v>161</v>
      </c>
      <c r="H197" s="223">
        <v>133</v>
      </c>
      <c r="I197" s="224"/>
      <c r="J197" s="225">
        <f>ROUND(I197*H197,1)</f>
        <v>0</v>
      </c>
      <c r="K197" s="221" t="s">
        <v>1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497</v>
      </c>
      <c r="AT197" s="230" t="s">
        <v>131</v>
      </c>
      <c r="AU197" s="230" t="s">
        <v>85</v>
      </c>
      <c r="AY197" s="18" t="s">
        <v>129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33</v>
      </c>
      <c r="BK197" s="231">
        <f>ROUND(I197*H197,1)</f>
        <v>0</v>
      </c>
      <c r="BL197" s="18" t="s">
        <v>497</v>
      </c>
      <c r="BM197" s="230" t="s">
        <v>786</v>
      </c>
    </row>
    <row r="198" spans="1:65" s="2" customFormat="1" ht="49.05" customHeight="1">
      <c r="A198" s="39"/>
      <c r="B198" s="40"/>
      <c r="C198" s="219" t="s">
        <v>520</v>
      </c>
      <c r="D198" s="219" t="s">
        <v>131</v>
      </c>
      <c r="E198" s="220" t="s">
        <v>787</v>
      </c>
      <c r="F198" s="221" t="s">
        <v>788</v>
      </c>
      <c r="G198" s="222" t="s">
        <v>166</v>
      </c>
      <c r="H198" s="223">
        <v>1.02</v>
      </c>
      <c r="I198" s="224"/>
      <c r="J198" s="225">
        <f>ROUND(I198*H198,1)</f>
        <v>0</v>
      </c>
      <c r="K198" s="221" t="s">
        <v>1</v>
      </c>
      <c r="L198" s="45"/>
      <c r="M198" s="226" t="s">
        <v>1</v>
      </c>
      <c r="N198" s="227" t="s">
        <v>41</v>
      </c>
      <c r="O198" s="92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497</v>
      </c>
      <c r="AT198" s="230" t="s">
        <v>131</v>
      </c>
      <c r="AU198" s="230" t="s">
        <v>85</v>
      </c>
      <c r="AY198" s="18" t="s">
        <v>129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33</v>
      </c>
      <c r="BK198" s="231">
        <f>ROUND(I198*H198,1)</f>
        <v>0</v>
      </c>
      <c r="BL198" s="18" t="s">
        <v>497</v>
      </c>
      <c r="BM198" s="230" t="s">
        <v>789</v>
      </c>
    </row>
    <row r="199" spans="1:65" s="2" customFormat="1" ht="49.05" customHeight="1">
      <c r="A199" s="39"/>
      <c r="B199" s="40"/>
      <c r="C199" s="219" t="s">
        <v>524</v>
      </c>
      <c r="D199" s="219" t="s">
        <v>131</v>
      </c>
      <c r="E199" s="220" t="s">
        <v>790</v>
      </c>
      <c r="F199" s="221" t="s">
        <v>644</v>
      </c>
      <c r="G199" s="222" t="s">
        <v>166</v>
      </c>
      <c r="H199" s="223">
        <v>1.4</v>
      </c>
      <c r="I199" s="224"/>
      <c r="J199" s="225">
        <f>ROUND(I199*H199,1)</f>
        <v>0</v>
      </c>
      <c r="K199" s="221" t="s">
        <v>1</v>
      </c>
      <c r="L199" s="45"/>
      <c r="M199" s="226" t="s">
        <v>1</v>
      </c>
      <c r="N199" s="227" t="s">
        <v>41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497</v>
      </c>
      <c r="AT199" s="230" t="s">
        <v>131</v>
      </c>
      <c r="AU199" s="230" t="s">
        <v>85</v>
      </c>
      <c r="AY199" s="18" t="s">
        <v>129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33</v>
      </c>
      <c r="BK199" s="231">
        <f>ROUND(I199*H199,1)</f>
        <v>0</v>
      </c>
      <c r="BL199" s="18" t="s">
        <v>497</v>
      </c>
      <c r="BM199" s="230" t="s">
        <v>791</v>
      </c>
    </row>
    <row r="200" spans="1:65" s="2" customFormat="1" ht="24.15" customHeight="1">
      <c r="A200" s="39"/>
      <c r="B200" s="40"/>
      <c r="C200" s="219" t="s">
        <v>532</v>
      </c>
      <c r="D200" s="219" t="s">
        <v>131</v>
      </c>
      <c r="E200" s="220" t="s">
        <v>792</v>
      </c>
      <c r="F200" s="221" t="s">
        <v>646</v>
      </c>
      <c r="G200" s="222" t="s">
        <v>208</v>
      </c>
      <c r="H200" s="223">
        <v>2.3</v>
      </c>
      <c r="I200" s="224"/>
      <c r="J200" s="225">
        <f>ROUND(I200*H200,1)</f>
        <v>0</v>
      </c>
      <c r="K200" s="221" t="s">
        <v>1</v>
      </c>
      <c r="L200" s="45"/>
      <c r="M200" s="226" t="s">
        <v>1</v>
      </c>
      <c r="N200" s="227" t="s">
        <v>41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497</v>
      </c>
      <c r="AT200" s="230" t="s">
        <v>131</v>
      </c>
      <c r="AU200" s="230" t="s">
        <v>85</v>
      </c>
      <c r="AY200" s="18" t="s">
        <v>129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33</v>
      </c>
      <c r="BK200" s="231">
        <f>ROUND(I200*H200,1)</f>
        <v>0</v>
      </c>
      <c r="BL200" s="18" t="s">
        <v>497</v>
      </c>
      <c r="BM200" s="230" t="s">
        <v>793</v>
      </c>
    </row>
    <row r="201" spans="1:65" s="2" customFormat="1" ht="37.8" customHeight="1">
      <c r="A201" s="39"/>
      <c r="B201" s="40"/>
      <c r="C201" s="219" t="s">
        <v>536</v>
      </c>
      <c r="D201" s="219" t="s">
        <v>131</v>
      </c>
      <c r="E201" s="220" t="s">
        <v>794</v>
      </c>
      <c r="F201" s="221" t="s">
        <v>648</v>
      </c>
      <c r="G201" s="222" t="s">
        <v>208</v>
      </c>
      <c r="H201" s="223">
        <v>2.3</v>
      </c>
      <c r="I201" s="224"/>
      <c r="J201" s="225">
        <f>ROUND(I201*H201,1)</f>
        <v>0</v>
      </c>
      <c r="K201" s="221" t="s">
        <v>1</v>
      </c>
      <c r="L201" s="45"/>
      <c r="M201" s="226" t="s">
        <v>1</v>
      </c>
      <c r="N201" s="227" t="s">
        <v>41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497</v>
      </c>
      <c r="AT201" s="230" t="s">
        <v>131</v>
      </c>
      <c r="AU201" s="230" t="s">
        <v>85</v>
      </c>
      <c r="AY201" s="18" t="s">
        <v>129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33</v>
      </c>
      <c r="BK201" s="231">
        <f>ROUND(I201*H201,1)</f>
        <v>0</v>
      </c>
      <c r="BL201" s="18" t="s">
        <v>497</v>
      </c>
      <c r="BM201" s="230" t="s">
        <v>795</v>
      </c>
    </row>
    <row r="202" spans="1:65" s="2" customFormat="1" ht="24.15" customHeight="1">
      <c r="A202" s="39"/>
      <c r="B202" s="40"/>
      <c r="C202" s="219" t="s">
        <v>542</v>
      </c>
      <c r="D202" s="219" t="s">
        <v>131</v>
      </c>
      <c r="E202" s="220" t="s">
        <v>796</v>
      </c>
      <c r="F202" s="221" t="s">
        <v>797</v>
      </c>
      <c r="G202" s="222" t="s">
        <v>146</v>
      </c>
      <c r="H202" s="223">
        <v>37.8</v>
      </c>
      <c r="I202" s="224"/>
      <c r="J202" s="225">
        <f>ROUND(I202*H202,1)</f>
        <v>0</v>
      </c>
      <c r="K202" s="221" t="s">
        <v>1</v>
      </c>
      <c r="L202" s="45"/>
      <c r="M202" s="226" t="s">
        <v>1</v>
      </c>
      <c r="N202" s="227" t="s">
        <v>41</v>
      </c>
      <c r="O202" s="92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497</v>
      </c>
      <c r="AT202" s="230" t="s">
        <v>131</v>
      </c>
      <c r="AU202" s="230" t="s">
        <v>85</v>
      </c>
      <c r="AY202" s="18" t="s">
        <v>129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33</v>
      </c>
      <c r="BK202" s="231">
        <f>ROUND(I202*H202,1)</f>
        <v>0</v>
      </c>
      <c r="BL202" s="18" t="s">
        <v>497</v>
      </c>
      <c r="BM202" s="230" t="s">
        <v>798</v>
      </c>
    </row>
    <row r="203" spans="1:65" s="2" customFormat="1" ht="24.15" customHeight="1">
      <c r="A203" s="39"/>
      <c r="B203" s="40"/>
      <c r="C203" s="219" t="s">
        <v>547</v>
      </c>
      <c r="D203" s="219" t="s">
        <v>131</v>
      </c>
      <c r="E203" s="220" t="s">
        <v>799</v>
      </c>
      <c r="F203" s="221" t="s">
        <v>800</v>
      </c>
      <c r="G203" s="222" t="s">
        <v>146</v>
      </c>
      <c r="H203" s="223">
        <v>37.8</v>
      </c>
      <c r="I203" s="224"/>
      <c r="J203" s="225">
        <f>ROUND(I203*H203,1)</f>
        <v>0</v>
      </c>
      <c r="K203" s="221" t="s">
        <v>1</v>
      </c>
      <c r="L203" s="45"/>
      <c r="M203" s="226" t="s">
        <v>1</v>
      </c>
      <c r="N203" s="227" t="s">
        <v>41</v>
      </c>
      <c r="O203" s="92"/>
      <c r="P203" s="228">
        <f>O203*H203</f>
        <v>0</v>
      </c>
      <c r="Q203" s="228">
        <v>2.98941798941799E-05</v>
      </c>
      <c r="R203" s="228">
        <f>Q203*H203</f>
        <v>0.0011300000000000001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497</v>
      </c>
      <c r="AT203" s="230" t="s">
        <v>131</v>
      </c>
      <c r="AU203" s="230" t="s">
        <v>85</v>
      </c>
      <c r="AY203" s="18" t="s">
        <v>129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33</v>
      </c>
      <c r="BK203" s="231">
        <f>ROUND(I203*H203,1)</f>
        <v>0</v>
      </c>
      <c r="BL203" s="18" t="s">
        <v>497</v>
      </c>
      <c r="BM203" s="230" t="s">
        <v>801</v>
      </c>
    </row>
    <row r="204" spans="1:65" s="2" customFormat="1" ht="16.5" customHeight="1">
      <c r="A204" s="39"/>
      <c r="B204" s="40"/>
      <c r="C204" s="265" t="s">
        <v>554</v>
      </c>
      <c r="D204" s="265" t="s">
        <v>223</v>
      </c>
      <c r="E204" s="266" t="s">
        <v>802</v>
      </c>
      <c r="F204" s="267" t="s">
        <v>803</v>
      </c>
      <c r="G204" s="268" t="s">
        <v>265</v>
      </c>
      <c r="H204" s="269">
        <v>1</v>
      </c>
      <c r="I204" s="270"/>
      <c r="J204" s="271">
        <f>ROUND(I204*H204,1)</f>
        <v>0</v>
      </c>
      <c r="K204" s="267" t="s">
        <v>1</v>
      </c>
      <c r="L204" s="272"/>
      <c r="M204" s="273" t="s">
        <v>1</v>
      </c>
      <c r="N204" s="274" t="s">
        <v>41</v>
      </c>
      <c r="O204" s="92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662</v>
      </c>
      <c r="AT204" s="230" t="s">
        <v>223</v>
      </c>
      <c r="AU204" s="230" t="s">
        <v>85</v>
      </c>
      <c r="AY204" s="18" t="s">
        <v>129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33</v>
      </c>
      <c r="BK204" s="231">
        <f>ROUND(I204*H204,1)</f>
        <v>0</v>
      </c>
      <c r="BL204" s="18" t="s">
        <v>497</v>
      </c>
      <c r="BM204" s="230" t="s">
        <v>804</v>
      </c>
    </row>
    <row r="205" spans="1:65" s="2" customFormat="1" ht="37.8" customHeight="1">
      <c r="A205" s="39"/>
      <c r="B205" s="40"/>
      <c r="C205" s="219" t="s">
        <v>558</v>
      </c>
      <c r="D205" s="219" t="s">
        <v>131</v>
      </c>
      <c r="E205" s="220" t="s">
        <v>805</v>
      </c>
      <c r="F205" s="221" t="s">
        <v>806</v>
      </c>
      <c r="G205" s="222" t="s">
        <v>146</v>
      </c>
      <c r="H205" s="223">
        <v>20</v>
      </c>
      <c r="I205" s="224"/>
      <c r="J205" s="225">
        <f>ROUND(I205*H205,1)</f>
        <v>0</v>
      </c>
      <c r="K205" s="221" t="s">
        <v>1</v>
      </c>
      <c r="L205" s="45"/>
      <c r="M205" s="226" t="s">
        <v>1</v>
      </c>
      <c r="N205" s="227" t="s">
        <v>41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497</v>
      </c>
      <c r="AT205" s="230" t="s">
        <v>131</v>
      </c>
      <c r="AU205" s="230" t="s">
        <v>85</v>
      </c>
      <c r="AY205" s="18" t="s">
        <v>129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33</v>
      </c>
      <c r="BK205" s="231">
        <f>ROUND(I205*H205,1)</f>
        <v>0</v>
      </c>
      <c r="BL205" s="18" t="s">
        <v>497</v>
      </c>
      <c r="BM205" s="230" t="s">
        <v>807</v>
      </c>
    </row>
    <row r="206" spans="1:65" s="2" customFormat="1" ht="37.8" customHeight="1">
      <c r="A206" s="39"/>
      <c r="B206" s="40"/>
      <c r="C206" s="219" t="s">
        <v>808</v>
      </c>
      <c r="D206" s="219" t="s">
        <v>131</v>
      </c>
      <c r="E206" s="220" t="s">
        <v>809</v>
      </c>
      <c r="F206" s="221" t="s">
        <v>810</v>
      </c>
      <c r="G206" s="222" t="s">
        <v>146</v>
      </c>
      <c r="H206" s="223">
        <v>4</v>
      </c>
      <c r="I206" s="224"/>
      <c r="J206" s="225">
        <f>ROUND(I206*H206,1)</f>
        <v>0</v>
      </c>
      <c r="K206" s="221" t="s">
        <v>1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0.1012</v>
      </c>
      <c r="R206" s="228">
        <f>Q206*H206</f>
        <v>0.4048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497</v>
      </c>
      <c r="AT206" s="230" t="s">
        <v>131</v>
      </c>
      <c r="AU206" s="230" t="s">
        <v>85</v>
      </c>
      <c r="AY206" s="18" t="s">
        <v>129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33</v>
      </c>
      <c r="BK206" s="231">
        <f>ROUND(I206*H206,1)</f>
        <v>0</v>
      </c>
      <c r="BL206" s="18" t="s">
        <v>497</v>
      </c>
      <c r="BM206" s="230" t="s">
        <v>811</v>
      </c>
    </row>
    <row r="207" spans="1:65" s="2" customFormat="1" ht="44.25" customHeight="1">
      <c r="A207" s="39"/>
      <c r="B207" s="40"/>
      <c r="C207" s="219" t="s">
        <v>720</v>
      </c>
      <c r="D207" s="219" t="s">
        <v>131</v>
      </c>
      <c r="E207" s="220" t="s">
        <v>812</v>
      </c>
      <c r="F207" s="221" t="s">
        <v>813</v>
      </c>
      <c r="G207" s="222" t="s">
        <v>146</v>
      </c>
      <c r="H207" s="223">
        <v>2.2</v>
      </c>
      <c r="I207" s="224"/>
      <c r="J207" s="225">
        <f>ROUND(I207*H207,1)</f>
        <v>0</v>
      </c>
      <c r="K207" s="221" t="s">
        <v>1</v>
      </c>
      <c r="L207" s="45"/>
      <c r="M207" s="226" t="s">
        <v>1</v>
      </c>
      <c r="N207" s="227" t="s">
        <v>41</v>
      </c>
      <c r="O207" s="92"/>
      <c r="P207" s="228">
        <f>O207*H207</f>
        <v>0</v>
      </c>
      <c r="Q207" s="228">
        <v>0.303609090909091</v>
      </c>
      <c r="R207" s="228">
        <f>Q207*H207</f>
        <v>0.6679400000000002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497</v>
      </c>
      <c r="AT207" s="230" t="s">
        <v>131</v>
      </c>
      <c r="AU207" s="230" t="s">
        <v>85</v>
      </c>
      <c r="AY207" s="18" t="s">
        <v>129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33</v>
      </c>
      <c r="BK207" s="231">
        <f>ROUND(I207*H207,1)</f>
        <v>0</v>
      </c>
      <c r="BL207" s="18" t="s">
        <v>497</v>
      </c>
      <c r="BM207" s="230" t="s">
        <v>814</v>
      </c>
    </row>
    <row r="208" spans="1:65" s="2" customFormat="1" ht="62.7" customHeight="1">
      <c r="A208" s="39"/>
      <c r="B208" s="40"/>
      <c r="C208" s="219" t="s">
        <v>717</v>
      </c>
      <c r="D208" s="219" t="s">
        <v>131</v>
      </c>
      <c r="E208" s="220" t="s">
        <v>815</v>
      </c>
      <c r="F208" s="221" t="s">
        <v>816</v>
      </c>
      <c r="G208" s="222" t="s">
        <v>146</v>
      </c>
      <c r="H208" s="223">
        <v>6.2</v>
      </c>
      <c r="I208" s="224"/>
      <c r="J208" s="225">
        <f>ROUND(I208*H208,1)</f>
        <v>0</v>
      </c>
      <c r="K208" s="221" t="s">
        <v>1</v>
      </c>
      <c r="L208" s="45"/>
      <c r="M208" s="226" t="s">
        <v>1</v>
      </c>
      <c r="N208" s="227" t="s">
        <v>41</v>
      </c>
      <c r="O208" s="92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497</v>
      </c>
      <c r="AT208" s="230" t="s">
        <v>131</v>
      </c>
      <c r="AU208" s="230" t="s">
        <v>85</v>
      </c>
      <c r="AY208" s="18" t="s">
        <v>129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33</v>
      </c>
      <c r="BK208" s="231">
        <f>ROUND(I208*H208,1)</f>
        <v>0</v>
      </c>
      <c r="BL208" s="18" t="s">
        <v>497</v>
      </c>
      <c r="BM208" s="230" t="s">
        <v>817</v>
      </c>
    </row>
    <row r="209" spans="1:65" s="2" customFormat="1" ht="37.8" customHeight="1">
      <c r="A209" s="39"/>
      <c r="B209" s="40"/>
      <c r="C209" s="219" t="s">
        <v>725</v>
      </c>
      <c r="D209" s="219" t="s">
        <v>131</v>
      </c>
      <c r="E209" s="220" t="s">
        <v>818</v>
      </c>
      <c r="F209" s="221" t="s">
        <v>819</v>
      </c>
      <c r="G209" s="222" t="s">
        <v>161</v>
      </c>
      <c r="H209" s="223">
        <v>8</v>
      </c>
      <c r="I209" s="224"/>
      <c r="J209" s="225">
        <f>ROUND(I209*H209,1)</f>
        <v>0</v>
      </c>
      <c r="K209" s="221" t="s">
        <v>1</v>
      </c>
      <c r="L209" s="45"/>
      <c r="M209" s="226" t="s">
        <v>1</v>
      </c>
      <c r="N209" s="227" t="s">
        <v>41</v>
      </c>
      <c r="O209" s="92"/>
      <c r="P209" s="228">
        <f>O209*H209</f>
        <v>0</v>
      </c>
      <c r="Q209" s="228">
        <v>0.11934</v>
      </c>
      <c r="R209" s="228">
        <f>Q209*H209</f>
        <v>0.95472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497</v>
      </c>
      <c r="AT209" s="230" t="s">
        <v>131</v>
      </c>
      <c r="AU209" s="230" t="s">
        <v>85</v>
      </c>
      <c r="AY209" s="18" t="s">
        <v>129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33</v>
      </c>
      <c r="BK209" s="231">
        <f>ROUND(I209*H209,1)</f>
        <v>0</v>
      </c>
      <c r="BL209" s="18" t="s">
        <v>497</v>
      </c>
      <c r="BM209" s="230" t="s">
        <v>820</v>
      </c>
    </row>
    <row r="210" spans="1:65" s="2" customFormat="1" ht="33" customHeight="1">
      <c r="A210" s="39"/>
      <c r="B210" s="40"/>
      <c r="C210" s="219" t="s">
        <v>821</v>
      </c>
      <c r="D210" s="219" t="s">
        <v>131</v>
      </c>
      <c r="E210" s="220" t="s">
        <v>822</v>
      </c>
      <c r="F210" s="221" t="s">
        <v>823</v>
      </c>
      <c r="G210" s="222" t="s">
        <v>161</v>
      </c>
      <c r="H210" s="223">
        <v>8</v>
      </c>
      <c r="I210" s="224"/>
      <c r="J210" s="225">
        <f>ROUND(I210*H210,1)</f>
        <v>0</v>
      </c>
      <c r="K210" s="221" t="s">
        <v>1</v>
      </c>
      <c r="L210" s="45"/>
      <c r="M210" s="226" t="s">
        <v>1</v>
      </c>
      <c r="N210" s="227" t="s">
        <v>41</v>
      </c>
      <c r="O210" s="92"/>
      <c r="P210" s="228">
        <f>O210*H210</f>
        <v>0</v>
      </c>
      <c r="Q210" s="228">
        <v>0.11934</v>
      </c>
      <c r="R210" s="228">
        <f>Q210*H210</f>
        <v>0.95472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497</v>
      </c>
      <c r="AT210" s="230" t="s">
        <v>131</v>
      </c>
      <c r="AU210" s="230" t="s">
        <v>85</v>
      </c>
      <c r="AY210" s="18" t="s">
        <v>129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33</v>
      </c>
      <c r="BK210" s="231">
        <f>ROUND(I210*H210,1)</f>
        <v>0</v>
      </c>
      <c r="BL210" s="18" t="s">
        <v>497</v>
      </c>
      <c r="BM210" s="230" t="s">
        <v>824</v>
      </c>
    </row>
    <row r="211" spans="1:65" s="2" customFormat="1" ht="49.05" customHeight="1">
      <c r="A211" s="39"/>
      <c r="B211" s="40"/>
      <c r="C211" s="219" t="s">
        <v>825</v>
      </c>
      <c r="D211" s="219" t="s">
        <v>131</v>
      </c>
      <c r="E211" s="220" t="s">
        <v>826</v>
      </c>
      <c r="F211" s="221" t="s">
        <v>827</v>
      </c>
      <c r="G211" s="222" t="s">
        <v>161</v>
      </c>
      <c r="H211" s="223">
        <v>8</v>
      </c>
      <c r="I211" s="224"/>
      <c r="J211" s="225">
        <f>ROUND(I211*H211,1)</f>
        <v>0</v>
      </c>
      <c r="K211" s="221" t="s">
        <v>1</v>
      </c>
      <c r="L211" s="45"/>
      <c r="M211" s="226" t="s">
        <v>1</v>
      </c>
      <c r="N211" s="227" t="s">
        <v>41</v>
      </c>
      <c r="O211" s="92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497</v>
      </c>
      <c r="AT211" s="230" t="s">
        <v>131</v>
      </c>
      <c r="AU211" s="230" t="s">
        <v>85</v>
      </c>
      <c r="AY211" s="18" t="s">
        <v>129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33</v>
      </c>
      <c r="BK211" s="231">
        <f>ROUND(I211*H211,1)</f>
        <v>0</v>
      </c>
      <c r="BL211" s="18" t="s">
        <v>497</v>
      </c>
      <c r="BM211" s="230" t="s">
        <v>828</v>
      </c>
    </row>
    <row r="212" spans="1:65" s="2" customFormat="1" ht="62.7" customHeight="1">
      <c r="A212" s="39"/>
      <c r="B212" s="40"/>
      <c r="C212" s="219" t="s">
        <v>829</v>
      </c>
      <c r="D212" s="219" t="s">
        <v>131</v>
      </c>
      <c r="E212" s="220" t="s">
        <v>830</v>
      </c>
      <c r="F212" s="221" t="s">
        <v>831</v>
      </c>
      <c r="G212" s="222" t="s">
        <v>146</v>
      </c>
      <c r="H212" s="223">
        <v>6.2</v>
      </c>
      <c r="I212" s="224"/>
      <c r="J212" s="225">
        <f>ROUND(I212*H212,1)</f>
        <v>0</v>
      </c>
      <c r="K212" s="221" t="s">
        <v>1</v>
      </c>
      <c r="L212" s="45"/>
      <c r="M212" s="226" t="s">
        <v>1</v>
      </c>
      <c r="N212" s="227" t="s">
        <v>41</v>
      </c>
      <c r="O212" s="92"/>
      <c r="P212" s="228">
        <f>O212*H212</f>
        <v>0</v>
      </c>
      <c r="Q212" s="228">
        <v>0.101</v>
      </c>
      <c r="R212" s="228">
        <f>Q212*H212</f>
        <v>0.6262000000000001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497</v>
      </c>
      <c r="AT212" s="230" t="s">
        <v>131</v>
      </c>
      <c r="AU212" s="230" t="s">
        <v>85</v>
      </c>
      <c r="AY212" s="18" t="s">
        <v>129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33</v>
      </c>
      <c r="BK212" s="231">
        <f>ROUND(I212*H212,1)</f>
        <v>0</v>
      </c>
      <c r="BL212" s="18" t="s">
        <v>497</v>
      </c>
      <c r="BM212" s="230" t="s">
        <v>832</v>
      </c>
    </row>
    <row r="213" spans="1:65" s="2" customFormat="1" ht="33" customHeight="1">
      <c r="A213" s="39"/>
      <c r="B213" s="40"/>
      <c r="C213" s="219" t="s">
        <v>729</v>
      </c>
      <c r="D213" s="219" t="s">
        <v>131</v>
      </c>
      <c r="E213" s="220" t="s">
        <v>833</v>
      </c>
      <c r="F213" s="221" t="s">
        <v>834</v>
      </c>
      <c r="G213" s="222" t="s">
        <v>631</v>
      </c>
      <c r="H213" s="223">
        <v>2</v>
      </c>
      <c r="I213" s="224"/>
      <c r="J213" s="225">
        <f>ROUND(I213*H213,1)</f>
        <v>0</v>
      </c>
      <c r="K213" s="221" t="s">
        <v>1</v>
      </c>
      <c r="L213" s="45"/>
      <c r="M213" s="226" t="s">
        <v>1</v>
      </c>
      <c r="N213" s="227" t="s">
        <v>41</v>
      </c>
      <c r="O213" s="92"/>
      <c r="P213" s="228">
        <f>O213*H213</f>
        <v>0</v>
      </c>
      <c r="Q213" s="228">
        <v>0.101</v>
      </c>
      <c r="R213" s="228">
        <f>Q213*H213</f>
        <v>0.202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497</v>
      </c>
      <c r="AT213" s="230" t="s">
        <v>131</v>
      </c>
      <c r="AU213" s="230" t="s">
        <v>85</v>
      </c>
      <c r="AY213" s="18" t="s">
        <v>129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33</v>
      </c>
      <c r="BK213" s="231">
        <f>ROUND(I213*H213,1)</f>
        <v>0</v>
      </c>
      <c r="BL213" s="18" t="s">
        <v>497</v>
      </c>
      <c r="BM213" s="230" t="s">
        <v>835</v>
      </c>
    </row>
    <row r="214" spans="1:63" s="12" customFormat="1" ht="25.9" customHeight="1">
      <c r="A214" s="12"/>
      <c r="B214" s="203"/>
      <c r="C214" s="204"/>
      <c r="D214" s="205" t="s">
        <v>75</v>
      </c>
      <c r="E214" s="206" t="s">
        <v>836</v>
      </c>
      <c r="F214" s="206" t="s">
        <v>837</v>
      </c>
      <c r="G214" s="204"/>
      <c r="H214" s="204"/>
      <c r="I214" s="207"/>
      <c r="J214" s="208">
        <f>BK214</f>
        <v>0</v>
      </c>
      <c r="K214" s="204"/>
      <c r="L214" s="209"/>
      <c r="M214" s="210"/>
      <c r="N214" s="211"/>
      <c r="O214" s="211"/>
      <c r="P214" s="212">
        <f>SUM(P215:P221)</f>
        <v>0</v>
      </c>
      <c r="Q214" s="211"/>
      <c r="R214" s="212">
        <f>SUM(R215:R221)</f>
        <v>0</v>
      </c>
      <c r="S214" s="211"/>
      <c r="T214" s="213">
        <f>SUM(T215:T221)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4" t="s">
        <v>136</v>
      </c>
      <c r="AT214" s="215" t="s">
        <v>75</v>
      </c>
      <c r="AU214" s="215" t="s">
        <v>76</v>
      </c>
      <c r="AY214" s="214" t="s">
        <v>129</v>
      </c>
      <c r="BK214" s="216">
        <f>SUM(BK215:BK221)</f>
        <v>0</v>
      </c>
    </row>
    <row r="215" spans="1:65" s="2" customFormat="1" ht="24.15" customHeight="1">
      <c r="A215" s="39"/>
      <c r="B215" s="40"/>
      <c r="C215" s="219" t="s">
        <v>563</v>
      </c>
      <c r="D215" s="219" t="s">
        <v>131</v>
      </c>
      <c r="E215" s="220" t="s">
        <v>838</v>
      </c>
      <c r="F215" s="221" t="s">
        <v>839</v>
      </c>
      <c r="G215" s="222" t="s">
        <v>840</v>
      </c>
      <c r="H215" s="223">
        <v>5</v>
      </c>
      <c r="I215" s="224"/>
      <c r="J215" s="225">
        <f>ROUND(I215*H215,1)</f>
        <v>0</v>
      </c>
      <c r="K215" s="221" t="s">
        <v>1</v>
      </c>
      <c r="L215" s="45"/>
      <c r="M215" s="226" t="s">
        <v>1</v>
      </c>
      <c r="N215" s="227" t="s">
        <v>41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841</v>
      </c>
      <c r="AT215" s="230" t="s">
        <v>131</v>
      </c>
      <c r="AU215" s="230" t="s">
        <v>33</v>
      </c>
      <c r="AY215" s="18" t="s">
        <v>129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33</v>
      </c>
      <c r="BK215" s="231">
        <f>ROUND(I215*H215,1)</f>
        <v>0</v>
      </c>
      <c r="BL215" s="18" t="s">
        <v>841</v>
      </c>
      <c r="BM215" s="230" t="s">
        <v>842</v>
      </c>
    </row>
    <row r="216" spans="1:65" s="2" customFormat="1" ht="16.5" customHeight="1">
      <c r="A216" s="39"/>
      <c r="B216" s="40"/>
      <c r="C216" s="265" t="s">
        <v>567</v>
      </c>
      <c r="D216" s="265" t="s">
        <v>223</v>
      </c>
      <c r="E216" s="266" t="s">
        <v>843</v>
      </c>
      <c r="F216" s="267" t="s">
        <v>844</v>
      </c>
      <c r="G216" s="268" t="s">
        <v>631</v>
      </c>
      <c r="H216" s="269">
        <v>1</v>
      </c>
      <c r="I216" s="270"/>
      <c r="J216" s="271">
        <f>ROUND(I216*H216,1)</f>
        <v>0</v>
      </c>
      <c r="K216" s="267" t="s">
        <v>1</v>
      </c>
      <c r="L216" s="272"/>
      <c r="M216" s="273" t="s">
        <v>1</v>
      </c>
      <c r="N216" s="274" t="s">
        <v>41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841</v>
      </c>
      <c r="AT216" s="230" t="s">
        <v>223</v>
      </c>
      <c r="AU216" s="230" t="s">
        <v>33</v>
      </c>
      <c r="AY216" s="18" t="s">
        <v>129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33</v>
      </c>
      <c r="BK216" s="231">
        <f>ROUND(I216*H216,1)</f>
        <v>0</v>
      </c>
      <c r="BL216" s="18" t="s">
        <v>841</v>
      </c>
      <c r="BM216" s="230" t="s">
        <v>845</v>
      </c>
    </row>
    <row r="217" spans="1:65" s="2" customFormat="1" ht="33" customHeight="1">
      <c r="A217" s="39"/>
      <c r="B217" s="40"/>
      <c r="C217" s="219" t="s">
        <v>575</v>
      </c>
      <c r="D217" s="219" t="s">
        <v>131</v>
      </c>
      <c r="E217" s="220" t="s">
        <v>846</v>
      </c>
      <c r="F217" s="221" t="s">
        <v>847</v>
      </c>
      <c r="G217" s="222" t="s">
        <v>840</v>
      </c>
      <c r="H217" s="223">
        <v>3</v>
      </c>
      <c r="I217" s="224"/>
      <c r="J217" s="225">
        <f>ROUND(I217*H217,1)</f>
        <v>0</v>
      </c>
      <c r="K217" s="221" t="s">
        <v>1</v>
      </c>
      <c r="L217" s="45"/>
      <c r="M217" s="226" t="s">
        <v>1</v>
      </c>
      <c r="N217" s="227" t="s">
        <v>41</v>
      </c>
      <c r="O217" s="92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841</v>
      </c>
      <c r="AT217" s="230" t="s">
        <v>131</v>
      </c>
      <c r="AU217" s="230" t="s">
        <v>33</v>
      </c>
      <c r="AY217" s="18" t="s">
        <v>129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33</v>
      </c>
      <c r="BK217" s="231">
        <f>ROUND(I217*H217,1)</f>
        <v>0</v>
      </c>
      <c r="BL217" s="18" t="s">
        <v>841</v>
      </c>
      <c r="BM217" s="230" t="s">
        <v>848</v>
      </c>
    </row>
    <row r="218" spans="1:65" s="2" customFormat="1" ht="24.15" customHeight="1">
      <c r="A218" s="39"/>
      <c r="B218" s="40"/>
      <c r="C218" s="219" t="s">
        <v>581</v>
      </c>
      <c r="D218" s="219" t="s">
        <v>131</v>
      </c>
      <c r="E218" s="220" t="s">
        <v>849</v>
      </c>
      <c r="F218" s="221" t="s">
        <v>850</v>
      </c>
      <c r="G218" s="222" t="s">
        <v>840</v>
      </c>
      <c r="H218" s="223">
        <v>4</v>
      </c>
      <c r="I218" s="224"/>
      <c r="J218" s="225">
        <f>ROUND(I218*H218,1)</f>
        <v>0</v>
      </c>
      <c r="K218" s="221" t="s">
        <v>1</v>
      </c>
      <c r="L218" s="45"/>
      <c r="M218" s="226" t="s">
        <v>1</v>
      </c>
      <c r="N218" s="227" t="s">
        <v>41</v>
      </c>
      <c r="O218" s="92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841</v>
      </c>
      <c r="AT218" s="230" t="s">
        <v>131</v>
      </c>
      <c r="AU218" s="230" t="s">
        <v>33</v>
      </c>
      <c r="AY218" s="18" t="s">
        <v>129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33</v>
      </c>
      <c r="BK218" s="231">
        <f>ROUND(I218*H218,1)</f>
        <v>0</v>
      </c>
      <c r="BL218" s="18" t="s">
        <v>841</v>
      </c>
      <c r="BM218" s="230" t="s">
        <v>851</v>
      </c>
    </row>
    <row r="219" spans="1:65" s="2" customFormat="1" ht="24.15" customHeight="1">
      <c r="A219" s="39"/>
      <c r="B219" s="40"/>
      <c r="C219" s="219" t="s">
        <v>589</v>
      </c>
      <c r="D219" s="219" t="s">
        <v>131</v>
      </c>
      <c r="E219" s="220" t="s">
        <v>852</v>
      </c>
      <c r="F219" s="221" t="s">
        <v>853</v>
      </c>
      <c r="G219" s="222" t="s">
        <v>840</v>
      </c>
      <c r="H219" s="223">
        <v>4</v>
      </c>
      <c r="I219" s="224"/>
      <c r="J219" s="225">
        <f>ROUND(I219*H219,1)</f>
        <v>0</v>
      </c>
      <c r="K219" s="221" t="s">
        <v>1</v>
      </c>
      <c r="L219" s="45"/>
      <c r="M219" s="226" t="s">
        <v>1</v>
      </c>
      <c r="N219" s="227" t="s">
        <v>41</v>
      </c>
      <c r="O219" s="92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841</v>
      </c>
      <c r="AT219" s="230" t="s">
        <v>131</v>
      </c>
      <c r="AU219" s="230" t="s">
        <v>33</v>
      </c>
      <c r="AY219" s="18" t="s">
        <v>129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33</v>
      </c>
      <c r="BK219" s="231">
        <f>ROUND(I219*H219,1)</f>
        <v>0</v>
      </c>
      <c r="BL219" s="18" t="s">
        <v>841</v>
      </c>
      <c r="BM219" s="230" t="s">
        <v>854</v>
      </c>
    </row>
    <row r="220" spans="1:65" s="2" customFormat="1" ht="37.8" customHeight="1">
      <c r="A220" s="39"/>
      <c r="B220" s="40"/>
      <c r="C220" s="219" t="s">
        <v>596</v>
      </c>
      <c r="D220" s="219" t="s">
        <v>131</v>
      </c>
      <c r="E220" s="220" t="s">
        <v>855</v>
      </c>
      <c r="F220" s="221" t="s">
        <v>856</v>
      </c>
      <c r="G220" s="222" t="s">
        <v>840</v>
      </c>
      <c r="H220" s="223">
        <v>2</v>
      </c>
      <c r="I220" s="224"/>
      <c r="J220" s="225">
        <f>ROUND(I220*H220,1)</f>
        <v>0</v>
      </c>
      <c r="K220" s="221" t="s">
        <v>1</v>
      </c>
      <c r="L220" s="45"/>
      <c r="M220" s="226" t="s">
        <v>1</v>
      </c>
      <c r="N220" s="227" t="s">
        <v>41</v>
      </c>
      <c r="O220" s="92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841</v>
      </c>
      <c r="AT220" s="230" t="s">
        <v>131</v>
      </c>
      <c r="AU220" s="230" t="s">
        <v>33</v>
      </c>
      <c r="AY220" s="18" t="s">
        <v>129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33</v>
      </c>
      <c r="BK220" s="231">
        <f>ROUND(I220*H220,1)</f>
        <v>0</v>
      </c>
      <c r="BL220" s="18" t="s">
        <v>841</v>
      </c>
      <c r="BM220" s="230" t="s">
        <v>857</v>
      </c>
    </row>
    <row r="221" spans="1:65" s="2" customFormat="1" ht="24.15" customHeight="1">
      <c r="A221" s="39"/>
      <c r="B221" s="40"/>
      <c r="C221" s="219" t="s">
        <v>604</v>
      </c>
      <c r="D221" s="219" t="s">
        <v>131</v>
      </c>
      <c r="E221" s="220" t="s">
        <v>858</v>
      </c>
      <c r="F221" s="221" t="s">
        <v>859</v>
      </c>
      <c r="G221" s="222" t="s">
        <v>840</v>
      </c>
      <c r="H221" s="223">
        <v>2</v>
      </c>
      <c r="I221" s="224"/>
      <c r="J221" s="225">
        <f>ROUND(I221*H221,1)</f>
        <v>0</v>
      </c>
      <c r="K221" s="221" t="s">
        <v>1</v>
      </c>
      <c r="L221" s="45"/>
      <c r="M221" s="226" t="s">
        <v>1</v>
      </c>
      <c r="N221" s="227" t="s">
        <v>41</v>
      </c>
      <c r="O221" s="92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841</v>
      </c>
      <c r="AT221" s="230" t="s">
        <v>131</v>
      </c>
      <c r="AU221" s="230" t="s">
        <v>33</v>
      </c>
      <c r="AY221" s="18" t="s">
        <v>129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33</v>
      </c>
      <c r="BK221" s="231">
        <f>ROUND(I221*H221,1)</f>
        <v>0</v>
      </c>
      <c r="BL221" s="18" t="s">
        <v>841</v>
      </c>
      <c r="BM221" s="230" t="s">
        <v>860</v>
      </c>
    </row>
    <row r="222" spans="1:63" s="12" customFormat="1" ht="25.9" customHeight="1">
      <c r="A222" s="12"/>
      <c r="B222" s="203"/>
      <c r="C222" s="204"/>
      <c r="D222" s="205" t="s">
        <v>75</v>
      </c>
      <c r="E222" s="206" t="s">
        <v>93</v>
      </c>
      <c r="F222" s="206" t="s">
        <v>861</v>
      </c>
      <c r="G222" s="204"/>
      <c r="H222" s="204"/>
      <c r="I222" s="207"/>
      <c r="J222" s="208">
        <f>BK222</f>
        <v>0</v>
      </c>
      <c r="K222" s="204"/>
      <c r="L222" s="209"/>
      <c r="M222" s="210"/>
      <c r="N222" s="211"/>
      <c r="O222" s="211"/>
      <c r="P222" s="212">
        <f>P223</f>
        <v>0</v>
      </c>
      <c r="Q222" s="211"/>
      <c r="R222" s="212">
        <f>R223</f>
        <v>0</v>
      </c>
      <c r="S222" s="211"/>
      <c r="T222" s="213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4" t="s">
        <v>153</v>
      </c>
      <c r="AT222" s="215" t="s">
        <v>75</v>
      </c>
      <c r="AU222" s="215" t="s">
        <v>76</v>
      </c>
      <c r="AY222" s="214" t="s">
        <v>129</v>
      </c>
      <c r="BK222" s="216">
        <f>BK223</f>
        <v>0</v>
      </c>
    </row>
    <row r="223" spans="1:63" s="12" customFormat="1" ht="22.8" customHeight="1">
      <c r="A223" s="12"/>
      <c r="B223" s="203"/>
      <c r="C223" s="204"/>
      <c r="D223" s="205" t="s">
        <v>75</v>
      </c>
      <c r="E223" s="217" t="s">
        <v>862</v>
      </c>
      <c r="F223" s="217" t="s">
        <v>863</v>
      </c>
      <c r="G223" s="204"/>
      <c r="H223" s="204"/>
      <c r="I223" s="207"/>
      <c r="J223" s="218">
        <f>BK223</f>
        <v>0</v>
      </c>
      <c r="K223" s="204"/>
      <c r="L223" s="209"/>
      <c r="M223" s="210"/>
      <c r="N223" s="211"/>
      <c r="O223" s="211"/>
      <c r="P223" s="212">
        <f>P224</f>
        <v>0</v>
      </c>
      <c r="Q223" s="211"/>
      <c r="R223" s="212">
        <f>R224</f>
        <v>0</v>
      </c>
      <c r="S223" s="211"/>
      <c r="T223" s="213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4" t="s">
        <v>153</v>
      </c>
      <c r="AT223" s="215" t="s">
        <v>75</v>
      </c>
      <c r="AU223" s="215" t="s">
        <v>33</v>
      </c>
      <c r="AY223" s="214" t="s">
        <v>129</v>
      </c>
      <c r="BK223" s="216">
        <f>BK224</f>
        <v>0</v>
      </c>
    </row>
    <row r="224" spans="1:65" s="2" customFormat="1" ht="16.5" customHeight="1">
      <c r="A224" s="39"/>
      <c r="B224" s="40"/>
      <c r="C224" s="219" t="s">
        <v>528</v>
      </c>
      <c r="D224" s="219" t="s">
        <v>131</v>
      </c>
      <c r="E224" s="220" t="s">
        <v>864</v>
      </c>
      <c r="F224" s="221" t="s">
        <v>865</v>
      </c>
      <c r="G224" s="222" t="s">
        <v>866</v>
      </c>
      <c r="H224" s="223">
        <v>1</v>
      </c>
      <c r="I224" s="224"/>
      <c r="J224" s="225">
        <f>ROUND(I224*H224,1)</f>
        <v>0</v>
      </c>
      <c r="K224" s="221" t="s">
        <v>1</v>
      </c>
      <c r="L224" s="45"/>
      <c r="M224" s="289" t="s">
        <v>1</v>
      </c>
      <c r="N224" s="290" t="s">
        <v>41</v>
      </c>
      <c r="O224" s="291"/>
      <c r="P224" s="292">
        <f>O224*H224</f>
        <v>0</v>
      </c>
      <c r="Q224" s="292">
        <v>0</v>
      </c>
      <c r="R224" s="292">
        <f>Q224*H224</f>
        <v>0</v>
      </c>
      <c r="S224" s="292">
        <v>0</v>
      </c>
      <c r="T224" s="29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136</v>
      </c>
      <c r="AT224" s="230" t="s">
        <v>131</v>
      </c>
      <c r="AU224" s="230" t="s">
        <v>85</v>
      </c>
      <c r="AY224" s="18" t="s">
        <v>129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33</v>
      </c>
      <c r="BK224" s="231">
        <f>ROUND(I224*H224,1)</f>
        <v>0</v>
      </c>
      <c r="BL224" s="18" t="s">
        <v>136</v>
      </c>
      <c r="BM224" s="230" t="s">
        <v>867</v>
      </c>
    </row>
    <row r="225" spans="1:31" s="2" customFormat="1" ht="6.95" customHeight="1">
      <c r="A225" s="39"/>
      <c r="B225" s="67"/>
      <c r="C225" s="68"/>
      <c r="D225" s="68"/>
      <c r="E225" s="68"/>
      <c r="F225" s="68"/>
      <c r="G225" s="68"/>
      <c r="H225" s="68"/>
      <c r="I225" s="68"/>
      <c r="J225" s="68"/>
      <c r="K225" s="68"/>
      <c r="L225" s="45"/>
      <c r="M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</row>
  </sheetData>
  <sheetProtection password="CC35" sheet="1" objects="1" scenarios="1" formatColumns="0" formatRows="0" autoFilter="0"/>
  <autoFilter ref="C124:K224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85</v>
      </c>
    </row>
    <row r="4" spans="2:46" s="1" customFormat="1" ht="24.95" customHeight="1">
      <c r="B4" s="21"/>
      <c r="D4" s="139" t="s">
        <v>95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Výstavba chodníkového tělesa na ul. L. Janáčka ve Studénce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96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868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9. 10. 2023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34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ROUND(J120,0)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ROUND((SUM(BE120:BE153)),0)</f>
        <v>0</v>
      </c>
      <c r="G33" s="39"/>
      <c r="H33" s="39"/>
      <c r="I33" s="156">
        <v>0.21</v>
      </c>
      <c r="J33" s="155">
        <f>ROUND(((SUM(BE120:BE153))*I33),0)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ROUND((SUM(BF120:BF153)),0)</f>
        <v>0</v>
      </c>
      <c r="G34" s="39"/>
      <c r="H34" s="39"/>
      <c r="I34" s="156">
        <v>0.15</v>
      </c>
      <c r="J34" s="155">
        <f>ROUND(((SUM(BF120:BF153))*I34),0)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ROUND((SUM(BG120:BG153)),0)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ROUND((SUM(BH120:BH153)),0)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ROUND((SUM(BI120:BI153)),0)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Výstavba chodníkového tělesa na ul. L. Janáčka ve Studénce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96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SO03 - Přeložka vodovodu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9. 10. 2023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>Město Studénka</v>
      </c>
      <c r="G91" s="41"/>
      <c r="H91" s="41"/>
      <c r="I91" s="33" t="s">
        <v>30</v>
      </c>
      <c r="J91" s="37" t="str">
        <f>E21</f>
        <v>PROJECT WORK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99</v>
      </c>
      <c r="D94" s="177"/>
      <c r="E94" s="177"/>
      <c r="F94" s="177"/>
      <c r="G94" s="177"/>
      <c r="H94" s="177"/>
      <c r="I94" s="177"/>
      <c r="J94" s="178" t="s">
        <v>100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101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102</v>
      </c>
    </row>
    <row r="97" spans="1:31" s="9" customFormat="1" ht="24.95" customHeight="1">
      <c r="A97" s="9"/>
      <c r="B97" s="180"/>
      <c r="C97" s="181"/>
      <c r="D97" s="182" t="s">
        <v>103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104</v>
      </c>
      <c r="E98" s="189"/>
      <c r="F98" s="189"/>
      <c r="G98" s="189"/>
      <c r="H98" s="189"/>
      <c r="I98" s="189"/>
      <c r="J98" s="190">
        <f>J122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106</v>
      </c>
      <c r="E99" s="189"/>
      <c r="F99" s="189"/>
      <c r="G99" s="189"/>
      <c r="H99" s="189"/>
      <c r="I99" s="189"/>
      <c r="J99" s="190">
        <f>J148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111</v>
      </c>
      <c r="E100" s="189"/>
      <c r="F100" s="189"/>
      <c r="G100" s="189"/>
      <c r="H100" s="189"/>
      <c r="I100" s="189"/>
      <c r="J100" s="190">
        <f>J151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114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75" t="str">
        <f>E7</f>
        <v>Výstavba chodníkového tělesa na ul. L. Janáčka ve Studénce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96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SO03 - Přeložka vodovodu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 xml:space="preserve"> </v>
      </c>
      <c r="G114" s="41"/>
      <c r="H114" s="41"/>
      <c r="I114" s="33" t="s">
        <v>22</v>
      </c>
      <c r="J114" s="80" t="str">
        <f>IF(J12="","",J12)</f>
        <v>9. 10. 2023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5.65" customHeight="1">
      <c r="A116" s="39"/>
      <c r="B116" s="40"/>
      <c r="C116" s="33" t="s">
        <v>24</v>
      </c>
      <c r="D116" s="41"/>
      <c r="E116" s="41"/>
      <c r="F116" s="28" t="str">
        <f>E15</f>
        <v>Město Studénka</v>
      </c>
      <c r="G116" s="41"/>
      <c r="H116" s="41"/>
      <c r="I116" s="33" t="s">
        <v>30</v>
      </c>
      <c r="J116" s="37" t="str">
        <f>E21</f>
        <v>PROJECT WORK s.r.o.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33" t="s">
        <v>34</v>
      </c>
      <c r="J117" s="37" t="str">
        <f>E24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2"/>
      <c r="B119" s="193"/>
      <c r="C119" s="194" t="s">
        <v>115</v>
      </c>
      <c r="D119" s="195" t="s">
        <v>61</v>
      </c>
      <c r="E119" s="195" t="s">
        <v>57</v>
      </c>
      <c r="F119" s="195" t="s">
        <v>58</v>
      </c>
      <c r="G119" s="195" t="s">
        <v>116</v>
      </c>
      <c r="H119" s="195" t="s">
        <v>117</v>
      </c>
      <c r="I119" s="195" t="s">
        <v>118</v>
      </c>
      <c r="J119" s="195" t="s">
        <v>100</v>
      </c>
      <c r="K119" s="196" t="s">
        <v>119</v>
      </c>
      <c r="L119" s="197"/>
      <c r="M119" s="101" t="s">
        <v>1</v>
      </c>
      <c r="N119" s="102" t="s">
        <v>40</v>
      </c>
      <c r="O119" s="102" t="s">
        <v>120</v>
      </c>
      <c r="P119" s="102" t="s">
        <v>121</v>
      </c>
      <c r="Q119" s="102" t="s">
        <v>122</v>
      </c>
      <c r="R119" s="102" t="s">
        <v>123</v>
      </c>
      <c r="S119" s="102" t="s">
        <v>124</v>
      </c>
      <c r="T119" s="103" t="s">
        <v>125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9"/>
      <c r="B120" s="40"/>
      <c r="C120" s="108" t="s">
        <v>126</v>
      </c>
      <c r="D120" s="41"/>
      <c r="E120" s="41"/>
      <c r="F120" s="41"/>
      <c r="G120" s="41"/>
      <c r="H120" s="41"/>
      <c r="I120" s="41"/>
      <c r="J120" s="198">
        <f>BK120</f>
        <v>0</v>
      </c>
      <c r="K120" s="41"/>
      <c r="L120" s="45"/>
      <c r="M120" s="104"/>
      <c r="N120" s="199"/>
      <c r="O120" s="105"/>
      <c r="P120" s="200">
        <f>P121</f>
        <v>0</v>
      </c>
      <c r="Q120" s="105"/>
      <c r="R120" s="200">
        <f>R121</f>
        <v>26.245072200000003</v>
      </c>
      <c r="S120" s="105"/>
      <c r="T120" s="201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75</v>
      </c>
      <c r="AU120" s="18" t="s">
        <v>102</v>
      </c>
      <c r="BK120" s="202">
        <f>BK121</f>
        <v>0</v>
      </c>
    </row>
    <row r="121" spans="1:63" s="12" customFormat="1" ht="25.9" customHeight="1">
      <c r="A121" s="12"/>
      <c r="B121" s="203"/>
      <c r="C121" s="204"/>
      <c r="D121" s="205" t="s">
        <v>75</v>
      </c>
      <c r="E121" s="206" t="s">
        <v>127</v>
      </c>
      <c r="F121" s="206" t="s">
        <v>128</v>
      </c>
      <c r="G121" s="204"/>
      <c r="H121" s="204"/>
      <c r="I121" s="207"/>
      <c r="J121" s="208">
        <f>BK121</f>
        <v>0</v>
      </c>
      <c r="K121" s="204"/>
      <c r="L121" s="209"/>
      <c r="M121" s="210"/>
      <c r="N121" s="211"/>
      <c r="O121" s="211"/>
      <c r="P121" s="212">
        <f>P122+P148+P151</f>
        <v>0</v>
      </c>
      <c r="Q121" s="211"/>
      <c r="R121" s="212">
        <f>R122+R148+R151</f>
        <v>26.245072200000003</v>
      </c>
      <c r="S121" s="211"/>
      <c r="T121" s="213">
        <f>T122+T148+T151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33</v>
      </c>
      <c r="AT121" s="215" t="s">
        <v>75</v>
      </c>
      <c r="AU121" s="215" t="s">
        <v>76</v>
      </c>
      <c r="AY121" s="214" t="s">
        <v>129</v>
      </c>
      <c r="BK121" s="216">
        <f>BK122+BK148+BK151</f>
        <v>0</v>
      </c>
    </row>
    <row r="122" spans="1:63" s="12" customFormat="1" ht="22.8" customHeight="1">
      <c r="A122" s="12"/>
      <c r="B122" s="203"/>
      <c r="C122" s="204"/>
      <c r="D122" s="205" t="s">
        <v>75</v>
      </c>
      <c r="E122" s="217" t="s">
        <v>33</v>
      </c>
      <c r="F122" s="217" t="s">
        <v>130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SUM(P123:P147)</f>
        <v>0</v>
      </c>
      <c r="Q122" s="211"/>
      <c r="R122" s="212">
        <f>SUM(R123:R147)</f>
        <v>0.039</v>
      </c>
      <c r="S122" s="211"/>
      <c r="T122" s="213">
        <f>SUM(T123:T147)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33</v>
      </c>
      <c r="AT122" s="215" t="s">
        <v>75</v>
      </c>
      <c r="AU122" s="215" t="s">
        <v>33</v>
      </c>
      <c r="AY122" s="214" t="s">
        <v>129</v>
      </c>
      <c r="BK122" s="216">
        <f>SUM(BK123:BK147)</f>
        <v>0</v>
      </c>
    </row>
    <row r="123" spans="1:65" s="2" customFormat="1" ht="24.15" customHeight="1">
      <c r="A123" s="39"/>
      <c r="B123" s="40"/>
      <c r="C123" s="219" t="s">
        <v>33</v>
      </c>
      <c r="D123" s="219" t="s">
        <v>131</v>
      </c>
      <c r="E123" s="220" t="s">
        <v>869</v>
      </c>
      <c r="F123" s="221" t="s">
        <v>870</v>
      </c>
      <c r="G123" s="222" t="s">
        <v>134</v>
      </c>
      <c r="H123" s="223">
        <v>4</v>
      </c>
      <c r="I123" s="224"/>
      <c r="J123" s="225">
        <f>ROUND(I123*H123,1)</f>
        <v>0</v>
      </c>
      <c r="K123" s="221" t="s">
        <v>135</v>
      </c>
      <c r="L123" s="45"/>
      <c r="M123" s="226" t="s">
        <v>1</v>
      </c>
      <c r="N123" s="227" t="s">
        <v>41</v>
      </c>
      <c r="O123" s="92"/>
      <c r="P123" s="228">
        <f>O123*H123</f>
        <v>0</v>
      </c>
      <c r="Q123" s="228">
        <v>0.00065</v>
      </c>
      <c r="R123" s="228">
        <f>Q123*H123</f>
        <v>0.0026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136</v>
      </c>
      <c r="AT123" s="230" t="s">
        <v>131</v>
      </c>
      <c r="AU123" s="230" t="s">
        <v>85</v>
      </c>
      <c r="AY123" s="18" t="s">
        <v>129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33</v>
      </c>
      <c r="BK123" s="231">
        <f>ROUND(I123*H123,1)</f>
        <v>0</v>
      </c>
      <c r="BL123" s="18" t="s">
        <v>136</v>
      </c>
      <c r="BM123" s="230" t="s">
        <v>871</v>
      </c>
    </row>
    <row r="124" spans="1:65" s="2" customFormat="1" ht="24.15" customHeight="1">
      <c r="A124" s="39"/>
      <c r="B124" s="40"/>
      <c r="C124" s="219" t="s">
        <v>85</v>
      </c>
      <c r="D124" s="219" t="s">
        <v>131</v>
      </c>
      <c r="E124" s="220" t="s">
        <v>872</v>
      </c>
      <c r="F124" s="221" t="s">
        <v>873</v>
      </c>
      <c r="G124" s="222" t="s">
        <v>134</v>
      </c>
      <c r="H124" s="223">
        <v>4</v>
      </c>
      <c r="I124" s="224"/>
      <c r="J124" s="225">
        <f>ROUND(I124*H124,1)</f>
        <v>0</v>
      </c>
      <c r="K124" s="221" t="s">
        <v>135</v>
      </c>
      <c r="L124" s="45"/>
      <c r="M124" s="226" t="s">
        <v>1</v>
      </c>
      <c r="N124" s="227" t="s">
        <v>41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136</v>
      </c>
      <c r="AT124" s="230" t="s">
        <v>131</v>
      </c>
      <c r="AU124" s="230" t="s">
        <v>85</v>
      </c>
      <c r="AY124" s="18" t="s">
        <v>129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33</v>
      </c>
      <c r="BK124" s="231">
        <f>ROUND(I124*H124,1)</f>
        <v>0</v>
      </c>
      <c r="BL124" s="18" t="s">
        <v>136</v>
      </c>
      <c r="BM124" s="230" t="s">
        <v>874</v>
      </c>
    </row>
    <row r="125" spans="1:65" s="2" customFormat="1" ht="24.15" customHeight="1">
      <c r="A125" s="39"/>
      <c r="B125" s="40"/>
      <c r="C125" s="219" t="s">
        <v>143</v>
      </c>
      <c r="D125" s="219" t="s">
        <v>131</v>
      </c>
      <c r="E125" s="220" t="s">
        <v>875</v>
      </c>
      <c r="F125" s="221" t="s">
        <v>876</v>
      </c>
      <c r="G125" s="222" t="s">
        <v>877</v>
      </c>
      <c r="H125" s="223">
        <v>56</v>
      </c>
      <c r="I125" s="224"/>
      <c r="J125" s="225">
        <f>ROUND(I125*H125,1)</f>
        <v>0</v>
      </c>
      <c r="K125" s="221" t="s">
        <v>1</v>
      </c>
      <c r="L125" s="45"/>
      <c r="M125" s="226" t="s">
        <v>1</v>
      </c>
      <c r="N125" s="227" t="s">
        <v>41</v>
      </c>
      <c r="O125" s="92"/>
      <c r="P125" s="228">
        <f>O125*H125</f>
        <v>0</v>
      </c>
      <c r="Q125" s="228">
        <v>0.00065</v>
      </c>
      <c r="R125" s="228">
        <f>Q125*H125</f>
        <v>0.0364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136</v>
      </c>
      <c r="AT125" s="230" t="s">
        <v>131</v>
      </c>
      <c r="AU125" s="230" t="s">
        <v>85</v>
      </c>
      <c r="AY125" s="18" t="s">
        <v>129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33</v>
      </c>
      <c r="BK125" s="231">
        <f>ROUND(I125*H125,1)</f>
        <v>0</v>
      </c>
      <c r="BL125" s="18" t="s">
        <v>136</v>
      </c>
      <c r="BM125" s="230" t="s">
        <v>878</v>
      </c>
    </row>
    <row r="126" spans="1:51" s="14" customFormat="1" ht="12">
      <c r="A126" s="14"/>
      <c r="B126" s="243"/>
      <c r="C126" s="244"/>
      <c r="D126" s="234" t="s">
        <v>138</v>
      </c>
      <c r="E126" s="245" t="s">
        <v>1</v>
      </c>
      <c r="F126" s="246" t="s">
        <v>879</v>
      </c>
      <c r="G126" s="244"/>
      <c r="H126" s="247">
        <v>56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3" t="s">
        <v>138</v>
      </c>
      <c r="AU126" s="253" t="s">
        <v>85</v>
      </c>
      <c r="AV126" s="14" t="s">
        <v>85</v>
      </c>
      <c r="AW126" s="14" t="s">
        <v>32</v>
      </c>
      <c r="AX126" s="14" t="s">
        <v>33</v>
      </c>
      <c r="AY126" s="253" t="s">
        <v>129</v>
      </c>
    </row>
    <row r="127" spans="1:65" s="2" customFormat="1" ht="33" customHeight="1">
      <c r="A127" s="39"/>
      <c r="B127" s="40"/>
      <c r="C127" s="219" t="s">
        <v>136</v>
      </c>
      <c r="D127" s="219" t="s">
        <v>131</v>
      </c>
      <c r="E127" s="220" t="s">
        <v>880</v>
      </c>
      <c r="F127" s="221" t="s">
        <v>881</v>
      </c>
      <c r="G127" s="222" t="s">
        <v>166</v>
      </c>
      <c r="H127" s="223">
        <v>13.86</v>
      </c>
      <c r="I127" s="224"/>
      <c r="J127" s="225">
        <f>ROUND(I127*H127,1)</f>
        <v>0</v>
      </c>
      <c r="K127" s="221" t="s">
        <v>135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136</v>
      </c>
      <c r="AT127" s="230" t="s">
        <v>131</v>
      </c>
      <c r="AU127" s="230" t="s">
        <v>85</v>
      </c>
      <c r="AY127" s="18" t="s">
        <v>129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33</v>
      </c>
      <c r="BK127" s="231">
        <f>ROUND(I127*H127,1)</f>
        <v>0</v>
      </c>
      <c r="BL127" s="18" t="s">
        <v>136</v>
      </c>
      <c r="BM127" s="230" t="s">
        <v>882</v>
      </c>
    </row>
    <row r="128" spans="1:51" s="13" customFormat="1" ht="12">
      <c r="A128" s="13"/>
      <c r="B128" s="232"/>
      <c r="C128" s="233"/>
      <c r="D128" s="234" t="s">
        <v>138</v>
      </c>
      <c r="E128" s="235" t="s">
        <v>1</v>
      </c>
      <c r="F128" s="236" t="s">
        <v>883</v>
      </c>
      <c r="G128" s="233"/>
      <c r="H128" s="235" t="s">
        <v>1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138</v>
      </c>
      <c r="AU128" s="242" t="s">
        <v>85</v>
      </c>
      <c r="AV128" s="13" t="s">
        <v>33</v>
      </c>
      <c r="AW128" s="13" t="s">
        <v>32</v>
      </c>
      <c r="AX128" s="13" t="s">
        <v>76</v>
      </c>
      <c r="AY128" s="242" t="s">
        <v>129</v>
      </c>
    </row>
    <row r="129" spans="1:51" s="14" customFormat="1" ht="12">
      <c r="A129" s="14"/>
      <c r="B129" s="243"/>
      <c r="C129" s="244"/>
      <c r="D129" s="234" t="s">
        <v>138</v>
      </c>
      <c r="E129" s="245" t="s">
        <v>1</v>
      </c>
      <c r="F129" s="246" t="s">
        <v>884</v>
      </c>
      <c r="G129" s="244"/>
      <c r="H129" s="247">
        <v>13.86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3" t="s">
        <v>138</v>
      </c>
      <c r="AU129" s="253" t="s">
        <v>85</v>
      </c>
      <c r="AV129" s="14" t="s">
        <v>85</v>
      </c>
      <c r="AW129" s="14" t="s">
        <v>32</v>
      </c>
      <c r="AX129" s="14" t="s">
        <v>33</v>
      </c>
      <c r="AY129" s="253" t="s">
        <v>129</v>
      </c>
    </row>
    <row r="130" spans="1:65" s="2" customFormat="1" ht="33" customHeight="1">
      <c r="A130" s="39"/>
      <c r="B130" s="40"/>
      <c r="C130" s="219" t="s">
        <v>153</v>
      </c>
      <c r="D130" s="219" t="s">
        <v>131</v>
      </c>
      <c r="E130" s="220" t="s">
        <v>885</v>
      </c>
      <c r="F130" s="221" t="s">
        <v>886</v>
      </c>
      <c r="G130" s="222" t="s">
        <v>166</v>
      </c>
      <c r="H130" s="223">
        <v>124.74</v>
      </c>
      <c r="I130" s="224"/>
      <c r="J130" s="225">
        <f>ROUND(I130*H130,1)</f>
        <v>0</v>
      </c>
      <c r="K130" s="221" t="s">
        <v>135</v>
      </c>
      <c r="L130" s="45"/>
      <c r="M130" s="226" t="s">
        <v>1</v>
      </c>
      <c r="N130" s="227" t="s">
        <v>41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136</v>
      </c>
      <c r="AT130" s="230" t="s">
        <v>131</v>
      </c>
      <c r="AU130" s="230" t="s">
        <v>85</v>
      </c>
      <c r="AY130" s="18" t="s">
        <v>129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33</v>
      </c>
      <c r="BK130" s="231">
        <f>ROUND(I130*H130,1)</f>
        <v>0</v>
      </c>
      <c r="BL130" s="18" t="s">
        <v>136</v>
      </c>
      <c r="BM130" s="230" t="s">
        <v>887</v>
      </c>
    </row>
    <row r="131" spans="1:51" s="13" customFormat="1" ht="12">
      <c r="A131" s="13"/>
      <c r="B131" s="232"/>
      <c r="C131" s="233"/>
      <c r="D131" s="234" t="s">
        <v>138</v>
      </c>
      <c r="E131" s="235" t="s">
        <v>1</v>
      </c>
      <c r="F131" s="236" t="s">
        <v>888</v>
      </c>
      <c r="G131" s="233"/>
      <c r="H131" s="235" t="s">
        <v>1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138</v>
      </c>
      <c r="AU131" s="242" t="s">
        <v>85</v>
      </c>
      <c r="AV131" s="13" t="s">
        <v>33</v>
      </c>
      <c r="AW131" s="13" t="s">
        <v>32</v>
      </c>
      <c r="AX131" s="13" t="s">
        <v>76</v>
      </c>
      <c r="AY131" s="242" t="s">
        <v>129</v>
      </c>
    </row>
    <row r="132" spans="1:51" s="14" customFormat="1" ht="12">
      <c r="A132" s="14"/>
      <c r="B132" s="243"/>
      <c r="C132" s="244"/>
      <c r="D132" s="234" t="s">
        <v>138</v>
      </c>
      <c r="E132" s="245" t="s">
        <v>1</v>
      </c>
      <c r="F132" s="246" t="s">
        <v>889</v>
      </c>
      <c r="G132" s="244"/>
      <c r="H132" s="247">
        <v>138.6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138</v>
      </c>
      <c r="AU132" s="253" t="s">
        <v>85</v>
      </c>
      <c r="AV132" s="14" t="s">
        <v>85</v>
      </c>
      <c r="AW132" s="14" t="s">
        <v>32</v>
      </c>
      <c r="AX132" s="14" t="s">
        <v>76</v>
      </c>
      <c r="AY132" s="253" t="s">
        <v>129</v>
      </c>
    </row>
    <row r="133" spans="1:51" s="14" customFormat="1" ht="12">
      <c r="A133" s="14"/>
      <c r="B133" s="243"/>
      <c r="C133" s="244"/>
      <c r="D133" s="234" t="s">
        <v>138</v>
      </c>
      <c r="E133" s="245" t="s">
        <v>1</v>
      </c>
      <c r="F133" s="246" t="s">
        <v>890</v>
      </c>
      <c r="G133" s="244"/>
      <c r="H133" s="247">
        <v>-13.86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138</v>
      </c>
      <c r="AU133" s="253" t="s">
        <v>85</v>
      </c>
      <c r="AV133" s="14" t="s">
        <v>85</v>
      </c>
      <c r="AW133" s="14" t="s">
        <v>32</v>
      </c>
      <c r="AX133" s="14" t="s">
        <v>76</v>
      </c>
      <c r="AY133" s="253" t="s">
        <v>129</v>
      </c>
    </row>
    <row r="134" spans="1:51" s="15" customFormat="1" ht="12">
      <c r="A134" s="15"/>
      <c r="B134" s="254"/>
      <c r="C134" s="255"/>
      <c r="D134" s="234" t="s">
        <v>138</v>
      </c>
      <c r="E134" s="256" t="s">
        <v>1</v>
      </c>
      <c r="F134" s="257" t="s">
        <v>174</v>
      </c>
      <c r="G134" s="255"/>
      <c r="H134" s="258">
        <v>124.74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4" t="s">
        <v>138</v>
      </c>
      <c r="AU134" s="264" t="s">
        <v>85</v>
      </c>
      <c r="AV134" s="15" t="s">
        <v>136</v>
      </c>
      <c r="AW134" s="15" t="s">
        <v>32</v>
      </c>
      <c r="AX134" s="15" t="s">
        <v>33</v>
      </c>
      <c r="AY134" s="264" t="s">
        <v>129</v>
      </c>
    </row>
    <row r="135" spans="1:65" s="2" customFormat="1" ht="37.8" customHeight="1">
      <c r="A135" s="39"/>
      <c r="B135" s="40"/>
      <c r="C135" s="219" t="s">
        <v>158</v>
      </c>
      <c r="D135" s="219" t="s">
        <v>131</v>
      </c>
      <c r="E135" s="220" t="s">
        <v>192</v>
      </c>
      <c r="F135" s="221" t="s">
        <v>193</v>
      </c>
      <c r="G135" s="222" t="s">
        <v>166</v>
      </c>
      <c r="H135" s="223">
        <v>13.86</v>
      </c>
      <c r="I135" s="224"/>
      <c r="J135" s="225">
        <f>ROUND(I135*H135,1)</f>
        <v>0</v>
      </c>
      <c r="K135" s="221" t="s">
        <v>135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136</v>
      </c>
      <c r="AT135" s="230" t="s">
        <v>131</v>
      </c>
      <c r="AU135" s="230" t="s">
        <v>85</v>
      </c>
      <c r="AY135" s="18" t="s">
        <v>129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33</v>
      </c>
      <c r="BK135" s="231">
        <f>ROUND(I135*H135,1)</f>
        <v>0</v>
      </c>
      <c r="BL135" s="18" t="s">
        <v>136</v>
      </c>
      <c r="BM135" s="230" t="s">
        <v>891</v>
      </c>
    </row>
    <row r="136" spans="1:51" s="13" customFormat="1" ht="12">
      <c r="A136" s="13"/>
      <c r="B136" s="232"/>
      <c r="C136" s="233"/>
      <c r="D136" s="234" t="s">
        <v>138</v>
      </c>
      <c r="E136" s="235" t="s">
        <v>1</v>
      </c>
      <c r="F136" s="236" t="s">
        <v>892</v>
      </c>
      <c r="G136" s="233"/>
      <c r="H136" s="235" t="s">
        <v>1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138</v>
      </c>
      <c r="AU136" s="242" t="s">
        <v>85</v>
      </c>
      <c r="AV136" s="13" t="s">
        <v>33</v>
      </c>
      <c r="AW136" s="13" t="s">
        <v>32</v>
      </c>
      <c r="AX136" s="13" t="s">
        <v>76</v>
      </c>
      <c r="AY136" s="242" t="s">
        <v>129</v>
      </c>
    </row>
    <row r="137" spans="1:51" s="14" customFormat="1" ht="12">
      <c r="A137" s="14"/>
      <c r="B137" s="243"/>
      <c r="C137" s="244"/>
      <c r="D137" s="234" t="s">
        <v>138</v>
      </c>
      <c r="E137" s="245" t="s">
        <v>1</v>
      </c>
      <c r="F137" s="246" t="s">
        <v>893</v>
      </c>
      <c r="G137" s="244"/>
      <c r="H137" s="247">
        <v>13.86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3" t="s">
        <v>138</v>
      </c>
      <c r="AU137" s="253" t="s">
        <v>85</v>
      </c>
      <c r="AV137" s="14" t="s">
        <v>85</v>
      </c>
      <c r="AW137" s="14" t="s">
        <v>32</v>
      </c>
      <c r="AX137" s="14" t="s">
        <v>33</v>
      </c>
      <c r="AY137" s="253" t="s">
        <v>129</v>
      </c>
    </row>
    <row r="138" spans="1:65" s="2" customFormat="1" ht="37.8" customHeight="1">
      <c r="A138" s="39"/>
      <c r="B138" s="40"/>
      <c r="C138" s="219" t="s">
        <v>163</v>
      </c>
      <c r="D138" s="219" t="s">
        <v>131</v>
      </c>
      <c r="E138" s="220" t="s">
        <v>201</v>
      </c>
      <c r="F138" s="221" t="s">
        <v>202</v>
      </c>
      <c r="G138" s="222" t="s">
        <v>166</v>
      </c>
      <c r="H138" s="223">
        <v>69.3</v>
      </c>
      <c r="I138" s="224"/>
      <c r="J138" s="225">
        <f>ROUND(I138*H138,1)</f>
        <v>0</v>
      </c>
      <c r="K138" s="221" t="s">
        <v>135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136</v>
      </c>
      <c r="AT138" s="230" t="s">
        <v>131</v>
      </c>
      <c r="AU138" s="230" t="s">
        <v>85</v>
      </c>
      <c r="AY138" s="18" t="s">
        <v>129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33</v>
      </c>
      <c r="BK138" s="231">
        <f>ROUND(I138*H138,1)</f>
        <v>0</v>
      </c>
      <c r="BL138" s="18" t="s">
        <v>136</v>
      </c>
      <c r="BM138" s="230" t="s">
        <v>894</v>
      </c>
    </row>
    <row r="139" spans="1:51" s="14" customFormat="1" ht="12">
      <c r="A139" s="14"/>
      <c r="B139" s="243"/>
      <c r="C139" s="244"/>
      <c r="D139" s="234" t="s">
        <v>138</v>
      </c>
      <c r="E139" s="244"/>
      <c r="F139" s="246" t="s">
        <v>895</v>
      </c>
      <c r="G139" s="244"/>
      <c r="H139" s="247">
        <v>69.3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138</v>
      </c>
      <c r="AU139" s="253" t="s">
        <v>85</v>
      </c>
      <c r="AV139" s="14" t="s">
        <v>85</v>
      </c>
      <c r="AW139" s="14" t="s">
        <v>4</v>
      </c>
      <c r="AX139" s="14" t="s">
        <v>33</v>
      </c>
      <c r="AY139" s="253" t="s">
        <v>129</v>
      </c>
    </row>
    <row r="140" spans="1:65" s="2" customFormat="1" ht="24.15" customHeight="1">
      <c r="A140" s="39"/>
      <c r="B140" s="40"/>
      <c r="C140" s="219" t="s">
        <v>175</v>
      </c>
      <c r="D140" s="219" t="s">
        <v>131</v>
      </c>
      <c r="E140" s="220" t="s">
        <v>896</v>
      </c>
      <c r="F140" s="221" t="s">
        <v>897</v>
      </c>
      <c r="G140" s="222" t="s">
        <v>208</v>
      </c>
      <c r="H140" s="223">
        <v>24.948</v>
      </c>
      <c r="I140" s="224"/>
      <c r="J140" s="225">
        <f>ROUND(I140*H140,1)</f>
        <v>0</v>
      </c>
      <c r="K140" s="221" t="s">
        <v>135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136</v>
      </c>
      <c r="AT140" s="230" t="s">
        <v>131</v>
      </c>
      <c r="AU140" s="230" t="s">
        <v>85</v>
      </c>
      <c r="AY140" s="18" t="s">
        <v>129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33</v>
      </c>
      <c r="BK140" s="231">
        <f>ROUND(I140*H140,1)</f>
        <v>0</v>
      </c>
      <c r="BL140" s="18" t="s">
        <v>136</v>
      </c>
      <c r="BM140" s="230" t="s">
        <v>898</v>
      </c>
    </row>
    <row r="141" spans="1:51" s="14" customFormat="1" ht="12">
      <c r="A141" s="14"/>
      <c r="B141" s="243"/>
      <c r="C141" s="244"/>
      <c r="D141" s="234" t="s">
        <v>138</v>
      </c>
      <c r="E141" s="244"/>
      <c r="F141" s="246" t="s">
        <v>899</v>
      </c>
      <c r="G141" s="244"/>
      <c r="H141" s="247">
        <v>24.948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3" t="s">
        <v>138</v>
      </c>
      <c r="AU141" s="253" t="s">
        <v>85</v>
      </c>
      <c r="AV141" s="14" t="s">
        <v>85</v>
      </c>
      <c r="AW141" s="14" t="s">
        <v>4</v>
      </c>
      <c r="AX141" s="14" t="s">
        <v>33</v>
      </c>
      <c r="AY141" s="253" t="s">
        <v>129</v>
      </c>
    </row>
    <row r="142" spans="1:65" s="2" customFormat="1" ht="24.15" customHeight="1">
      <c r="A142" s="39"/>
      <c r="B142" s="40"/>
      <c r="C142" s="219" t="s">
        <v>183</v>
      </c>
      <c r="D142" s="219" t="s">
        <v>131</v>
      </c>
      <c r="E142" s="220" t="s">
        <v>213</v>
      </c>
      <c r="F142" s="221" t="s">
        <v>214</v>
      </c>
      <c r="G142" s="222" t="s">
        <v>166</v>
      </c>
      <c r="H142" s="223">
        <v>72.072</v>
      </c>
      <c r="I142" s="224"/>
      <c r="J142" s="225">
        <f>ROUND(I142*H142,1)</f>
        <v>0</v>
      </c>
      <c r="K142" s="221" t="s">
        <v>135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136</v>
      </c>
      <c r="AT142" s="230" t="s">
        <v>131</v>
      </c>
      <c r="AU142" s="230" t="s">
        <v>85</v>
      </c>
      <c r="AY142" s="18" t="s">
        <v>129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33</v>
      </c>
      <c r="BK142" s="231">
        <f>ROUND(I142*H142,1)</f>
        <v>0</v>
      </c>
      <c r="BL142" s="18" t="s">
        <v>136</v>
      </c>
      <c r="BM142" s="230" t="s">
        <v>900</v>
      </c>
    </row>
    <row r="143" spans="1:51" s="14" customFormat="1" ht="12">
      <c r="A143" s="14"/>
      <c r="B143" s="243"/>
      <c r="C143" s="244"/>
      <c r="D143" s="234" t="s">
        <v>138</v>
      </c>
      <c r="E143" s="245" t="s">
        <v>1</v>
      </c>
      <c r="F143" s="246" t="s">
        <v>901</v>
      </c>
      <c r="G143" s="244"/>
      <c r="H143" s="247">
        <v>72.072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138</v>
      </c>
      <c r="AU143" s="253" t="s">
        <v>85</v>
      </c>
      <c r="AV143" s="14" t="s">
        <v>85</v>
      </c>
      <c r="AW143" s="14" t="s">
        <v>32</v>
      </c>
      <c r="AX143" s="14" t="s">
        <v>33</v>
      </c>
      <c r="AY143" s="253" t="s">
        <v>129</v>
      </c>
    </row>
    <row r="144" spans="1:65" s="2" customFormat="1" ht="24.15" customHeight="1">
      <c r="A144" s="39"/>
      <c r="B144" s="40"/>
      <c r="C144" s="219" t="s">
        <v>191</v>
      </c>
      <c r="D144" s="219" t="s">
        <v>131</v>
      </c>
      <c r="E144" s="220" t="s">
        <v>902</v>
      </c>
      <c r="F144" s="221" t="s">
        <v>903</v>
      </c>
      <c r="G144" s="222" t="s">
        <v>166</v>
      </c>
      <c r="H144" s="223">
        <v>52.668</v>
      </c>
      <c r="I144" s="224"/>
      <c r="J144" s="225">
        <f>ROUND(I144*H144,1)</f>
        <v>0</v>
      </c>
      <c r="K144" s="221" t="s">
        <v>135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136</v>
      </c>
      <c r="AT144" s="230" t="s">
        <v>131</v>
      </c>
      <c r="AU144" s="230" t="s">
        <v>85</v>
      </c>
      <c r="AY144" s="18" t="s">
        <v>129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33</v>
      </c>
      <c r="BK144" s="231">
        <f>ROUND(I144*H144,1)</f>
        <v>0</v>
      </c>
      <c r="BL144" s="18" t="s">
        <v>136</v>
      </c>
      <c r="BM144" s="230" t="s">
        <v>904</v>
      </c>
    </row>
    <row r="145" spans="1:51" s="14" customFormat="1" ht="12">
      <c r="A145" s="14"/>
      <c r="B145" s="243"/>
      <c r="C145" s="244"/>
      <c r="D145" s="234" t="s">
        <v>138</v>
      </c>
      <c r="E145" s="245" t="s">
        <v>1</v>
      </c>
      <c r="F145" s="246" t="s">
        <v>905</v>
      </c>
      <c r="G145" s="244"/>
      <c r="H145" s="247">
        <v>52.668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138</v>
      </c>
      <c r="AU145" s="253" t="s">
        <v>85</v>
      </c>
      <c r="AV145" s="14" t="s">
        <v>85</v>
      </c>
      <c r="AW145" s="14" t="s">
        <v>32</v>
      </c>
      <c r="AX145" s="14" t="s">
        <v>33</v>
      </c>
      <c r="AY145" s="253" t="s">
        <v>129</v>
      </c>
    </row>
    <row r="146" spans="1:65" s="2" customFormat="1" ht="24.15" customHeight="1">
      <c r="A146" s="39"/>
      <c r="B146" s="40"/>
      <c r="C146" s="219" t="s">
        <v>200</v>
      </c>
      <c r="D146" s="219" t="s">
        <v>131</v>
      </c>
      <c r="E146" s="220" t="s">
        <v>234</v>
      </c>
      <c r="F146" s="221" t="s">
        <v>235</v>
      </c>
      <c r="G146" s="222" t="s">
        <v>166</v>
      </c>
      <c r="H146" s="223">
        <v>52.668</v>
      </c>
      <c r="I146" s="224"/>
      <c r="J146" s="225">
        <f>ROUND(I146*H146,1)</f>
        <v>0</v>
      </c>
      <c r="K146" s="221" t="s">
        <v>135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136</v>
      </c>
      <c r="AT146" s="230" t="s">
        <v>131</v>
      </c>
      <c r="AU146" s="230" t="s">
        <v>85</v>
      </c>
      <c r="AY146" s="18" t="s">
        <v>129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33</v>
      </c>
      <c r="BK146" s="231">
        <f>ROUND(I146*H146,1)</f>
        <v>0</v>
      </c>
      <c r="BL146" s="18" t="s">
        <v>136</v>
      </c>
      <c r="BM146" s="230" t="s">
        <v>906</v>
      </c>
    </row>
    <row r="147" spans="1:51" s="14" customFormat="1" ht="12">
      <c r="A147" s="14"/>
      <c r="B147" s="243"/>
      <c r="C147" s="244"/>
      <c r="D147" s="234" t="s">
        <v>138</v>
      </c>
      <c r="E147" s="245" t="s">
        <v>1</v>
      </c>
      <c r="F147" s="246" t="s">
        <v>905</v>
      </c>
      <c r="G147" s="244"/>
      <c r="H147" s="247">
        <v>52.668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138</v>
      </c>
      <c r="AU147" s="253" t="s">
        <v>85</v>
      </c>
      <c r="AV147" s="14" t="s">
        <v>85</v>
      </c>
      <c r="AW147" s="14" t="s">
        <v>32</v>
      </c>
      <c r="AX147" s="14" t="s">
        <v>33</v>
      </c>
      <c r="AY147" s="253" t="s">
        <v>129</v>
      </c>
    </row>
    <row r="148" spans="1:63" s="12" customFormat="1" ht="22.8" customHeight="1">
      <c r="A148" s="12"/>
      <c r="B148" s="203"/>
      <c r="C148" s="204"/>
      <c r="D148" s="205" t="s">
        <v>75</v>
      </c>
      <c r="E148" s="217" t="s">
        <v>136</v>
      </c>
      <c r="F148" s="217" t="s">
        <v>297</v>
      </c>
      <c r="G148" s="204"/>
      <c r="H148" s="204"/>
      <c r="I148" s="207"/>
      <c r="J148" s="218">
        <f>BK148</f>
        <v>0</v>
      </c>
      <c r="K148" s="204"/>
      <c r="L148" s="209"/>
      <c r="M148" s="210"/>
      <c r="N148" s="211"/>
      <c r="O148" s="211"/>
      <c r="P148" s="212">
        <f>SUM(P149:P150)</f>
        <v>0</v>
      </c>
      <c r="Q148" s="211"/>
      <c r="R148" s="212">
        <f>SUM(R149:R150)</f>
        <v>26.2060722</v>
      </c>
      <c r="S148" s="211"/>
      <c r="T148" s="213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33</v>
      </c>
      <c r="AT148" s="215" t="s">
        <v>75</v>
      </c>
      <c r="AU148" s="215" t="s">
        <v>33</v>
      </c>
      <c r="AY148" s="214" t="s">
        <v>129</v>
      </c>
      <c r="BK148" s="216">
        <f>SUM(BK149:BK150)</f>
        <v>0</v>
      </c>
    </row>
    <row r="149" spans="1:65" s="2" customFormat="1" ht="16.5" customHeight="1">
      <c r="A149" s="39"/>
      <c r="B149" s="40"/>
      <c r="C149" s="219" t="s">
        <v>205</v>
      </c>
      <c r="D149" s="219" t="s">
        <v>131</v>
      </c>
      <c r="E149" s="220" t="s">
        <v>299</v>
      </c>
      <c r="F149" s="221" t="s">
        <v>300</v>
      </c>
      <c r="G149" s="222" t="s">
        <v>166</v>
      </c>
      <c r="H149" s="223">
        <v>13.86</v>
      </c>
      <c r="I149" s="224"/>
      <c r="J149" s="225">
        <f>ROUND(I149*H149,1)</f>
        <v>0</v>
      </c>
      <c r="K149" s="221" t="s">
        <v>135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1.89077</v>
      </c>
      <c r="R149" s="228">
        <f>Q149*H149</f>
        <v>26.2060722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136</v>
      </c>
      <c r="AT149" s="230" t="s">
        <v>131</v>
      </c>
      <c r="AU149" s="230" t="s">
        <v>85</v>
      </c>
      <c r="AY149" s="18" t="s">
        <v>129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33</v>
      </c>
      <c r="BK149" s="231">
        <f>ROUND(I149*H149,1)</f>
        <v>0</v>
      </c>
      <c r="BL149" s="18" t="s">
        <v>136</v>
      </c>
      <c r="BM149" s="230" t="s">
        <v>907</v>
      </c>
    </row>
    <row r="150" spans="1:51" s="14" customFormat="1" ht="12">
      <c r="A150" s="14"/>
      <c r="B150" s="243"/>
      <c r="C150" s="244"/>
      <c r="D150" s="234" t="s">
        <v>138</v>
      </c>
      <c r="E150" s="245" t="s">
        <v>1</v>
      </c>
      <c r="F150" s="246" t="s">
        <v>893</v>
      </c>
      <c r="G150" s="244"/>
      <c r="H150" s="247">
        <v>13.86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138</v>
      </c>
      <c r="AU150" s="253" t="s">
        <v>85</v>
      </c>
      <c r="AV150" s="14" t="s">
        <v>85</v>
      </c>
      <c r="AW150" s="14" t="s">
        <v>32</v>
      </c>
      <c r="AX150" s="14" t="s">
        <v>33</v>
      </c>
      <c r="AY150" s="253" t="s">
        <v>129</v>
      </c>
    </row>
    <row r="151" spans="1:63" s="12" customFormat="1" ht="22.8" customHeight="1">
      <c r="A151" s="12"/>
      <c r="B151" s="203"/>
      <c r="C151" s="204"/>
      <c r="D151" s="205" t="s">
        <v>75</v>
      </c>
      <c r="E151" s="217" t="s">
        <v>587</v>
      </c>
      <c r="F151" s="217" t="s">
        <v>588</v>
      </c>
      <c r="G151" s="204"/>
      <c r="H151" s="204"/>
      <c r="I151" s="207"/>
      <c r="J151" s="218">
        <f>BK151</f>
        <v>0</v>
      </c>
      <c r="K151" s="204"/>
      <c r="L151" s="209"/>
      <c r="M151" s="210"/>
      <c r="N151" s="211"/>
      <c r="O151" s="211"/>
      <c r="P151" s="212">
        <f>SUM(P152:P153)</f>
        <v>0</v>
      </c>
      <c r="Q151" s="211"/>
      <c r="R151" s="212">
        <f>SUM(R152:R153)</f>
        <v>0</v>
      </c>
      <c r="S151" s="211"/>
      <c r="T151" s="213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4" t="s">
        <v>33</v>
      </c>
      <c r="AT151" s="215" t="s">
        <v>75</v>
      </c>
      <c r="AU151" s="215" t="s">
        <v>33</v>
      </c>
      <c r="AY151" s="214" t="s">
        <v>129</v>
      </c>
      <c r="BK151" s="216">
        <f>SUM(BK152:BK153)</f>
        <v>0</v>
      </c>
    </row>
    <row r="152" spans="1:65" s="2" customFormat="1" ht="24.15" customHeight="1">
      <c r="A152" s="39"/>
      <c r="B152" s="40"/>
      <c r="C152" s="219" t="s">
        <v>212</v>
      </c>
      <c r="D152" s="219" t="s">
        <v>131</v>
      </c>
      <c r="E152" s="220" t="s">
        <v>908</v>
      </c>
      <c r="F152" s="221" t="s">
        <v>909</v>
      </c>
      <c r="G152" s="222" t="s">
        <v>208</v>
      </c>
      <c r="H152" s="223">
        <v>26.245</v>
      </c>
      <c r="I152" s="224"/>
      <c r="J152" s="225">
        <f>ROUND(I152*H152,1)</f>
        <v>0</v>
      </c>
      <c r="K152" s="221" t="s">
        <v>135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136</v>
      </c>
      <c r="AT152" s="230" t="s">
        <v>131</v>
      </c>
      <c r="AU152" s="230" t="s">
        <v>85</v>
      </c>
      <c r="AY152" s="18" t="s">
        <v>129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33</v>
      </c>
      <c r="BK152" s="231">
        <f>ROUND(I152*H152,1)</f>
        <v>0</v>
      </c>
      <c r="BL152" s="18" t="s">
        <v>136</v>
      </c>
      <c r="BM152" s="230" t="s">
        <v>910</v>
      </c>
    </row>
    <row r="153" spans="1:65" s="2" customFormat="1" ht="33" customHeight="1">
      <c r="A153" s="39"/>
      <c r="B153" s="40"/>
      <c r="C153" s="219" t="s">
        <v>222</v>
      </c>
      <c r="D153" s="219" t="s">
        <v>131</v>
      </c>
      <c r="E153" s="220" t="s">
        <v>911</v>
      </c>
      <c r="F153" s="221" t="s">
        <v>912</v>
      </c>
      <c r="G153" s="222" t="s">
        <v>208</v>
      </c>
      <c r="H153" s="223">
        <v>26.245</v>
      </c>
      <c r="I153" s="224"/>
      <c r="J153" s="225">
        <f>ROUND(I153*H153,1)</f>
        <v>0</v>
      </c>
      <c r="K153" s="221" t="s">
        <v>135</v>
      </c>
      <c r="L153" s="45"/>
      <c r="M153" s="289" t="s">
        <v>1</v>
      </c>
      <c r="N153" s="290" t="s">
        <v>41</v>
      </c>
      <c r="O153" s="291"/>
      <c r="P153" s="292">
        <f>O153*H153</f>
        <v>0</v>
      </c>
      <c r="Q153" s="292">
        <v>0</v>
      </c>
      <c r="R153" s="292">
        <f>Q153*H153</f>
        <v>0</v>
      </c>
      <c r="S153" s="292">
        <v>0</v>
      </c>
      <c r="T153" s="29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136</v>
      </c>
      <c r="AT153" s="230" t="s">
        <v>131</v>
      </c>
      <c r="AU153" s="230" t="s">
        <v>85</v>
      </c>
      <c r="AY153" s="18" t="s">
        <v>129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33</v>
      </c>
      <c r="BK153" s="231">
        <f>ROUND(I153*H153,1)</f>
        <v>0</v>
      </c>
      <c r="BL153" s="18" t="s">
        <v>136</v>
      </c>
      <c r="BM153" s="230" t="s">
        <v>913</v>
      </c>
    </row>
    <row r="154" spans="1:31" s="2" customFormat="1" ht="6.95" customHeight="1">
      <c r="A154" s="39"/>
      <c r="B154" s="67"/>
      <c r="C154" s="68"/>
      <c r="D154" s="68"/>
      <c r="E154" s="68"/>
      <c r="F154" s="68"/>
      <c r="G154" s="68"/>
      <c r="H154" s="68"/>
      <c r="I154" s="68"/>
      <c r="J154" s="68"/>
      <c r="K154" s="68"/>
      <c r="L154" s="45"/>
      <c r="M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</sheetData>
  <sheetProtection password="CC35" sheet="1" objects="1" scenarios="1" formatColumns="0" formatRows="0" autoFilter="0"/>
  <autoFilter ref="C119:K15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85</v>
      </c>
    </row>
    <row r="4" spans="2:46" s="1" customFormat="1" ht="24.95" customHeight="1">
      <c r="B4" s="21"/>
      <c r="D4" s="139" t="s">
        <v>95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Výstavba chodníkového tělesa na ul. L. Janáčka ve Studénce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96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914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9. 10. 2023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34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ROUND(J121,0)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ROUND((SUM(BE121:BE135)),0)</f>
        <v>0</v>
      </c>
      <c r="G33" s="39"/>
      <c r="H33" s="39"/>
      <c r="I33" s="156">
        <v>0.21</v>
      </c>
      <c r="J33" s="155">
        <f>ROUND(((SUM(BE121:BE135))*I33),0)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ROUND((SUM(BF121:BF135)),0)</f>
        <v>0</v>
      </c>
      <c r="G34" s="39"/>
      <c r="H34" s="39"/>
      <c r="I34" s="156">
        <v>0.15</v>
      </c>
      <c r="J34" s="155">
        <f>ROUND(((SUM(BF121:BF135))*I34),0)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ROUND((SUM(BG121:BG135)),0)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ROUND((SUM(BH121:BH135)),0)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ROUND((SUM(BI121:BI135)),0)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Výstavba chodníkového tělesa na ul. L. Janáčka ve Studénce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96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04 - VRN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9. 10. 2023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>Město Studénka</v>
      </c>
      <c r="G91" s="41"/>
      <c r="H91" s="41"/>
      <c r="I91" s="33" t="s">
        <v>30</v>
      </c>
      <c r="J91" s="37" t="str">
        <f>E21</f>
        <v>PROJECT WORK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99</v>
      </c>
      <c r="D94" s="177"/>
      <c r="E94" s="177"/>
      <c r="F94" s="177"/>
      <c r="G94" s="177"/>
      <c r="H94" s="177"/>
      <c r="I94" s="177"/>
      <c r="J94" s="178" t="s">
        <v>100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101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102</v>
      </c>
    </row>
    <row r="97" spans="1:31" s="9" customFormat="1" ht="24.95" customHeight="1">
      <c r="A97" s="9"/>
      <c r="B97" s="180"/>
      <c r="C97" s="181"/>
      <c r="D97" s="182" t="s">
        <v>915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916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917</v>
      </c>
      <c r="E99" s="189"/>
      <c r="F99" s="189"/>
      <c r="G99" s="189"/>
      <c r="H99" s="189"/>
      <c r="I99" s="189"/>
      <c r="J99" s="190">
        <f>J128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918</v>
      </c>
      <c r="E100" s="189"/>
      <c r="F100" s="189"/>
      <c r="G100" s="189"/>
      <c r="H100" s="189"/>
      <c r="I100" s="189"/>
      <c r="J100" s="190">
        <f>J131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919</v>
      </c>
      <c r="E101" s="189"/>
      <c r="F101" s="189"/>
      <c r="G101" s="189"/>
      <c r="H101" s="189"/>
      <c r="I101" s="189"/>
      <c r="J101" s="190">
        <f>J134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114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Výstavba chodníkového tělesa na ul. L. Janáčka ve Studénce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96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04 - VRN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 xml:space="preserve"> </v>
      </c>
      <c r="G115" s="41"/>
      <c r="H115" s="41"/>
      <c r="I115" s="33" t="s">
        <v>22</v>
      </c>
      <c r="J115" s="80" t="str">
        <f>IF(J12="","",J12)</f>
        <v>9. 10. 2023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5.65" customHeight="1">
      <c r="A117" s="39"/>
      <c r="B117" s="40"/>
      <c r="C117" s="33" t="s">
        <v>24</v>
      </c>
      <c r="D117" s="41"/>
      <c r="E117" s="41"/>
      <c r="F117" s="28" t="str">
        <f>E15</f>
        <v>Město Studénka</v>
      </c>
      <c r="G117" s="41"/>
      <c r="H117" s="41"/>
      <c r="I117" s="33" t="s">
        <v>30</v>
      </c>
      <c r="J117" s="37" t="str">
        <f>E21</f>
        <v>PROJECT WORK s.r.o.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34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115</v>
      </c>
      <c r="D120" s="195" t="s">
        <v>61</v>
      </c>
      <c r="E120" s="195" t="s">
        <v>57</v>
      </c>
      <c r="F120" s="195" t="s">
        <v>58</v>
      </c>
      <c r="G120" s="195" t="s">
        <v>116</v>
      </c>
      <c r="H120" s="195" t="s">
        <v>117</v>
      </c>
      <c r="I120" s="195" t="s">
        <v>118</v>
      </c>
      <c r="J120" s="195" t="s">
        <v>100</v>
      </c>
      <c r="K120" s="196" t="s">
        <v>119</v>
      </c>
      <c r="L120" s="197"/>
      <c r="M120" s="101" t="s">
        <v>1</v>
      </c>
      <c r="N120" s="102" t="s">
        <v>40</v>
      </c>
      <c r="O120" s="102" t="s">
        <v>120</v>
      </c>
      <c r="P120" s="102" t="s">
        <v>121</v>
      </c>
      <c r="Q120" s="102" t="s">
        <v>122</v>
      </c>
      <c r="R120" s="102" t="s">
        <v>123</v>
      </c>
      <c r="S120" s="102" t="s">
        <v>124</v>
      </c>
      <c r="T120" s="103" t="s">
        <v>125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126</v>
      </c>
      <c r="D121" s="41"/>
      <c r="E121" s="41"/>
      <c r="F121" s="41"/>
      <c r="G121" s="41"/>
      <c r="H121" s="41"/>
      <c r="I121" s="41"/>
      <c r="J121" s="198">
        <f>BK121</f>
        <v>0</v>
      </c>
      <c r="K121" s="41"/>
      <c r="L121" s="45"/>
      <c r="M121" s="104"/>
      <c r="N121" s="199"/>
      <c r="O121" s="105"/>
      <c r="P121" s="200">
        <f>P122</f>
        <v>0</v>
      </c>
      <c r="Q121" s="105"/>
      <c r="R121" s="200">
        <f>R122</f>
        <v>0</v>
      </c>
      <c r="S121" s="105"/>
      <c r="T121" s="201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102</v>
      </c>
      <c r="BK121" s="202">
        <f>BK122</f>
        <v>0</v>
      </c>
    </row>
    <row r="122" spans="1:63" s="12" customFormat="1" ht="25.9" customHeight="1">
      <c r="A122" s="12"/>
      <c r="B122" s="203"/>
      <c r="C122" s="204"/>
      <c r="D122" s="205" t="s">
        <v>75</v>
      </c>
      <c r="E122" s="206" t="s">
        <v>93</v>
      </c>
      <c r="F122" s="206" t="s">
        <v>920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P123+P128+P131+P134</f>
        <v>0</v>
      </c>
      <c r="Q122" s="211"/>
      <c r="R122" s="212">
        <f>R123+R128+R131+R134</f>
        <v>0</v>
      </c>
      <c r="S122" s="211"/>
      <c r="T122" s="213">
        <f>T123+T128+T131+T134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153</v>
      </c>
      <c r="AT122" s="215" t="s">
        <v>75</v>
      </c>
      <c r="AU122" s="215" t="s">
        <v>76</v>
      </c>
      <c r="AY122" s="214" t="s">
        <v>129</v>
      </c>
      <c r="BK122" s="216">
        <f>BK123+BK128+BK131+BK134</f>
        <v>0</v>
      </c>
    </row>
    <row r="123" spans="1:63" s="12" customFormat="1" ht="22.8" customHeight="1">
      <c r="A123" s="12"/>
      <c r="B123" s="203"/>
      <c r="C123" s="204"/>
      <c r="D123" s="205" t="s">
        <v>75</v>
      </c>
      <c r="E123" s="217" t="s">
        <v>921</v>
      </c>
      <c r="F123" s="217" t="s">
        <v>922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SUM(P124:P127)</f>
        <v>0</v>
      </c>
      <c r="Q123" s="211"/>
      <c r="R123" s="212">
        <f>SUM(R124:R127)</f>
        <v>0</v>
      </c>
      <c r="S123" s="211"/>
      <c r="T123" s="213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153</v>
      </c>
      <c r="AT123" s="215" t="s">
        <v>75</v>
      </c>
      <c r="AU123" s="215" t="s">
        <v>33</v>
      </c>
      <c r="AY123" s="214" t="s">
        <v>129</v>
      </c>
      <c r="BK123" s="216">
        <f>SUM(BK124:BK127)</f>
        <v>0</v>
      </c>
    </row>
    <row r="124" spans="1:65" s="2" customFormat="1" ht="24.15" customHeight="1">
      <c r="A124" s="39"/>
      <c r="B124" s="40"/>
      <c r="C124" s="219" t="s">
        <v>33</v>
      </c>
      <c r="D124" s="219" t="s">
        <v>131</v>
      </c>
      <c r="E124" s="220" t="s">
        <v>923</v>
      </c>
      <c r="F124" s="221" t="s">
        <v>924</v>
      </c>
      <c r="G124" s="222" t="s">
        <v>925</v>
      </c>
      <c r="H124" s="223">
        <v>1</v>
      </c>
      <c r="I124" s="224"/>
      <c r="J124" s="225">
        <f>ROUND(I124*H124,1)</f>
        <v>0</v>
      </c>
      <c r="K124" s="221" t="s">
        <v>135</v>
      </c>
      <c r="L124" s="45"/>
      <c r="M124" s="226" t="s">
        <v>1</v>
      </c>
      <c r="N124" s="227" t="s">
        <v>41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926</v>
      </c>
      <c r="AT124" s="230" t="s">
        <v>131</v>
      </c>
      <c r="AU124" s="230" t="s">
        <v>85</v>
      </c>
      <c r="AY124" s="18" t="s">
        <v>129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33</v>
      </c>
      <c r="BK124" s="231">
        <f>ROUND(I124*H124,1)</f>
        <v>0</v>
      </c>
      <c r="BL124" s="18" t="s">
        <v>926</v>
      </c>
      <c r="BM124" s="230" t="s">
        <v>927</v>
      </c>
    </row>
    <row r="125" spans="1:65" s="2" customFormat="1" ht="24.15" customHeight="1">
      <c r="A125" s="39"/>
      <c r="B125" s="40"/>
      <c r="C125" s="219" t="s">
        <v>85</v>
      </c>
      <c r="D125" s="219" t="s">
        <v>131</v>
      </c>
      <c r="E125" s="220" t="s">
        <v>928</v>
      </c>
      <c r="F125" s="221" t="s">
        <v>929</v>
      </c>
      <c r="G125" s="222" t="s">
        <v>925</v>
      </c>
      <c r="H125" s="223">
        <v>1</v>
      </c>
      <c r="I125" s="224"/>
      <c r="J125" s="225">
        <f>ROUND(I125*H125,1)</f>
        <v>0</v>
      </c>
      <c r="K125" s="221" t="s">
        <v>1</v>
      </c>
      <c r="L125" s="45"/>
      <c r="M125" s="226" t="s">
        <v>1</v>
      </c>
      <c r="N125" s="227" t="s">
        <v>41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926</v>
      </c>
      <c r="AT125" s="230" t="s">
        <v>131</v>
      </c>
      <c r="AU125" s="230" t="s">
        <v>85</v>
      </c>
      <c r="AY125" s="18" t="s">
        <v>129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33</v>
      </c>
      <c r="BK125" s="231">
        <f>ROUND(I125*H125,1)</f>
        <v>0</v>
      </c>
      <c r="BL125" s="18" t="s">
        <v>926</v>
      </c>
      <c r="BM125" s="230" t="s">
        <v>930</v>
      </c>
    </row>
    <row r="126" spans="1:65" s="2" customFormat="1" ht="24.15" customHeight="1">
      <c r="A126" s="39"/>
      <c r="B126" s="40"/>
      <c r="C126" s="219" t="s">
        <v>143</v>
      </c>
      <c r="D126" s="219" t="s">
        <v>131</v>
      </c>
      <c r="E126" s="220" t="s">
        <v>931</v>
      </c>
      <c r="F126" s="221" t="s">
        <v>932</v>
      </c>
      <c r="G126" s="222" t="s">
        <v>925</v>
      </c>
      <c r="H126" s="223">
        <v>1</v>
      </c>
      <c r="I126" s="224"/>
      <c r="J126" s="225">
        <f>ROUND(I126*H126,1)</f>
        <v>0</v>
      </c>
      <c r="K126" s="221" t="s">
        <v>1</v>
      </c>
      <c r="L126" s="45"/>
      <c r="M126" s="226" t="s">
        <v>1</v>
      </c>
      <c r="N126" s="227" t="s">
        <v>41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926</v>
      </c>
      <c r="AT126" s="230" t="s">
        <v>131</v>
      </c>
      <c r="AU126" s="230" t="s">
        <v>85</v>
      </c>
      <c r="AY126" s="18" t="s">
        <v>129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33</v>
      </c>
      <c r="BK126" s="231">
        <f>ROUND(I126*H126,1)</f>
        <v>0</v>
      </c>
      <c r="BL126" s="18" t="s">
        <v>926</v>
      </c>
      <c r="BM126" s="230" t="s">
        <v>933</v>
      </c>
    </row>
    <row r="127" spans="1:65" s="2" customFormat="1" ht="24.15" customHeight="1">
      <c r="A127" s="39"/>
      <c r="B127" s="40"/>
      <c r="C127" s="219" t="s">
        <v>136</v>
      </c>
      <c r="D127" s="219" t="s">
        <v>131</v>
      </c>
      <c r="E127" s="220" t="s">
        <v>934</v>
      </c>
      <c r="F127" s="221" t="s">
        <v>935</v>
      </c>
      <c r="G127" s="222" t="s">
        <v>925</v>
      </c>
      <c r="H127" s="223">
        <v>1</v>
      </c>
      <c r="I127" s="224"/>
      <c r="J127" s="225">
        <f>ROUND(I127*H127,1)</f>
        <v>0</v>
      </c>
      <c r="K127" s="221" t="s">
        <v>135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926</v>
      </c>
      <c r="AT127" s="230" t="s">
        <v>131</v>
      </c>
      <c r="AU127" s="230" t="s">
        <v>85</v>
      </c>
      <c r="AY127" s="18" t="s">
        <v>129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33</v>
      </c>
      <c r="BK127" s="231">
        <f>ROUND(I127*H127,1)</f>
        <v>0</v>
      </c>
      <c r="BL127" s="18" t="s">
        <v>926</v>
      </c>
      <c r="BM127" s="230" t="s">
        <v>936</v>
      </c>
    </row>
    <row r="128" spans="1:63" s="12" customFormat="1" ht="22.8" customHeight="1">
      <c r="A128" s="12"/>
      <c r="B128" s="203"/>
      <c r="C128" s="204"/>
      <c r="D128" s="205" t="s">
        <v>75</v>
      </c>
      <c r="E128" s="217" t="s">
        <v>862</v>
      </c>
      <c r="F128" s="217" t="s">
        <v>937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SUM(P129:P130)</f>
        <v>0</v>
      </c>
      <c r="Q128" s="211"/>
      <c r="R128" s="212">
        <f>SUM(R129:R130)</f>
        <v>0</v>
      </c>
      <c r="S128" s="211"/>
      <c r="T128" s="213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153</v>
      </c>
      <c r="AT128" s="215" t="s">
        <v>75</v>
      </c>
      <c r="AU128" s="215" t="s">
        <v>33</v>
      </c>
      <c r="AY128" s="214" t="s">
        <v>129</v>
      </c>
      <c r="BK128" s="216">
        <f>SUM(BK129:BK130)</f>
        <v>0</v>
      </c>
    </row>
    <row r="129" spans="1:65" s="2" customFormat="1" ht="24.15" customHeight="1">
      <c r="A129" s="39"/>
      <c r="B129" s="40"/>
      <c r="C129" s="219" t="s">
        <v>153</v>
      </c>
      <c r="D129" s="219" t="s">
        <v>131</v>
      </c>
      <c r="E129" s="220" t="s">
        <v>938</v>
      </c>
      <c r="F129" s="221" t="s">
        <v>937</v>
      </c>
      <c r="G129" s="222" t="s">
        <v>925</v>
      </c>
      <c r="H129" s="223">
        <v>1</v>
      </c>
      <c r="I129" s="224"/>
      <c r="J129" s="225">
        <f>ROUND(I129*H129,1)</f>
        <v>0</v>
      </c>
      <c r="K129" s="221" t="s">
        <v>135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926</v>
      </c>
      <c r="AT129" s="230" t="s">
        <v>131</v>
      </c>
      <c r="AU129" s="230" t="s">
        <v>85</v>
      </c>
      <c r="AY129" s="18" t="s">
        <v>129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33</v>
      </c>
      <c r="BK129" s="231">
        <f>ROUND(I129*H129,1)</f>
        <v>0</v>
      </c>
      <c r="BL129" s="18" t="s">
        <v>926</v>
      </c>
      <c r="BM129" s="230" t="s">
        <v>939</v>
      </c>
    </row>
    <row r="130" spans="1:65" s="2" customFormat="1" ht="24.15" customHeight="1">
      <c r="A130" s="39"/>
      <c r="B130" s="40"/>
      <c r="C130" s="219" t="s">
        <v>158</v>
      </c>
      <c r="D130" s="219" t="s">
        <v>131</v>
      </c>
      <c r="E130" s="220" t="s">
        <v>864</v>
      </c>
      <c r="F130" s="221" t="s">
        <v>940</v>
      </c>
      <c r="G130" s="222" t="s">
        <v>925</v>
      </c>
      <c r="H130" s="223">
        <v>1</v>
      </c>
      <c r="I130" s="224"/>
      <c r="J130" s="225">
        <f>ROUND(I130*H130,1)</f>
        <v>0</v>
      </c>
      <c r="K130" s="221" t="s">
        <v>135</v>
      </c>
      <c r="L130" s="45"/>
      <c r="M130" s="226" t="s">
        <v>1</v>
      </c>
      <c r="N130" s="227" t="s">
        <v>41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926</v>
      </c>
      <c r="AT130" s="230" t="s">
        <v>131</v>
      </c>
      <c r="AU130" s="230" t="s">
        <v>85</v>
      </c>
      <c r="AY130" s="18" t="s">
        <v>129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33</v>
      </c>
      <c r="BK130" s="231">
        <f>ROUND(I130*H130,1)</f>
        <v>0</v>
      </c>
      <c r="BL130" s="18" t="s">
        <v>926</v>
      </c>
      <c r="BM130" s="230" t="s">
        <v>941</v>
      </c>
    </row>
    <row r="131" spans="1:63" s="12" customFormat="1" ht="22.8" customHeight="1">
      <c r="A131" s="12"/>
      <c r="B131" s="203"/>
      <c r="C131" s="204"/>
      <c r="D131" s="205" t="s">
        <v>75</v>
      </c>
      <c r="E131" s="217" t="s">
        <v>942</v>
      </c>
      <c r="F131" s="217" t="s">
        <v>943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SUM(P132:P133)</f>
        <v>0</v>
      </c>
      <c r="Q131" s="211"/>
      <c r="R131" s="212">
        <f>SUM(R132:R133)</f>
        <v>0</v>
      </c>
      <c r="S131" s="211"/>
      <c r="T131" s="213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153</v>
      </c>
      <c r="AT131" s="215" t="s">
        <v>75</v>
      </c>
      <c r="AU131" s="215" t="s">
        <v>33</v>
      </c>
      <c r="AY131" s="214" t="s">
        <v>129</v>
      </c>
      <c r="BK131" s="216">
        <f>SUM(BK132:BK133)</f>
        <v>0</v>
      </c>
    </row>
    <row r="132" spans="1:65" s="2" customFormat="1" ht="24.15" customHeight="1">
      <c r="A132" s="39"/>
      <c r="B132" s="40"/>
      <c r="C132" s="219" t="s">
        <v>163</v>
      </c>
      <c r="D132" s="219" t="s">
        <v>131</v>
      </c>
      <c r="E132" s="220" t="s">
        <v>944</v>
      </c>
      <c r="F132" s="221" t="s">
        <v>945</v>
      </c>
      <c r="G132" s="222" t="s">
        <v>925</v>
      </c>
      <c r="H132" s="223">
        <v>12</v>
      </c>
      <c r="I132" s="224"/>
      <c r="J132" s="225">
        <f>ROUND(I132*H132,1)</f>
        <v>0</v>
      </c>
      <c r="K132" s="221" t="s">
        <v>135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926</v>
      </c>
      <c r="AT132" s="230" t="s">
        <v>131</v>
      </c>
      <c r="AU132" s="230" t="s">
        <v>85</v>
      </c>
      <c r="AY132" s="18" t="s">
        <v>129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33</v>
      </c>
      <c r="BK132" s="231">
        <f>ROUND(I132*H132,1)</f>
        <v>0</v>
      </c>
      <c r="BL132" s="18" t="s">
        <v>926</v>
      </c>
      <c r="BM132" s="230" t="s">
        <v>946</v>
      </c>
    </row>
    <row r="133" spans="1:65" s="2" customFormat="1" ht="24.15" customHeight="1">
      <c r="A133" s="39"/>
      <c r="B133" s="40"/>
      <c r="C133" s="219" t="s">
        <v>175</v>
      </c>
      <c r="D133" s="219" t="s">
        <v>131</v>
      </c>
      <c r="E133" s="220" t="s">
        <v>947</v>
      </c>
      <c r="F133" s="221" t="s">
        <v>948</v>
      </c>
      <c r="G133" s="222" t="s">
        <v>925</v>
      </c>
      <c r="H133" s="223">
        <v>1</v>
      </c>
      <c r="I133" s="224"/>
      <c r="J133" s="225">
        <f>ROUND(I133*H133,1)</f>
        <v>0</v>
      </c>
      <c r="K133" s="221" t="s">
        <v>1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926</v>
      </c>
      <c r="AT133" s="230" t="s">
        <v>131</v>
      </c>
      <c r="AU133" s="230" t="s">
        <v>85</v>
      </c>
      <c r="AY133" s="18" t="s">
        <v>129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33</v>
      </c>
      <c r="BK133" s="231">
        <f>ROUND(I133*H133,1)</f>
        <v>0</v>
      </c>
      <c r="BL133" s="18" t="s">
        <v>926</v>
      </c>
      <c r="BM133" s="230" t="s">
        <v>949</v>
      </c>
    </row>
    <row r="134" spans="1:63" s="12" customFormat="1" ht="22.8" customHeight="1">
      <c r="A134" s="12"/>
      <c r="B134" s="203"/>
      <c r="C134" s="204"/>
      <c r="D134" s="205" t="s">
        <v>75</v>
      </c>
      <c r="E134" s="217" t="s">
        <v>950</v>
      </c>
      <c r="F134" s="217" t="s">
        <v>951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P135</f>
        <v>0</v>
      </c>
      <c r="Q134" s="211"/>
      <c r="R134" s="212">
        <f>R135</f>
        <v>0</v>
      </c>
      <c r="S134" s="211"/>
      <c r="T134" s="213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153</v>
      </c>
      <c r="AT134" s="215" t="s">
        <v>75</v>
      </c>
      <c r="AU134" s="215" t="s">
        <v>33</v>
      </c>
      <c r="AY134" s="214" t="s">
        <v>129</v>
      </c>
      <c r="BK134" s="216">
        <f>BK135</f>
        <v>0</v>
      </c>
    </row>
    <row r="135" spans="1:65" s="2" customFormat="1" ht="16.5" customHeight="1">
      <c r="A135" s="39"/>
      <c r="B135" s="40"/>
      <c r="C135" s="219" t="s">
        <v>183</v>
      </c>
      <c r="D135" s="219" t="s">
        <v>131</v>
      </c>
      <c r="E135" s="220" t="s">
        <v>952</v>
      </c>
      <c r="F135" s="221" t="s">
        <v>951</v>
      </c>
      <c r="G135" s="222" t="s">
        <v>953</v>
      </c>
      <c r="H135" s="223">
        <v>1</v>
      </c>
      <c r="I135" s="224"/>
      <c r="J135" s="225">
        <f>ROUND(I135*H135,1)</f>
        <v>0</v>
      </c>
      <c r="K135" s="221" t="s">
        <v>135</v>
      </c>
      <c r="L135" s="45"/>
      <c r="M135" s="289" t="s">
        <v>1</v>
      </c>
      <c r="N135" s="290" t="s">
        <v>41</v>
      </c>
      <c r="O135" s="291"/>
      <c r="P135" s="292">
        <f>O135*H135</f>
        <v>0</v>
      </c>
      <c r="Q135" s="292">
        <v>0</v>
      </c>
      <c r="R135" s="292">
        <f>Q135*H135</f>
        <v>0</v>
      </c>
      <c r="S135" s="292">
        <v>0</v>
      </c>
      <c r="T135" s="29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926</v>
      </c>
      <c r="AT135" s="230" t="s">
        <v>131</v>
      </c>
      <c r="AU135" s="230" t="s">
        <v>85</v>
      </c>
      <c r="AY135" s="18" t="s">
        <v>129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33</v>
      </c>
      <c r="BK135" s="231">
        <f>ROUND(I135*H135,1)</f>
        <v>0</v>
      </c>
      <c r="BL135" s="18" t="s">
        <v>926</v>
      </c>
      <c r="BM135" s="230" t="s">
        <v>954</v>
      </c>
    </row>
    <row r="136" spans="1:31" s="2" customFormat="1" ht="6.95" customHeight="1">
      <c r="A136" s="39"/>
      <c r="B136" s="67"/>
      <c r="C136" s="68"/>
      <c r="D136" s="68"/>
      <c r="E136" s="68"/>
      <c r="F136" s="68"/>
      <c r="G136" s="68"/>
      <c r="H136" s="68"/>
      <c r="I136" s="68"/>
      <c r="J136" s="68"/>
      <c r="K136" s="68"/>
      <c r="L136" s="45"/>
      <c r="M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</sheetData>
  <sheetProtection password="CC35" sheet="1" objects="1" scenarios="1" formatColumns="0" formatRows="0" autoFilter="0"/>
  <autoFilter ref="C120:K13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Korbel</dc:creator>
  <cp:keywords/>
  <dc:description/>
  <cp:lastModifiedBy>Vladimir Korbel</cp:lastModifiedBy>
  <dcterms:created xsi:type="dcterms:W3CDTF">2024-02-27T13:41:04Z</dcterms:created>
  <dcterms:modified xsi:type="dcterms:W3CDTF">2024-02-27T13:41:15Z</dcterms:modified>
  <cp:category/>
  <cp:version/>
  <cp:contentType/>
  <cp:contentStatus/>
</cp:coreProperties>
</file>