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3-2023 - Vrtané studny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'023-2023 - Vrtané studny ...'!$C$79:$K$216</definedName>
    <definedName name="_xlnm.Print_Area" localSheetId="1">'023-2023 - Vrtané studny ...'!$C$4:$J$37,'023-2023 - Vrtané studny ...'!$C$43:$J$63,'023-2023 - Vrtané studny ...'!$C$69:$J$216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'023-2023 - Vrtané studny ...'!$79:$79</definedName>
  </definedNames>
  <calcPr fullCalcOnLoad="1"/>
</workbook>
</file>

<file path=xl/sharedStrings.xml><?xml version="1.0" encoding="utf-8"?>
<sst xmlns="http://schemas.openxmlformats.org/spreadsheetml/2006/main" count="1852" uniqueCount="470">
  <si>
    <t>Export Komplet</t>
  </si>
  <si>
    <t>VZ</t>
  </si>
  <si>
    <t>2.0</t>
  </si>
  <si>
    <t>ZAMOK</t>
  </si>
  <si>
    <t>False</t>
  </si>
  <si>
    <t>{c5384373-ca91-4d17-a284-63fe1f0aa64f}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</si>
  <si>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</si>
  <si>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</si>
  <si>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</si>
  <si>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</si>
  <si>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</si>
  <si>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</si>
  <si>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</si>
  <si>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</si>
  <si>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023/2023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</si>
  <si>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</si>
  <si>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</si>
  <si>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Vrtané studny Stud-1 a Stud-2  na p.č. 1665 v k.ú. Butovice vč. jejich připojení na AN</t>
  </si>
  <si>
    <t>KSO:</t>
  </si>
  <si>
    <t>827</t>
  </si>
  <si>
    <t>CC-CZ:</t>
  </si>
  <si>
    <t/>
  </si>
  <si>
    <t>Místo:</t>
  </si>
  <si>
    <t>Butovice</t>
  </si>
  <si>
    <t>Datum:</t>
  </si>
  <si>
    <t>6. 4. 2023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</si>
  <si>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</si>
  <si>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</si>
  <si>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</si>
  <si>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</si>
  <si>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</si>
  <si>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</si>
  <si>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</si>
  <si>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12650757</t>
  </si>
  <si>
    <t>Ing. Lubomír Novák-AVONA</t>
  </si>
  <si>
    <t>True</t>
  </si>
  <si>
    <t>Zpracovatel:</t>
  </si>
  <si>
    <t>Ing. Lubomír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</si>
  <si>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</si>
  <si>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</si>
  <si>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</si>
  <si>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</si>
  <si>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</si>
  <si>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</si>
  <si>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</si>
  <si>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</si>
  <si>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</si>
  <si>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</si>
  <si>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</si>
  <si>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</si>
  <si>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</si>
  <si>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</si>
  <si>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</si>
  <si>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</si>
  <si>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</si>
  <si>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</si>
  <si>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</si>
  <si>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</si>
  <si>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</si>
  <si>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</si>
  <si>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</si>
  <si>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</si>
  <si>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</si>
  <si>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</si>
  <si>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</si>
  <si>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</si>
  <si>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</si>
  <si>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</si>
  <si>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</si>
  <si>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</si>
  <si>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</si>
  <si>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</si>
  <si>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</si>
  <si>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</si>
  <si>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</si>
  <si>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</si>
  <si>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</si>
  <si>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</si>
  <si>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</si>
  <si>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</si>
  <si>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</si>
  <si>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</si>
  <si>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</si>
  <si>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</si>
  <si>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</si>
  <si>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</si>
  <si>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</si>
  <si>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</si>
  <si>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</si>
  <si>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</si>
  <si>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</si>
  <si>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89 - Ostatní konstrukce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</si>
  <si>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</si>
  <si>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</si>
  <si>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</si>
  <si>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</si>
  <si>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</si>
  <si>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</si>
  <si>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</si>
  <si>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</si>
  <si>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</si>
  <si>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</si>
  <si>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</si>
  <si>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</si>
  <si>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</si>
  <si>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</si>
  <si>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</si>
  <si>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</si>
  <si>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</si>
  <si>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</si>
  <si>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</si>
  <si>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</si>
  <si>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131151100</t>
  </si>
  <si>
    <t>Hloubení jam nezapažených v hornině třídy těžitelnosti I skupiny 1 a 2 objem do 20 m3 strojně</t>
  </si>
  <si>
    <t>m3</t>
  </si>
  <si>
    <t>4</t>
  </si>
  <si>
    <t>-1932929812</t>
  </si>
  <si>
    <t>PP</t>
  </si>
  <si>
    <t>Hloubení nezapažených jam a zářezů strojně s urovnáním dna do předepsaného profilu a spádu v hornině třídy těžitelnosti I skupiny 1 a 2 do 20 m3</t>
  </si>
  <si>
    <t>Online PSC</t>
  </si>
  <si>
    <t>https://podminky.urs.cz/item/CS_URS_2022_01/131151100</t>
  </si>
  <si>
    <t>VV</t>
  </si>
  <si>
    <t>2,375*3,9" AN</t>
  </si>
  <si>
    <t>1,5*1,5*1,5*2" Studna</t>
  </si>
  <si>
    <t>Součet</t>
  </si>
  <si>
    <t>132154104</t>
  </si>
  <si>
    <t>Hloubení rýh zapažených š do 800 mm v hornině třídy těžitelnosti I skupiny 1 a 2 objem přes 100 m3 strojně</t>
  </si>
  <si>
    <t>1674017021</t>
  </si>
  <si>
    <t>Hloubení zapažených rýh šířky do 800 mm strojně s urovnáním dna do předepsaného profilu a spádu v hornině třídy těžitelnosti I skupiny 1 a 2 přes 100 m3</t>
  </si>
  <si>
    <t>https://podminky.urs.cz/item/CS_URS_2022_01/132154104</t>
  </si>
  <si>
    <t>(11,45)*0,4*0,825</t>
  </si>
  <si>
    <t>(48,61)*0,4*0,86</t>
  </si>
  <si>
    <t>3</t>
  </si>
  <si>
    <t>174101101</t>
  </si>
  <si>
    <t>Zásyp jam, šachet rýh nebo kolem objektů sypaninou se zhutněním</t>
  </si>
  <si>
    <t>-1128525094</t>
  </si>
  <si>
    <t>Zásyp sypaninou z jakékoliv horniny strojně s uložením výkopku ve vrstvách se zhutněním jam, šachet, rýh nebo kolem objektů v těchto vykopávkách</t>
  </si>
  <si>
    <t>https://podminky.urs.cz/item/CS_URS_2022_01/174101101</t>
  </si>
  <si>
    <t>-(11,45+48,61)*0,4*0,05" podpsyp</t>
  </si>
  <si>
    <t>-(11,45+48,61)*0,4*0,34" obsyp zeminou</t>
  </si>
  <si>
    <t>Mezisoučet</t>
  </si>
  <si>
    <t>3*1,9*0,15" AN</t>
  </si>
  <si>
    <t>-3,6*2,1*0,15" AN podpsyp</t>
  </si>
  <si>
    <t>-3*1,9*0,15" beton</t>
  </si>
  <si>
    <t>-3,6 " vytl. kubat AN</t>
  </si>
  <si>
    <t>-1,3*1,3*0,15*2" šachta zhlaví studny-podsyp</t>
  </si>
  <si>
    <t>-1,0*2" vytl. kubat šachta zhlaví studny</t>
  </si>
  <si>
    <t>175151101</t>
  </si>
  <si>
    <t>Obsypání potrubí strojně sypaninou bez prohození, uloženou do 3 m</t>
  </si>
  <si>
    <t>119058973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</si>
  <si>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</si>
  <si>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</si>
  <si>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>(11,45+48,61)*0,4*0,32</t>
  </si>
  <si>
    <t>5</t>
  </si>
  <si>
    <t>181951111</t>
  </si>
  <si>
    <t>Úprava pláně v hornině třídy těžitelnosti I skupiny 1 až 3 bez zhutnění strojně</t>
  </si>
  <si>
    <t>m2</t>
  </si>
  <si>
    <t>1689517483</t>
  </si>
  <si>
    <t>Úprava pláně vyrovnáním výškových rozdílů strojně v hornině třídy těžitelnosti I, skupiny 1 až 3 bez zhutnění</t>
  </si>
  <si>
    <t>https://podminky.urs.cz/item/CS_URS_2022_01/181951111</t>
  </si>
  <si>
    <t>(11,45+48,61)*0,4</t>
  </si>
  <si>
    <t>6</t>
  </si>
  <si>
    <t>181411121</t>
  </si>
  <si>
    <t>Založení lučního trávníku výsevem pl do 1000 m2 v rovině a ve svahu do 1:5</t>
  </si>
  <si>
    <t>-2079483700</t>
  </si>
  <si>
    <t>Založení trávníku na půdě předem připravené plochy do 1000 m2 výsevem včetně utažení lučního v rovině nebo na svahu do 1:5</t>
  </si>
  <si>
    <t>https://podminky.urs.cz/item/CS_URS_2022_01/181411121</t>
  </si>
  <si>
    <t>7</t>
  </si>
  <si>
    <t>M</t>
  </si>
  <si>
    <t>00572470</t>
  </si>
  <si>
    <t>osivo směs travní univerzál</t>
  </si>
  <si>
    <t>kg</t>
  </si>
  <si>
    <t>8</t>
  </si>
  <si>
    <t>420411901</t>
  </si>
  <si>
    <t>24,024*0,015 'Přepočtené koeficientem množství</t>
  </si>
  <si>
    <t>Vodorovné konstrukce</t>
  </si>
  <si>
    <t>451573111</t>
  </si>
  <si>
    <t>Lože pod potrubí otevřený výkop ze štěrkopísku</t>
  </si>
  <si>
    <t>1042833101</t>
  </si>
  <si>
    <t>Lože pod potrubí, stoky a drobné objekty v otevřeném výkopu z písku a štěrkopísku do 63 mm</t>
  </si>
  <si>
    <t>https://podminky.urs.cz/item/CS_URS_2022_01/451573111</t>
  </si>
  <si>
    <t>(11,45+48,61)*0,4*0,05</t>
  </si>
  <si>
    <t>3,6*2,1*0,15" AN</t>
  </si>
  <si>
    <t>1,3*1,3*0,15*2" šachta zhlaví studny</t>
  </si>
  <si>
    <t>9</t>
  </si>
  <si>
    <t>452321151</t>
  </si>
  <si>
    <t>Podkladní desky ze ŽB tř. C 20/25 otevřený výkop</t>
  </si>
  <si>
    <t>338795916</t>
  </si>
  <si>
    <t>Podkladní a zajišťovací konstrukce z betonu železového v otevřeném výkopu desky pod potrubí, stoky a drobné objekty z betonu tř. C 20/25</t>
  </si>
  <si>
    <t>https://podminky.urs.cz/item/CS_URS_2022_01/452321151</t>
  </si>
  <si>
    <t>10</t>
  </si>
  <si>
    <t>452351101</t>
  </si>
  <si>
    <t>Bednění podkladních desek nebo bloků nebo sedlového lože otevřený výkop</t>
  </si>
  <si>
    <t>-1707437088</t>
  </si>
  <si>
    <t>Bednění podkladních a zajišťovacích konstrukcí v otevřeném výkopu desek nebo sedlových loží pod potrubí, stoky a drobné objekty</t>
  </si>
  <si>
    <t>https://podminky.urs.cz/item/CS_URS_2022_01/452351101</t>
  </si>
  <si>
    <t>3*0,15*2</t>
  </si>
  <si>
    <t>1,9*0,15*2</t>
  </si>
  <si>
    <t>11</t>
  </si>
  <si>
    <t>452361111</t>
  </si>
  <si>
    <t>Výztuž podkladních desek nebo bloků nebo pražců otevřený výkop z betonářské oceli 10 216</t>
  </si>
  <si>
    <t>t</t>
  </si>
  <si>
    <t>-1382898287</t>
  </si>
  <si>
    <t>Výztuž podkladních desek, bloků nebo pražců v otevřeném výkopu z betonářské oceli 10 216 (E)</t>
  </si>
  <si>
    <t>https://podminky.urs.cz/item/CS_URS_2022_01/452361111</t>
  </si>
  <si>
    <t>4*3" armovací drát 12,5mm</t>
  </si>
  <si>
    <t>12/1000*963,34</t>
  </si>
  <si>
    <t>11,56/1000</t>
  </si>
  <si>
    <t>Trubní vedení</t>
  </si>
  <si>
    <t>12</t>
  </si>
  <si>
    <t>871161211</t>
  </si>
  <si>
    <t>Montáž potrubí z PE100 SDR 11 otevřený výkop svařovaných elektrotvarovkou D 32 x 3,0 mm</t>
  </si>
  <si>
    <t>m</t>
  </si>
  <si>
    <t>1686520641</t>
  </si>
  <si>
    <t>Montáž vodovodního potrubí z plastů v otevřeném výkopu z polyetylenu PE 100 svařovaných elektrotvarovkou SDR 11/PN16 D 32 x 3,0 mm</t>
  </si>
  <si>
    <t>https://podminky.urs.cz/item/CS_URS_2022_01/871161211</t>
  </si>
  <si>
    <t>(11,45+48,61)</t>
  </si>
  <si>
    <t>13</t>
  </si>
  <si>
    <t>WVN.VP403033W</t>
  </si>
  <si>
    <t>Trubka dvouvrstvá PE 100 RC SafeTech RC voda SDR11 32x3.0 100m BC</t>
  </si>
  <si>
    <t>1591267992</t>
  </si>
  <si>
    <t>89</t>
  </si>
  <si>
    <t>Ostatní konstrukce</t>
  </si>
  <si>
    <t>14</t>
  </si>
  <si>
    <t>892241111</t>
  </si>
  <si>
    <t>Tlaková zkouška vodou potrubí DN do 80</t>
  </si>
  <si>
    <t>643829300</t>
  </si>
  <si>
    <t>Tlakové zkoušky vodou na potrubí DN do 80</t>
  </si>
  <si>
    <t>https://podminky.urs.cz/item/CS_URS_2022_01/892241111</t>
  </si>
  <si>
    <t>16</t>
  </si>
  <si>
    <t>9299</t>
  </si>
  <si>
    <t>vodič CY 4 /HO7V-U 4/ žlutozelený</t>
  </si>
  <si>
    <t>-334095261</t>
  </si>
  <si>
    <t>17</t>
  </si>
  <si>
    <t>20223</t>
  </si>
  <si>
    <t>fólie LD-PE výstr bílá nápis POZOR-VODA š.300 mm k označení vod.potrubí - balení 100 m</t>
  </si>
  <si>
    <t>-1349357971</t>
  </si>
  <si>
    <t>18</t>
  </si>
  <si>
    <t>R.1.</t>
  </si>
  <si>
    <t xml:space="preserve">Montáž šachty zhlaví studny </t>
  </si>
  <si>
    <t>ks</t>
  </si>
  <si>
    <t>1207388170</t>
  </si>
  <si>
    <t>1+1</t>
  </si>
  <si>
    <t>19</t>
  </si>
  <si>
    <t>M.1.</t>
  </si>
  <si>
    <t>Zhlaví studny-plastová šachta DN 1000/1500</t>
  </si>
  <si>
    <t>1744098268</t>
  </si>
  <si>
    <t>20</t>
  </si>
  <si>
    <t>M.2.</t>
  </si>
  <si>
    <t>Vystrojení studny</t>
  </si>
  <si>
    <t>659123010</t>
  </si>
  <si>
    <t>R.2.</t>
  </si>
  <si>
    <t>Montáž akumulační nádrže - plastová podzemní-3 m3</t>
  </si>
  <si>
    <t>2144522564</t>
  </si>
  <si>
    <t>22</t>
  </si>
  <si>
    <t>M.3.</t>
  </si>
  <si>
    <t>Dodávka plastové ležaté podzemní  nádrže 3 m3 (vč. čerpadla)</t>
  </si>
  <si>
    <t>374193555</t>
  </si>
  <si>
    <t>Dodávka plastové ležaté podzemní  nádrže 3 m3  (vč. čerpadla)</t>
  </si>
  <si>
    <t>23</t>
  </si>
  <si>
    <t>R.3.</t>
  </si>
  <si>
    <t>Montáž výtokového stojanu vč. základu</t>
  </si>
  <si>
    <t>85901733</t>
  </si>
  <si>
    <t>998</t>
  </si>
  <si>
    <t>Přesun hmot</t>
  </si>
  <si>
    <t>24</t>
  </si>
  <si>
    <t>998276101</t>
  </si>
  <si>
    <t>Přesun hmot pro trubní vedení z trub z plastických hmot otevřený výkop</t>
  </si>
  <si>
    <t>-143513448</t>
  </si>
  <si>
    <t>Přesun hmot pro trubní vedení hloubené z trub z plastických hmot nebo sklolaminátových pro vodovody nebo kanalizace v otevřeném výkopu dopravní vzdálenost do 15 m</t>
  </si>
  <si>
    <t>https://podminky.urs.cz/item/CS_URS_2022_01/998276101</t>
  </si>
  <si>
    <t>0,586</t>
  </si>
  <si>
    <t>25</t>
  </si>
  <si>
    <t>998276125</t>
  </si>
  <si>
    <t>Příplatek k přesunu hmot pro trubní vedení z trub z plastických hmot za zvětšený přesun přes 500 do 1000 m</t>
  </si>
  <si>
    <t>-844421700</t>
  </si>
  <si>
    <t>Přesun hmot pro trubní vedení hloubené z trub z plastických hmot nebo sklolaminátových Příplatek k cenám za zvětšený přesun přes vymezenou největší dopravní vzdálenost přes 500 do 1000 m</t>
  </si>
  <si>
    <t>https://podminky.urs.cz/item/CS_URS_2022_01/998276125</t>
  </si>
  <si>
    <t>OST</t>
  </si>
  <si>
    <t>Ostatní</t>
  </si>
  <si>
    <t>26</t>
  </si>
  <si>
    <t>R.4.</t>
  </si>
  <si>
    <t>Elektromontáže (rozvaděč, kabely, revize,.....)</t>
  </si>
  <si>
    <t>soubor</t>
  </si>
  <si>
    <t>512</t>
  </si>
  <si>
    <t>795865238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</si>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</sst>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151100" TargetMode="External" /><Relationship Id="rId2" Type="http://schemas.openxmlformats.org/officeDocument/2006/relationships/hyperlink" Target="https://podminky.urs.cz/item/CS_URS_2022_01/132154104" TargetMode="External" /><Relationship Id="rId3" Type="http://schemas.openxmlformats.org/officeDocument/2006/relationships/hyperlink" Target="https://podminky.urs.cz/item/CS_URS_2022_01/174101101" TargetMode="External" /><Relationship Id="rId4" Type="http://schemas.openxmlformats.org/officeDocument/2006/relationships/hyperlink" Target="https://podminky.urs.cz/item/CS_URS_2022_01/175151101" TargetMode="External" /><Relationship Id="rId5" Type="http://schemas.openxmlformats.org/officeDocument/2006/relationships/hyperlink" Target="https://podminky.urs.cz/item/CS_URS_2022_01/181951111" TargetMode="External" /><Relationship Id="rId6" Type="http://schemas.openxmlformats.org/officeDocument/2006/relationships/hyperlink" Target="https://podminky.urs.cz/item/CS_URS_2022_01/181411121" TargetMode="External" /><Relationship Id="rId7" Type="http://schemas.openxmlformats.org/officeDocument/2006/relationships/hyperlink" Target="https://podminky.urs.cz/item/CS_URS_2022_01/451573111" TargetMode="External" /><Relationship Id="rId8" Type="http://schemas.openxmlformats.org/officeDocument/2006/relationships/hyperlink" Target="https://podminky.urs.cz/item/CS_URS_2022_01/452321151" TargetMode="External" /><Relationship Id="rId9" Type="http://schemas.openxmlformats.org/officeDocument/2006/relationships/hyperlink" Target="https://podminky.urs.cz/item/CS_URS_2022_01/452351101" TargetMode="External" /><Relationship Id="rId10" Type="http://schemas.openxmlformats.org/officeDocument/2006/relationships/hyperlink" Target="https://podminky.urs.cz/item/CS_URS_2022_01/452361111" TargetMode="External" /><Relationship Id="rId11" Type="http://schemas.openxmlformats.org/officeDocument/2006/relationships/hyperlink" Target="https://podminky.urs.cz/item/CS_URS_2022_01/871161211" TargetMode="External" /><Relationship Id="rId12" Type="http://schemas.openxmlformats.org/officeDocument/2006/relationships/hyperlink" Target="https://podminky.urs.cz/item/CS_URS_2022_01/892241111" TargetMode="External" /><Relationship Id="rId13" Type="http://schemas.openxmlformats.org/officeDocument/2006/relationships/hyperlink" Target="https://podminky.urs.cz/item/CS_URS_2022_01/998276101" TargetMode="External" /><Relationship Id="rId14" Type="http://schemas.openxmlformats.org/officeDocument/2006/relationships/hyperlink" Target="https://podminky.urs.cz/item/CS_URS_2022_01/998276125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023/2023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 xml:space="preserve">Vrtané studny Stud-1 a Stud-2  na p.č. 1665 v k.ú. Butovice vč. jejich připojení na AN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Butovice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6. 4. 2023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Studénka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Ing. Lubomír Novák-AVONA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Ing. Lubomír Novák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73</v>
      </c>
      <c r="BT54" s="110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0" s="7" customFormat="1" ht="37.5" customHeight="1">
      <c r="A55" s="111" t="s">
        <v>77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'023-2023 - Vrtané studny 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'023-2023 - Vrtané studny ...'!P80</f>
        <v>0</v>
      </c>
      <c r="AV55" s="120">
        <f>'023-2023 - Vrtané studny ...'!J31</f>
        <v>0</v>
      </c>
      <c r="AW55" s="120">
        <f>'023-2023 - Vrtané studny ...'!J32</f>
        <v>0</v>
      </c>
      <c r="AX55" s="120">
        <f>'023-2023 - Vrtané studny ...'!J33</f>
        <v>0</v>
      </c>
      <c r="AY55" s="120">
        <f>'023-2023 - Vrtané studny ...'!J34</f>
        <v>0</v>
      </c>
      <c r="AZ55" s="120">
        <f>'023-2023 - Vrtané studny ...'!F31</f>
        <v>0</v>
      </c>
      <c r="BA55" s="120">
        <f>'023-2023 - Vrtané studny ...'!F32</f>
        <v>0</v>
      </c>
      <c r="BB55" s="120">
        <f>'023-2023 - Vrtané studny ...'!F33</f>
        <v>0</v>
      </c>
      <c r="BC55" s="120">
        <f>'023-2023 - Vrtané studny ...'!F34</f>
        <v>0</v>
      </c>
      <c r="BD55" s="122">
        <f>'023-2023 - Vrtané studny ...'!F35</f>
        <v>0</v>
      </c>
      <c r="BE55" s="7"/>
      <c r="BT55" s="123" t="s">
        <v>79</v>
      </c>
      <c r="BU55" s="123" t="s">
        <v>80</v>
      </c>
      <c r="BV55" s="123" t="s">
        <v>75</v>
      </c>
      <c r="BW55" s="123" t="s">
        <v>5</v>
      </c>
      <c r="BX55" s="123" t="s">
        <v>76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23-2023 - Vrtané studn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81</v>
      </c>
    </row>
    <row r="4" spans="2:46" s="1" customFormat="1" ht="24.95" customHeight="1">
      <c r="B4" s="21"/>
      <c r="D4" s="126" t="s">
        <v>82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30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21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22</v>
      </c>
      <c r="E10" s="39"/>
      <c r="F10" s="131" t="s">
        <v>23</v>
      </c>
      <c r="G10" s="39"/>
      <c r="H10" s="39"/>
      <c r="I10" s="128" t="s">
        <v>24</v>
      </c>
      <c r="J10" s="132" t="str">
        <f>'Rekapitulace stavby'!AN8</f>
        <v>6. 4. 2023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26</v>
      </c>
      <c r="E12" s="39"/>
      <c r="F12" s="39"/>
      <c r="G12" s="39"/>
      <c r="H12" s="39"/>
      <c r="I12" s="128" t="s">
        <v>27</v>
      </c>
      <c r="J12" s="131" t="s">
        <v>21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21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30</v>
      </c>
      <c r="E15" s="39"/>
      <c r="F15" s="39"/>
      <c r="G15" s="39"/>
      <c r="H15" s="39"/>
      <c r="I15" s="128" t="s">
        <v>27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29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32</v>
      </c>
      <c r="E18" s="39"/>
      <c r="F18" s="39"/>
      <c r="G18" s="39"/>
      <c r="H18" s="39"/>
      <c r="I18" s="128" t="s">
        <v>27</v>
      </c>
      <c r="J18" s="131" t="s">
        <v>33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34</v>
      </c>
      <c r="F19" s="39"/>
      <c r="G19" s="39"/>
      <c r="H19" s="39"/>
      <c r="I19" s="128" t="s">
        <v>29</v>
      </c>
      <c r="J19" s="131" t="s">
        <v>21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36</v>
      </c>
      <c r="E21" s="39"/>
      <c r="F21" s="39"/>
      <c r="G21" s="39"/>
      <c r="H21" s="39"/>
      <c r="I21" s="128" t="s">
        <v>27</v>
      </c>
      <c r="J21" s="131" t="s">
        <v>33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">
        <v>37</v>
      </c>
      <c r="F22" s="39"/>
      <c r="G22" s="39"/>
      <c r="H22" s="39"/>
      <c r="I22" s="128" t="s">
        <v>29</v>
      </c>
      <c r="J22" s="131" t="s">
        <v>21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38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71.25" customHeight="1">
      <c r="A25" s="133"/>
      <c r="B25" s="134"/>
      <c r="C25" s="133"/>
      <c r="D25" s="133"/>
      <c r="E25" s="135" t="s">
        <v>39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40</v>
      </c>
      <c r="E28" s="39"/>
      <c r="F28" s="39"/>
      <c r="G28" s="39"/>
      <c r="H28" s="39"/>
      <c r="I28" s="39"/>
      <c r="J28" s="139">
        <f>ROUND(J80,2)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42</v>
      </c>
      <c r="G30" s="39"/>
      <c r="H30" s="39"/>
      <c r="I30" s="140" t="s">
        <v>41</v>
      </c>
      <c r="J30" s="140" t="s">
        <v>43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44</v>
      </c>
      <c r="E31" s="128" t="s">
        <v>45</v>
      </c>
      <c r="F31" s="142">
        <f>ROUND((SUM(BE80:BE216)),2)</f>
        <v>0</v>
      </c>
      <c r="G31" s="39"/>
      <c r="H31" s="39"/>
      <c r="I31" s="143">
        <v>0.21</v>
      </c>
      <c r="J31" s="142">
        <f>ROUND(((SUM(BE80:BE216))*I31),2)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46</v>
      </c>
      <c r="F32" s="142">
        <f>ROUND((SUM(BF80:BF216)),2)</f>
        <v>0</v>
      </c>
      <c r="G32" s="39"/>
      <c r="H32" s="39"/>
      <c r="I32" s="143">
        <v>0.15</v>
      </c>
      <c r="J32" s="142">
        <f>ROUND(((SUM(BF80:BF216))*I32),2)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47</v>
      </c>
      <c r="F33" s="142">
        <f>ROUND((SUM(BG80:BG216)),2)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48</v>
      </c>
      <c r="F34" s="142">
        <f>ROUND((SUM(BH80:BH216)),2)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49</v>
      </c>
      <c r="F35" s="142">
        <f>ROUND((SUM(BI80:BI216)),2)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50</v>
      </c>
      <c r="E37" s="146"/>
      <c r="F37" s="146"/>
      <c r="G37" s="147" t="s">
        <v>51</v>
      </c>
      <c r="H37" s="148" t="s">
        <v>52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83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30" customHeight="1">
      <c r="A46" s="39"/>
      <c r="B46" s="40"/>
      <c r="C46" s="41"/>
      <c r="D46" s="41"/>
      <c r="E46" s="70" t="str">
        <f>E7</f>
        <v xml:space="preserve">Vrtané studny Stud-1 a Stud-2  na p.č. 1665 v k.ú. Butovice vč. jejich připojení na AN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22</v>
      </c>
      <c r="D48" s="41"/>
      <c r="E48" s="41"/>
      <c r="F48" s="28" t="str">
        <f>F10</f>
        <v>Butovice</v>
      </c>
      <c r="G48" s="41"/>
      <c r="H48" s="41"/>
      <c r="I48" s="33" t="s">
        <v>24</v>
      </c>
      <c r="J48" s="73" t="str">
        <f>IF(J10="","",J10)</f>
        <v>6. 4. 2023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5.65" customHeight="1">
      <c r="A50" s="39"/>
      <c r="B50" s="40"/>
      <c r="C50" s="33" t="s">
        <v>26</v>
      </c>
      <c r="D50" s="41"/>
      <c r="E50" s="41"/>
      <c r="F50" s="28" t="str">
        <f>E13</f>
        <v>Město Studénka</v>
      </c>
      <c r="G50" s="41"/>
      <c r="H50" s="41"/>
      <c r="I50" s="33" t="s">
        <v>32</v>
      </c>
      <c r="J50" s="37" t="str">
        <f>E19</f>
        <v>Ing. Lubomír Novák-AVONA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30</v>
      </c>
      <c r="D51" s="41"/>
      <c r="E51" s="41"/>
      <c r="F51" s="28" t="str">
        <f>IF(E16="","",E16)</f>
        <v>Vyplň údaj</v>
      </c>
      <c r="G51" s="41"/>
      <c r="H51" s="41"/>
      <c r="I51" s="33" t="s">
        <v>36</v>
      </c>
      <c r="J51" s="37" t="str">
        <f>E22</f>
        <v>Ing. Lubomír Novák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84</v>
      </c>
      <c r="D53" s="156"/>
      <c r="E53" s="156"/>
      <c r="F53" s="156"/>
      <c r="G53" s="156"/>
      <c r="H53" s="156"/>
      <c r="I53" s="156"/>
      <c r="J53" s="157" t="s">
        <v>85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72</v>
      </c>
      <c r="D55" s="41"/>
      <c r="E55" s="41"/>
      <c r="F55" s="41"/>
      <c r="G55" s="41"/>
      <c r="H55" s="41"/>
      <c r="I55" s="41"/>
      <c r="J55" s="103">
        <f>J80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86</v>
      </c>
    </row>
    <row r="56" spans="1:31" s="9" customFormat="1" ht="24.95" customHeight="1">
      <c r="A56" s="9"/>
      <c r="B56" s="159"/>
      <c r="C56" s="160"/>
      <c r="D56" s="161" t="s">
        <v>87</v>
      </c>
      <c r="E56" s="162"/>
      <c r="F56" s="162"/>
      <c r="G56" s="162"/>
      <c r="H56" s="162"/>
      <c r="I56" s="162"/>
      <c r="J56" s="163">
        <f>J81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88</v>
      </c>
      <c r="E57" s="168"/>
      <c r="F57" s="168"/>
      <c r="G57" s="168"/>
      <c r="H57" s="168"/>
      <c r="I57" s="168"/>
      <c r="J57" s="169">
        <f>J82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89</v>
      </c>
      <c r="E58" s="168"/>
      <c r="F58" s="168"/>
      <c r="G58" s="168"/>
      <c r="H58" s="168"/>
      <c r="I58" s="168"/>
      <c r="J58" s="169">
        <f>J132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90</v>
      </c>
      <c r="E59" s="168"/>
      <c r="F59" s="168"/>
      <c r="G59" s="168"/>
      <c r="H59" s="168"/>
      <c r="I59" s="168"/>
      <c r="J59" s="169">
        <f>J157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91</v>
      </c>
      <c r="E60" s="168"/>
      <c r="F60" s="168"/>
      <c r="G60" s="168"/>
      <c r="H60" s="168"/>
      <c r="I60" s="168"/>
      <c r="J60" s="169">
        <f>J167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92</v>
      </c>
      <c r="E61" s="168"/>
      <c r="F61" s="168"/>
      <c r="G61" s="168"/>
      <c r="H61" s="168"/>
      <c r="I61" s="168"/>
      <c r="J61" s="169">
        <f>J203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9"/>
      <c r="C62" s="160"/>
      <c r="D62" s="161" t="s">
        <v>93</v>
      </c>
      <c r="E62" s="162"/>
      <c r="F62" s="162"/>
      <c r="G62" s="162"/>
      <c r="H62" s="162"/>
      <c r="I62" s="162"/>
      <c r="J62" s="163">
        <f>J214</f>
        <v>0</v>
      </c>
      <c r="K62" s="160"/>
      <c r="L62" s="16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2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94</v>
      </c>
      <c r="D69" s="41"/>
      <c r="E69" s="41"/>
      <c r="F69" s="41"/>
      <c r="G69" s="41"/>
      <c r="H69" s="41"/>
      <c r="I69" s="41"/>
      <c r="J69" s="41"/>
      <c r="K69" s="41"/>
      <c r="L69" s="12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30" customHeight="1">
      <c r="A72" s="39"/>
      <c r="B72" s="40"/>
      <c r="C72" s="41"/>
      <c r="D72" s="41"/>
      <c r="E72" s="70" t="str">
        <f>E7</f>
        <v xml:space="preserve">Vrtané studny Stud-1 a Stud-2  na p.č. 1665 v k.ú. Butovice vč. jejich připojení na AN</v>
      </c>
      <c r="F72" s="41"/>
      <c r="G72" s="41"/>
      <c r="H72" s="41"/>
      <c r="I72" s="41"/>
      <c r="J72" s="41"/>
      <c r="K72" s="41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22</v>
      </c>
      <c r="D74" s="41"/>
      <c r="E74" s="41"/>
      <c r="F74" s="28" t="str">
        <f>F10</f>
        <v>Butovice</v>
      </c>
      <c r="G74" s="41"/>
      <c r="H74" s="41"/>
      <c r="I74" s="33" t="s">
        <v>24</v>
      </c>
      <c r="J74" s="73" t="str">
        <f>IF(J10="","",J10)</f>
        <v>6. 4. 2023</v>
      </c>
      <c r="K74" s="41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5.65" customHeight="1">
      <c r="A76" s="39"/>
      <c r="B76" s="40"/>
      <c r="C76" s="33" t="s">
        <v>26</v>
      </c>
      <c r="D76" s="41"/>
      <c r="E76" s="41"/>
      <c r="F76" s="28" t="str">
        <f>E13</f>
        <v>Město Studénka</v>
      </c>
      <c r="G76" s="41"/>
      <c r="H76" s="41"/>
      <c r="I76" s="33" t="s">
        <v>32</v>
      </c>
      <c r="J76" s="37" t="str">
        <f>E19</f>
        <v>Ing. Lubomír Novák-AVONA</v>
      </c>
      <c r="K76" s="41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30</v>
      </c>
      <c r="D77" s="41"/>
      <c r="E77" s="41"/>
      <c r="F77" s="28" t="str">
        <f>IF(E16="","",E16)</f>
        <v>Vyplň údaj</v>
      </c>
      <c r="G77" s="41"/>
      <c r="H77" s="41"/>
      <c r="I77" s="33" t="s">
        <v>36</v>
      </c>
      <c r="J77" s="37" t="str">
        <f>E22</f>
        <v>Ing. Lubomír Novák</v>
      </c>
      <c r="K77" s="41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1" customFormat="1" ht="29.25" customHeight="1">
      <c r="A79" s="171"/>
      <c r="B79" s="172"/>
      <c r="C79" s="173" t="s">
        <v>95</v>
      </c>
      <c r="D79" s="174" t="s">
        <v>59</v>
      </c>
      <c r="E79" s="174" t="s">
        <v>55</v>
      </c>
      <c r="F79" s="174" t="s">
        <v>56</v>
      </c>
      <c r="G79" s="174" t="s">
        <v>96</v>
      </c>
      <c r="H79" s="174" t="s">
        <v>97</v>
      </c>
      <c r="I79" s="174" t="s">
        <v>98</v>
      </c>
      <c r="J79" s="175" t="s">
        <v>85</v>
      </c>
      <c r="K79" s="176" t="s">
        <v>99</v>
      </c>
      <c r="L79" s="177"/>
      <c r="M79" s="93" t="s">
        <v>21</v>
      </c>
      <c r="N79" s="94" t="s">
        <v>44</v>
      </c>
      <c r="O79" s="94" t="s">
        <v>100</v>
      </c>
      <c r="P79" s="94" t="s">
        <v>101</v>
      </c>
      <c r="Q79" s="94" t="s">
        <v>102</v>
      </c>
      <c r="R79" s="94" t="s">
        <v>103</v>
      </c>
      <c r="S79" s="94" t="s">
        <v>104</v>
      </c>
      <c r="T79" s="95" t="s">
        <v>105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9"/>
      <c r="B80" s="40"/>
      <c r="C80" s="100" t="s">
        <v>106</v>
      </c>
      <c r="D80" s="41"/>
      <c r="E80" s="41"/>
      <c r="F80" s="41"/>
      <c r="G80" s="41"/>
      <c r="H80" s="41"/>
      <c r="I80" s="41"/>
      <c r="J80" s="178">
        <f>BK80</f>
        <v>0</v>
      </c>
      <c r="K80" s="41"/>
      <c r="L80" s="45"/>
      <c r="M80" s="96"/>
      <c r="N80" s="179"/>
      <c r="O80" s="97"/>
      <c r="P80" s="180">
        <f>P81+P214</f>
        <v>0</v>
      </c>
      <c r="Q80" s="97"/>
      <c r="R80" s="180">
        <f>R81+R214</f>
        <v>0.2590744</v>
      </c>
      <c r="S80" s="97"/>
      <c r="T80" s="181">
        <f>T81+T214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73</v>
      </c>
      <c r="AU80" s="18" t="s">
        <v>86</v>
      </c>
      <c r="BK80" s="182">
        <f>BK81+BK214</f>
        <v>0</v>
      </c>
    </row>
    <row r="81" spans="1:63" s="12" customFormat="1" ht="25.9" customHeight="1">
      <c r="A81" s="12"/>
      <c r="B81" s="183"/>
      <c r="C81" s="184"/>
      <c r="D81" s="185" t="s">
        <v>73</v>
      </c>
      <c r="E81" s="186" t="s">
        <v>107</v>
      </c>
      <c r="F81" s="186" t="s">
        <v>108</v>
      </c>
      <c r="G81" s="184"/>
      <c r="H81" s="184"/>
      <c r="I81" s="187"/>
      <c r="J81" s="188">
        <f>BK81</f>
        <v>0</v>
      </c>
      <c r="K81" s="184"/>
      <c r="L81" s="189"/>
      <c r="M81" s="190"/>
      <c r="N81" s="191"/>
      <c r="O81" s="191"/>
      <c r="P81" s="192">
        <f>P82+P132+P157+P167+P203</f>
        <v>0</v>
      </c>
      <c r="Q81" s="191"/>
      <c r="R81" s="192">
        <f>R82+R132+R157+R167+R203</f>
        <v>0.2590744</v>
      </c>
      <c r="S81" s="191"/>
      <c r="T81" s="193">
        <f>T82+T132+T157+T167+T203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194" t="s">
        <v>79</v>
      </c>
      <c r="AT81" s="195" t="s">
        <v>73</v>
      </c>
      <c r="AU81" s="195" t="s">
        <v>74</v>
      </c>
      <c r="AY81" s="194" t="s">
        <v>109</v>
      </c>
      <c r="BK81" s="196">
        <f>BK82+BK132+BK157+BK167+BK203</f>
        <v>0</v>
      </c>
    </row>
    <row r="82" spans="1:63" s="12" customFormat="1" ht="22.8" customHeight="1">
      <c r="A82" s="12"/>
      <c r="B82" s="183"/>
      <c r="C82" s="184"/>
      <c r="D82" s="185" t="s">
        <v>73</v>
      </c>
      <c r="E82" s="197" t="s">
        <v>79</v>
      </c>
      <c r="F82" s="197" t="s">
        <v>110</v>
      </c>
      <c r="G82" s="184"/>
      <c r="H82" s="184"/>
      <c r="I82" s="187"/>
      <c r="J82" s="198">
        <f>BK82</f>
        <v>0</v>
      </c>
      <c r="K82" s="184"/>
      <c r="L82" s="189"/>
      <c r="M82" s="190"/>
      <c r="N82" s="191"/>
      <c r="O82" s="191"/>
      <c r="P82" s="192">
        <f>SUM(P83:P131)</f>
        <v>0</v>
      </c>
      <c r="Q82" s="191"/>
      <c r="R82" s="192">
        <f>SUM(R83:R131)</f>
        <v>0.00035999999999999997</v>
      </c>
      <c r="S82" s="191"/>
      <c r="T82" s="193">
        <f>SUM(T83:T131)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4" t="s">
        <v>79</v>
      </c>
      <c r="AT82" s="195" t="s">
        <v>73</v>
      </c>
      <c r="AU82" s="195" t="s">
        <v>79</v>
      </c>
      <c r="AY82" s="194" t="s">
        <v>109</v>
      </c>
      <c r="BK82" s="196">
        <f>SUM(BK83:BK131)</f>
        <v>0</v>
      </c>
    </row>
    <row r="83" spans="1:65" s="2" customFormat="1" ht="33" customHeight="1">
      <c r="A83" s="39"/>
      <c r="B83" s="40"/>
      <c r="C83" s="199" t="s">
        <v>79</v>
      </c>
      <c r="D83" s="199" t="s">
        <v>111</v>
      </c>
      <c r="E83" s="200" t="s">
        <v>112</v>
      </c>
      <c r="F83" s="201" t="s">
        <v>113</v>
      </c>
      <c r="G83" s="202" t="s">
        <v>114</v>
      </c>
      <c r="H83" s="203">
        <v>16.013</v>
      </c>
      <c r="I83" s="204"/>
      <c r="J83" s="205">
        <f>ROUND(I83*H83,2)</f>
        <v>0</v>
      </c>
      <c r="K83" s="206"/>
      <c r="L83" s="45"/>
      <c r="M83" s="207" t="s">
        <v>21</v>
      </c>
      <c r="N83" s="208" t="s">
        <v>45</v>
      </c>
      <c r="O83" s="85"/>
      <c r="P83" s="209">
        <f>O83*H83</f>
        <v>0</v>
      </c>
      <c r="Q83" s="209">
        <v>0</v>
      </c>
      <c r="R83" s="209">
        <f>Q83*H83</f>
        <v>0</v>
      </c>
      <c r="S83" s="209">
        <v>0</v>
      </c>
      <c r="T83" s="210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1" t="s">
        <v>115</v>
      </c>
      <c r="AT83" s="211" t="s">
        <v>111</v>
      </c>
      <c r="AU83" s="211" t="s">
        <v>81</v>
      </c>
      <c r="AY83" s="18" t="s">
        <v>109</v>
      </c>
      <c r="BE83" s="212">
        <f>IF(N83="základní",J83,0)</f>
        <v>0</v>
      </c>
      <c r="BF83" s="212">
        <f>IF(N83="snížená",J83,0)</f>
        <v>0</v>
      </c>
      <c r="BG83" s="212">
        <f>IF(N83="zákl. přenesená",J83,0)</f>
        <v>0</v>
      </c>
      <c r="BH83" s="212">
        <f>IF(N83="sníž. přenesená",J83,0)</f>
        <v>0</v>
      </c>
      <c r="BI83" s="212">
        <f>IF(N83="nulová",J83,0)</f>
        <v>0</v>
      </c>
      <c r="BJ83" s="18" t="s">
        <v>79</v>
      </c>
      <c r="BK83" s="212">
        <f>ROUND(I83*H83,2)</f>
        <v>0</v>
      </c>
      <c r="BL83" s="18" t="s">
        <v>115</v>
      </c>
      <c r="BM83" s="211" t="s">
        <v>116</v>
      </c>
    </row>
    <row r="84" spans="1:47" s="2" customFormat="1" ht="12">
      <c r="A84" s="39"/>
      <c r="B84" s="40"/>
      <c r="C84" s="41"/>
      <c r="D84" s="213" t="s">
        <v>117</v>
      </c>
      <c r="E84" s="41"/>
      <c r="F84" s="214" t="s">
        <v>118</v>
      </c>
      <c r="G84" s="41"/>
      <c r="H84" s="41"/>
      <c r="I84" s="215"/>
      <c r="J84" s="41"/>
      <c r="K84" s="41"/>
      <c r="L84" s="45"/>
      <c r="M84" s="216"/>
      <c r="N84" s="217"/>
      <c r="O84" s="85"/>
      <c r="P84" s="85"/>
      <c r="Q84" s="85"/>
      <c r="R84" s="85"/>
      <c r="S84" s="85"/>
      <c r="T84" s="86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117</v>
      </c>
      <c r="AU84" s="18" t="s">
        <v>81</v>
      </c>
    </row>
    <row r="85" spans="1:47" s="2" customFormat="1" ht="12">
      <c r="A85" s="39"/>
      <c r="B85" s="40"/>
      <c r="C85" s="41"/>
      <c r="D85" s="218" t="s">
        <v>119</v>
      </c>
      <c r="E85" s="41"/>
      <c r="F85" s="219" t="s">
        <v>120</v>
      </c>
      <c r="G85" s="41"/>
      <c r="H85" s="41"/>
      <c r="I85" s="215"/>
      <c r="J85" s="41"/>
      <c r="K85" s="41"/>
      <c r="L85" s="45"/>
      <c r="M85" s="216"/>
      <c r="N85" s="217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119</v>
      </c>
      <c r="AU85" s="18" t="s">
        <v>81</v>
      </c>
    </row>
    <row r="86" spans="1:51" s="13" customFormat="1" ht="12">
      <c r="A86" s="13"/>
      <c r="B86" s="220"/>
      <c r="C86" s="221"/>
      <c r="D86" s="213" t="s">
        <v>121</v>
      </c>
      <c r="E86" s="222" t="s">
        <v>21</v>
      </c>
      <c r="F86" s="223" t="s">
        <v>122</v>
      </c>
      <c r="G86" s="221"/>
      <c r="H86" s="224">
        <v>9.263</v>
      </c>
      <c r="I86" s="225"/>
      <c r="J86" s="221"/>
      <c r="K86" s="221"/>
      <c r="L86" s="226"/>
      <c r="M86" s="227"/>
      <c r="N86" s="228"/>
      <c r="O86" s="228"/>
      <c r="P86" s="228"/>
      <c r="Q86" s="228"/>
      <c r="R86" s="228"/>
      <c r="S86" s="228"/>
      <c r="T86" s="22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0" t="s">
        <v>121</v>
      </c>
      <c r="AU86" s="230" t="s">
        <v>81</v>
      </c>
      <c r="AV86" s="13" t="s">
        <v>81</v>
      </c>
      <c r="AW86" s="13" t="s">
        <v>35</v>
      </c>
      <c r="AX86" s="13" t="s">
        <v>74</v>
      </c>
      <c r="AY86" s="230" t="s">
        <v>109</v>
      </c>
    </row>
    <row r="87" spans="1:51" s="13" customFormat="1" ht="12">
      <c r="A87" s="13"/>
      <c r="B87" s="220"/>
      <c r="C87" s="221"/>
      <c r="D87" s="213" t="s">
        <v>121</v>
      </c>
      <c r="E87" s="222" t="s">
        <v>21</v>
      </c>
      <c r="F87" s="223" t="s">
        <v>123</v>
      </c>
      <c r="G87" s="221"/>
      <c r="H87" s="224">
        <v>6.75</v>
      </c>
      <c r="I87" s="225"/>
      <c r="J87" s="221"/>
      <c r="K87" s="221"/>
      <c r="L87" s="226"/>
      <c r="M87" s="227"/>
      <c r="N87" s="228"/>
      <c r="O87" s="228"/>
      <c r="P87" s="228"/>
      <c r="Q87" s="228"/>
      <c r="R87" s="228"/>
      <c r="S87" s="228"/>
      <c r="T87" s="229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0" t="s">
        <v>121</v>
      </c>
      <c r="AU87" s="230" t="s">
        <v>81</v>
      </c>
      <c r="AV87" s="13" t="s">
        <v>81</v>
      </c>
      <c r="AW87" s="13" t="s">
        <v>35</v>
      </c>
      <c r="AX87" s="13" t="s">
        <v>74</v>
      </c>
      <c r="AY87" s="230" t="s">
        <v>109</v>
      </c>
    </row>
    <row r="88" spans="1:51" s="14" customFormat="1" ht="12">
      <c r="A88" s="14"/>
      <c r="B88" s="231"/>
      <c r="C88" s="232"/>
      <c r="D88" s="213" t="s">
        <v>121</v>
      </c>
      <c r="E88" s="233" t="s">
        <v>21</v>
      </c>
      <c r="F88" s="234" t="s">
        <v>124</v>
      </c>
      <c r="G88" s="232"/>
      <c r="H88" s="235">
        <v>16.012999999999998</v>
      </c>
      <c r="I88" s="236"/>
      <c r="J88" s="232"/>
      <c r="K88" s="232"/>
      <c r="L88" s="237"/>
      <c r="M88" s="238"/>
      <c r="N88" s="239"/>
      <c r="O88" s="239"/>
      <c r="P88" s="239"/>
      <c r="Q88" s="239"/>
      <c r="R88" s="239"/>
      <c r="S88" s="239"/>
      <c r="T88" s="240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1" t="s">
        <v>121</v>
      </c>
      <c r="AU88" s="241" t="s">
        <v>81</v>
      </c>
      <c r="AV88" s="14" t="s">
        <v>115</v>
      </c>
      <c r="AW88" s="14" t="s">
        <v>35</v>
      </c>
      <c r="AX88" s="14" t="s">
        <v>79</v>
      </c>
      <c r="AY88" s="241" t="s">
        <v>109</v>
      </c>
    </row>
    <row r="89" spans="1:65" s="2" customFormat="1" ht="33" customHeight="1">
      <c r="A89" s="39"/>
      <c r="B89" s="40"/>
      <c r="C89" s="199" t="s">
        <v>81</v>
      </c>
      <c r="D89" s="199" t="s">
        <v>111</v>
      </c>
      <c r="E89" s="200" t="s">
        <v>125</v>
      </c>
      <c r="F89" s="201" t="s">
        <v>126</v>
      </c>
      <c r="G89" s="202" t="s">
        <v>114</v>
      </c>
      <c r="H89" s="203">
        <v>20.501</v>
      </c>
      <c r="I89" s="204"/>
      <c r="J89" s="205">
        <f>ROUND(I89*H89,2)</f>
        <v>0</v>
      </c>
      <c r="K89" s="206"/>
      <c r="L89" s="45"/>
      <c r="M89" s="207" t="s">
        <v>21</v>
      </c>
      <c r="N89" s="208" t="s">
        <v>45</v>
      </c>
      <c r="O89" s="85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1" t="s">
        <v>115</v>
      </c>
      <c r="AT89" s="211" t="s">
        <v>111</v>
      </c>
      <c r="AU89" s="211" t="s">
        <v>81</v>
      </c>
      <c r="AY89" s="18" t="s">
        <v>109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8" t="s">
        <v>79</v>
      </c>
      <c r="BK89" s="212">
        <f>ROUND(I89*H89,2)</f>
        <v>0</v>
      </c>
      <c r="BL89" s="18" t="s">
        <v>115</v>
      </c>
      <c r="BM89" s="211" t="s">
        <v>127</v>
      </c>
    </row>
    <row r="90" spans="1:47" s="2" customFormat="1" ht="12">
      <c r="A90" s="39"/>
      <c r="B90" s="40"/>
      <c r="C90" s="41"/>
      <c r="D90" s="213" t="s">
        <v>117</v>
      </c>
      <c r="E90" s="41"/>
      <c r="F90" s="214" t="s">
        <v>128</v>
      </c>
      <c r="G90" s="41"/>
      <c r="H90" s="41"/>
      <c r="I90" s="215"/>
      <c r="J90" s="41"/>
      <c r="K90" s="41"/>
      <c r="L90" s="45"/>
      <c r="M90" s="216"/>
      <c r="N90" s="217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117</v>
      </c>
      <c r="AU90" s="18" t="s">
        <v>81</v>
      </c>
    </row>
    <row r="91" spans="1:47" s="2" customFormat="1" ht="12">
      <c r="A91" s="39"/>
      <c r="B91" s="40"/>
      <c r="C91" s="41"/>
      <c r="D91" s="218" t="s">
        <v>119</v>
      </c>
      <c r="E91" s="41"/>
      <c r="F91" s="219" t="s">
        <v>129</v>
      </c>
      <c r="G91" s="41"/>
      <c r="H91" s="41"/>
      <c r="I91" s="215"/>
      <c r="J91" s="41"/>
      <c r="K91" s="41"/>
      <c r="L91" s="45"/>
      <c r="M91" s="216"/>
      <c r="N91" s="217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119</v>
      </c>
      <c r="AU91" s="18" t="s">
        <v>81</v>
      </c>
    </row>
    <row r="92" spans="1:51" s="13" customFormat="1" ht="12">
      <c r="A92" s="13"/>
      <c r="B92" s="220"/>
      <c r="C92" s="221"/>
      <c r="D92" s="213" t="s">
        <v>121</v>
      </c>
      <c r="E92" s="222" t="s">
        <v>21</v>
      </c>
      <c r="F92" s="223" t="s">
        <v>130</v>
      </c>
      <c r="G92" s="221"/>
      <c r="H92" s="224">
        <v>3.779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0" t="s">
        <v>121</v>
      </c>
      <c r="AU92" s="230" t="s">
        <v>81</v>
      </c>
      <c r="AV92" s="13" t="s">
        <v>81</v>
      </c>
      <c r="AW92" s="13" t="s">
        <v>35</v>
      </c>
      <c r="AX92" s="13" t="s">
        <v>74</v>
      </c>
      <c r="AY92" s="230" t="s">
        <v>109</v>
      </c>
    </row>
    <row r="93" spans="1:51" s="13" customFormat="1" ht="12">
      <c r="A93" s="13"/>
      <c r="B93" s="220"/>
      <c r="C93" s="221"/>
      <c r="D93" s="213" t="s">
        <v>121</v>
      </c>
      <c r="E93" s="222" t="s">
        <v>21</v>
      </c>
      <c r="F93" s="223" t="s">
        <v>131</v>
      </c>
      <c r="G93" s="221"/>
      <c r="H93" s="224">
        <v>16.722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0" t="s">
        <v>121</v>
      </c>
      <c r="AU93" s="230" t="s">
        <v>81</v>
      </c>
      <c r="AV93" s="13" t="s">
        <v>81</v>
      </c>
      <c r="AW93" s="13" t="s">
        <v>35</v>
      </c>
      <c r="AX93" s="13" t="s">
        <v>74</v>
      </c>
      <c r="AY93" s="230" t="s">
        <v>109</v>
      </c>
    </row>
    <row r="94" spans="1:51" s="14" customFormat="1" ht="12">
      <c r="A94" s="14"/>
      <c r="B94" s="231"/>
      <c r="C94" s="232"/>
      <c r="D94" s="213" t="s">
        <v>121</v>
      </c>
      <c r="E94" s="233" t="s">
        <v>21</v>
      </c>
      <c r="F94" s="234" t="s">
        <v>124</v>
      </c>
      <c r="G94" s="232"/>
      <c r="H94" s="235">
        <v>20.501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1" t="s">
        <v>121</v>
      </c>
      <c r="AU94" s="241" t="s">
        <v>81</v>
      </c>
      <c r="AV94" s="14" t="s">
        <v>115</v>
      </c>
      <c r="AW94" s="14" t="s">
        <v>35</v>
      </c>
      <c r="AX94" s="14" t="s">
        <v>79</v>
      </c>
      <c r="AY94" s="241" t="s">
        <v>109</v>
      </c>
    </row>
    <row r="95" spans="1:65" s="2" customFormat="1" ht="24.15" customHeight="1">
      <c r="A95" s="39"/>
      <c r="B95" s="40"/>
      <c r="C95" s="199" t="s">
        <v>132</v>
      </c>
      <c r="D95" s="199" t="s">
        <v>111</v>
      </c>
      <c r="E95" s="200" t="s">
        <v>133</v>
      </c>
      <c r="F95" s="201" t="s">
        <v>134</v>
      </c>
      <c r="G95" s="202" t="s">
        <v>114</v>
      </c>
      <c r="H95" s="203">
        <v>19.904</v>
      </c>
      <c r="I95" s="204"/>
      <c r="J95" s="205">
        <f>ROUND(I95*H95,2)</f>
        <v>0</v>
      </c>
      <c r="K95" s="206"/>
      <c r="L95" s="45"/>
      <c r="M95" s="207" t="s">
        <v>21</v>
      </c>
      <c r="N95" s="208" t="s">
        <v>45</v>
      </c>
      <c r="O95" s="85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1" t="s">
        <v>115</v>
      </c>
      <c r="AT95" s="211" t="s">
        <v>111</v>
      </c>
      <c r="AU95" s="211" t="s">
        <v>81</v>
      </c>
      <c r="AY95" s="18" t="s">
        <v>109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8" t="s">
        <v>79</v>
      </c>
      <c r="BK95" s="212">
        <f>ROUND(I95*H95,2)</f>
        <v>0</v>
      </c>
      <c r="BL95" s="18" t="s">
        <v>115</v>
      </c>
      <c r="BM95" s="211" t="s">
        <v>135</v>
      </c>
    </row>
    <row r="96" spans="1:47" s="2" customFormat="1" ht="12">
      <c r="A96" s="39"/>
      <c r="B96" s="40"/>
      <c r="C96" s="41"/>
      <c r="D96" s="213" t="s">
        <v>117</v>
      </c>
      <c r="E96" s="41"/>
      <c r="F96" s="214" t="s">
        <v>136</v>
      </c>
      <c r="G96" s="41"/>
      <c r="H96" s="41"/>
      <c r="I96" s="215"/>
      <c r="J96" s="41"/>
      <c r="K96" s="41"/>
      <c r="L96" s="45"/>
      <c r="M96" s="216"/>
      <c r="N96" s="217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117</v>
      </c>
      <c r="AU96" s="18" t="s">
        <v>81</v>
      </c>
    </row>
    <row r="97" spans="1:47" s="2" customFormat="1" ht="12">
      <c r="A97" s="39"/>
      <c r="B97" s="40"/>
      <c r="C97" s="41"/>
      <c r="D97" s="218" t="s">
        <v>119</v>
      </c>
      <c r="E97" s="41"/>
      <c r="F97" s="219" t="s">
        <v>137</v>
      </c>
      <c r="G97" s="41"/>
      <c r="H97" s="41"/>
      <c r="I97" s="215"/>
      <c r="J97" s="41"/>
      <c r="K97" s="41"/>
      <c r="L97" s="45"/>
      <c r="M97" s="216"/>
      <c r="N97" s="217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119</v>
      </c>
      <c r="AU97" s="18" t="s">
        <v>81</v>
      </c>
    </row>
    <row r="98" spans="1:51" s="13" customFormat="1" ht="12">
      <c r="A98" s="13"/>
      <c r="B98" s="220"/>
      <c r="C98" s="221"/>
      <c r="D98" s="213" t="s">
        <v>121</v>
      </c>
      <c r="E98" s="222" t="s">
        <v>21</v>
      </c>
      <c r="F98" s="223" t="s">
        <v>130</v>
      </c>
      <c r="G98" s="221"/>
      <c r="H98" s="224">
        <v>3.779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121</v>
      </c>
      <c r="AU98" s="230" t="s">
        <v>81</v>
      </c>
      <c r="AV98" s="13" t="s">
        <v>81</v>
      </c>
      <c r="AW98" s="13" t="s">
        <v>35</v>
      </c>
      <c r="AX98" s="13" t="s">
        <v>74</v>
      </c>
      <c r="AY98" s="230" t="s">
        <v>109</v>
      </c>
    </row>
    <row r="99" spans="1:51" s="13" customFormat="1" ht="12">
      <c r="A99" s="13"/>
      <c r="B99" s="220"/>
      <c r="C99" s="221"/>
      <c r="D99" s="213" t="s">
        <v>121</v>
      </c>
      <c r="E99" s="222" t="s">
        <v>21</v>
      </c>
      <c r="F99" s="223" t="s">
        <v>131</v>
      </c>
      <c r="G99" s="221"/>
      <c r="H99" s="224">
        <v>16.722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121</v>
      </c>
      <c r="AU99" s="230" t="s">
        <v>81</v>
      </c>
      <c r="AV99" s="13" t="s">
        <v>81</v>
      </c>
      <c r="AW99" s="13" t="s">
        <v>35</v>
      </c>
      <c r="AX99" s="13" t="s">
        <v>74</v>
      </c>
      <c r="AY99" s="230" t="s">
        <v>109</v>
      </c>
    </row>
    <row r="100" spans="1:51" s="13" customFormat="1" ht="12">
      <c r="A100" s="13"/>
      <c r="B100" s="220"/>
      <c r="C100" s="221"/>
      <c r="D100" s="213" t="s">
        <v>121</v>
      </c>
      <c r="E100" s="222" t="s">
        <v>21</v>
      </c>
      <c r="F100" s="223" t="s">
        <v>138</v>
      </c>
      <c r="G100" s="221"/>
      <c r="H100" s="224">
        <v>-1.201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121</v>
      </c>
      <c r="AU100" s="230" t="s">
        <v>81</v>
      </c>
      <c r="AV100" s="13" t="s">
        <v>81</v>
      </c>
      <c r="AW100" s="13" t="s">
        <v>35</v>
      </c>
      <c r="AX100" s="13" t="s">
        <v>74</v>
      </c>
      <c r="AY100" s="230" t="s">
        <v>109</v>
      </c>
    </row>
    <row r="101" spans="1:51" s="13" customFormat="1" ht="12">
      <c r="A101" s="13"/>
      <c r="B101" s="220"/>
      <c r="C101" s="221"/>
      <c r="D101" s="213" t="s">
        <v>121</v>
      </c>
      <c r="E101" s="222" t="s">
        <v>21</v>
      </c>
      <c r="F101" s="223" t="s">
        <v>139</v>
      </c>
      <c r="G101" s="221"/>
      <c r="H101" s="224">
        <v>-8.168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121</v>
      </c>
      <c r="AU101" s="230" t="s">
        <v>81</v>
      </c>
      <c r="AV101" s="13" t="s">
        <v>81</v>
      </c>
      <c r="AW101" s="13" t="s">
        <v>35</v>
      </c>
      <c r="AX101" s="13" t="s">
        <v>74</v>
      </c>
      <c r="AY101" s="230" t="s">
        <v>109</v>
      </c>
    </row>
    <row r="102" spans="1:51" s="15" customFormat="1" ht="12">
      <c r="A102" s="15"/>
      <c r="B102" s="242"/>
      <c r="C102" s="243"/>
      <c r="D102" s="213" t="s">
        <v>121</v>
      </c>
      <c r="E102" s="244" t="s">
        <v>21</v>
      </c>
      <c r="F102" s="245" t="s">
        <v>140</v>
      </c>
      <c r="G102" s="243"/>
      <c r="H102" s="246">
        <v>11.132000000000001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2" t="s">
        <v>121</v>
      </c>
      <c r="AU102" s="252" t="s">
        <v>81</v>
      </c>
      <c r="AV102" s="15" t="s">
        <v>132</v>
      </c>
      <c r="AW102" s="15" t="s">
        <v>35</v>
      </c>
      <c r="AX102" s="15" t="s">
        <v>74</v>
      </c>
      <c r="AY102" s="252" t="s">
        <v>109</v>
      </c>
    </row>
    <row r="103" spans="1:51" s="13" customFormat="1" ht="12">
      <c r="A103" s="13"/>
      <c r="B103" s="220"/>
      <c r="C103" s="221"/>
      <c r="D103" s="213" t="s">
        <v>121</v>
      </c>
      <c r="E103" s="222" t="s">
        <v>21</v>
      </c>
      <c r="F103" s="223" t="s">
        <v>141</v>
      </c>
      <c r="G103" s="221"/>
      <c r="H103" s="224">
        <v>0.855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121</v>
      </c>
      <c r="AU103" s="230" t="s">
        <v>81</v>
      </c>
      <c r="AV103" s="13" t="s">
        <v>81</v>
      </c>
      <c r="AW103" s="13" t="s">
        <v>35</v>
      </c>
      <c r="AX103" s="13" t="s">
        <v>74</v>
      </c>
      <c r="AY103" s="230" t="s">
        <v>109</v>
      </c>
    </row>
    <row r="104" spans="1:51" s="13" customFormat="1" ht="12">
      <c r="A104" s="13"/>
      <c r="B104" s="220"/>
      <c r="C104" s="221"/>
      <c r="D104" s="213" t="s">
        <v>121</v>
      </c>
      <c r="E104" s="222" t="s">
        <v>21</v>
      </c>
      <c r="F104" s="223" t="s">
        <v>122</v>
      </c>
      <c r="G104" s="221"/>
      <c r="H104" s="224">
        <v>9.263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121</v>
      </c>
      <c r="AU104" s="230" t="s">
        <v>81</v>
      </c>
      <c r="AV104" s="13" t="s">
        <v>81</v>
      </c>
      <c r="AW104" s="13" t="s">
        <v>35</v>
      </c>
      <c r="AX104" s="13" t="s">
        <v>74</v>
      </c>
      <c r="AY104" s="230" t="s">
        <v>109</v>
      </c>
    </row>
    <row r="105" spans="1:51" s="13" customFormat="1" ht="12">
      <c r="A105" s="13"/>
      <c r="B105" s="220"/>
      <c r="C105" s="221"/>
      <c r="D105" s="213" t="s">
        <v>121</v>
      </c>
      <c r="E105" s="222" t="s">
        <v>21</v>
      </c>
      <c r="F105" s="223" t="s">
        <v>142</v>
      </c>
      <c r="G105" s="221"/>
      <c r="H105" s="224">
        <v>-1.134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121</v>
      </c>
      <c r="AU105" s="230" t="s">
        <v>81</v>
      </c>
      <c r="AV105" s="13" t="s">
        <v>81</v>
      </c>
      <c r="AW105" s="13" t="s">
        <v>35</v>
      </c>
      <c r="AX105" s="13" t="s">
        <v>74</v>
      </c>
      <c r="AY105" s="230" t="s">
        <v>109</v>
      </c>
    </row>
    <row r="106" spans="1:51" s="13" customFormat="1" ht="12">
      <c r="A106" s="13"/>
      <c r="B106" s="220"/>
      <c r="C106" s="221"/>
      <c r="D106" s="213" t="s">
        <v>121</v>
      </c>
      <c r="E106" s="222" t="s">
        <v>21</v>
      </c>
      <c r="F106" s="223" t="s">
        <v>143</v>
      </c>
      <c r="G106" s="221"/>
      <c r="H106" s="224">
        <v>-0.855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121</v>
      </c>
      <c r="AU106" s="230" t="s">
        <v>81</v>
      </c>
      <c r="AV106" s="13" t="s">
        <v>81</v>
      </c>
      <c r="AW106" s="13" t="s">
        <v>35</v>
      </c>
      <c r="AX106" s="13" t="s">
        <v>74</v>
      </c>
      <c r="AY106" s="230" t="s">
        <v>109</v>
      </c>
    </row>
    <row r="107" spans="1:51" s="13" customFormat="1" ht="12">
      <c r="A107" s="13"/>
      <c r="B107" s="220"/>
      <c r="C107" s="221"/>
      <c r="D107" s="213" t="s">
        <v>121</v>
      </c>
      <c r="E107" s="222" t="s">
        <v>21</v>
      </c>
      <c r="F107" s="223" t="s">
        <v>144</v>
      </c>
      <c r="G107" s="221"/>
      <c r="H107" s="224">
        <v>-3.6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121</v>
      </c>
      <c r="AU107" s="230" t="s">
        <v>81</v>
      </c>
      <c r="AV107" s="13" t="s">
        <v>81</v>
      </c>
      <c r="AW107" s="13" t="s">
        <v>35</v>
      </c>
      <c r="AX107" s="13" t="s">
        <v>74</v>
      </c>
      <c r="AY107" s="230" t="s">
        <v>109</v>
      </c>
    </row>
    <row r="108" spans="1:51" s="15" customFormat="1" ht="12">
      <c r="A108" s="15"/>
      <c r="B108" s="242"/>
      <c r="C108" s="243"/>
      <c r="D108" s="213" t="s">
        <v>121</v>
      </c>
      <c r="E108" s="244" t="s">
        <v>21</v>
      </c>
      <c r="F108" s="245" t="s">
        <v>140</v>
      </c>
      <c r="G108" s="243"/>
      <c r="H108" s="246">
        <v>4.529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2" t="s">
        <v>121</v>
      </c>
      <c r="AU108" s="252" t="s">
        <v>81</v>
      </c>
      <c r="AV108" s="15" t="s">
        <v>132</v>
      </c>
      <c r="AW108" s="15" t="s">
        <v>35</v>
      </c>
      <c r="AX108" s="15" t="s">
        <v>74</v>
      </c>
      <c r="AY108" s="252" t="s">
        <v>109</v>
      </c>
    </row>
    <row r="109" spans="1:51" s="13" customFormat="1" ht="12">
      <c r="A109" s="13"/>
      <c r="B109" s="220"/>
      <c r="C109" s="221"/>
      <c r="D109" s="213" t="s">
        <v>121</v>
      </c>
      <c r="E109" s="222" t="s">
        <v>21</v>
      </c>
      <c r="F109" s="223" t="s">
        <v>123</v>
      </c>
      <c r="G109" s="221"/>
      <c r="H109" s="224">
        <v>6.75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0" t="s">
        <v>121</v>
      </c>
      <c r="AU109" s="230" t="s">
        <v>81</v>
      </c>
      <c r="AV109" s="13" t="s">
        <v>81</v>
      </c>
      <c r="AW109" s="13" t="s">
        <v>35</v>
      </c>
      <c r="AX109" s="13" t="s">
        <v>74</v>
      </c>
      <c r="AY109" s="230" t="s">
        <v>109</v>
      </c>
    </row>
    <row r="110" spans="1:51" s="13" customFormat="1" ht="12">
      <c r="A110" s="13"/>
      <c r="B110" s="220"/>
      <c r="C110" s="221"/>
      <c r="D110" s="213" t="s">
        <v>121</v>
      </c>
      <c r="E110" s="222" t="s">
        <v>21</v>
      </c>
      <c r="F110" s="223" t="s">
        <v>145</v>
      </c>
      <c r="G110" s="221"/>
      <c r="H110" s="224">
        <v>-0.507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121</v>
      </c>
      <c r="AU110" s="230" t="s">
        <v>81</v>
      </c>
      <c r="AV110" s="13" t="s">
        <v>81</v>
      </c>
      <c r="AW110" s="13" t="s">
        <v>35</v>
      </c>
      <c r="AX110" s="13" t="s">
        <v>74</v>
      </c>
      <c r="AY110" s="230" t="s">
        <v>109</v>
      </c>
    </row>
    <row r="111" spans="1:51" s="13" customFormat="1" ht="12">
      <c r="A111" s="13"/>
      <c r="B111" s="220"/>
      <c r="C111" s="221"/>
      <c r="D111" s="213" t="s">
        <v>121</v>
      </c>
      <c r="E111" s="222" t="s">
        <v>21</v>
      </c>
      <c r="F111" s="223" t="s">
        <v>146</v>
      </c>
      <c r="G111" s="221"/>
      <c r="H111" s="224">
        <v>-2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121</v>
      </c>
      <c r="AU111" s="230" t="s">
        <v>81</v>
      </c>
      <c r="AV111" s="13" t="s">
        <v>81</v>
      </c>
      <c r="AW111" s="13" t="s">
        <v>35</v>
      </c>
      <c r="AX111" s="13" t="s">
        <v>74</v>
      </c>
      <c r="AY111" s="230" t="s">
        <v>109</v>
      </c>
    </row>
    <row r="112" spans="1:51" s="15" customFormat="1" ht="12">
      <c r="A112" s="15"/>
      <c r="B112" s="242"/>
      <c r="C112" s="243"/>
      <c r="D112" s="213" t="s">
        <v>121</v>
      </c>
      <c r="E112" s="244" t="s">
        <v>21</v>
      </c>
      <c r="F112" s="245" t="s">
        <v>140</v>
      </c>
      <c r="G112" s="243"/>
      <c r="H112" s="246">
        <v>4.243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2" t="s">
        <v>121</v>
      </c>
      <c r="AU112" s="252" t="s">
        <v>81</v>
      </c>
      <c r="AV112" s="15" t="s">
        <v>132</v>
      </c>
      <c r="AW112" s="15" t="s">
        <v>35</v>
      </c>
      <c r="AX112" s="15" t="s">
        <v>74</v>
      </c>
      <c r="AY112" s="252" t="s">
        <v>109</v>
      </c>
    </row>
    <row r="113" spans="1:51" s="14" customFormat="1" ht="12">
      <c r="A113" s="14"/>
      <c r="B113" s="231"/>
      <c r="C113" s="232"/>
      <c r="D113" s="213" t="s">
        <v>121</v>
      </c>
      <c r="E113" s="233" t="s">
        <v>21</v>
      </c>
      <c r="F113" s="234" t="s">
        <v>124</v>
      </c>
      <c r="G113" s="232"/>
      <c r="H113" s="235">
        <v>19.904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1" t="s">
        <v>121</v>
      </c>
      <c r="AU113" s="241" t="s">
        <v>81</v>
      </c>
      <c r="AV113" s="14" t="s">
        <v>115</v>
      </c>
      <c r="AW113" s="14" t="s">
        <v>35</v>
      </c>
      <c r="AX113" s="14" t="s">
        <v>79</v>
      </c>
      <c r="AY113" s="241" t="s">
        <v>109</v>
      </c>
    </row>
    <row r="114" spans="1:65" s="2" customFormat="1" ht="24.15" customHeight="1">
      <c r="A114" s="39"/>
      <c r="B114" s="40"/>
      <c r="C114" s="199" t="s">
        <v>115</v>
      </c>
      <c r="D114" s="199" t="s">
        <v>111</v>
      </c>
      <c r="E114" s="200" t="s">
        <v>147</v>
      </c>
      <c r="F114" s="201" t="s">
        <v>148</v>
      </c>
      <c r="G114" s="202" t="s">
        <v>114</v>
      </c>
      <c r="H114" s="203">
        <v>7.688</v>
      </c>
      <c r="I114" s="204"/>
      <c r="J114" s="205">
        <f>ROUND(I114*H114,2)</f>
        <v>0</v>
      </c>
      <c r="K114" s="206"/>
      <c r="L114" s="45"/>
      <c r="M114" s="207" t="s">
        <v>21</v>
      </c>
      <c r="N114" s="208" t="s">
        <v>45</v>
      </c>
      <c r="O114" s="85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1" t="s">
        <v>115</v>
      </c>
      <c r="AT114" s="211" t="s">
        <v>111</v>
      </c>
      <c r="AU114" s="211" t="s">
        <v>81</v>
      </c>
      <c r="AY114" s="18" t="s">
        <v>109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8" t="s">
        <v>79</v>
      </c>
      <c r="BK114" s="212">
        <f>ROUND(I114*H114,2)</f>
        <v>0</v>
      </c>
      <c r="BL114" s="18" t="s">
        <v>115</v>
      </c>
      <c r="BM114" s="211" t="s">
        <v>149</v>
      </c>
    </row>
    <row r="115" spans="1:47" s="2" customFormat="1" ht="12">
      <c r="A115" s="39"/>
      <c r="B115" s="40"/>
      <c r="C115" s="41"/>
      <c r="D115" s="213" t="s">
        <v>117</v>
      </c>
      <c r="E115" s="41"/>
      <c r="F115" s="214" t="s">
        <v>150</v>
      </c>
      <c r="G115" s="41"/>
      <c r="H115" s="41"/>
      <c r="I115" s="215"/>
      <c r="J115" s="41"/>
      <c r="K115" s="41"/>
      <c r="L115" s="45"/>
      <c r="M115" s="216"/>
      <c r="N115" s="217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117</v>
      </c>
      <c r="AU115" s="18" t="s">
        <v>81</v>
      </c>
    </row>
    <row r="116" spans="1:47" s="2" customFormat="1" ht="12">
      <c r="A116" s="39"/>
      <c r="B116" s="40"/>
      <c r="C116" s="41"/>
      <c r="D116" s="218" t="s">
        <v>119</v>
      </c>
      <c r="E116" s="41"/>
      <c r="F116" s="219" t="s">
        <v>151</v>
      </c>
      <c r="G116" s="41"/>
      <c r="H116" s="41"/>
      <c r="I116" s="215"/>
      <c r="J116" s="41"/>
      <c r="K116" s="41"/>
      <c r="L116" s="45"/>
      <c r="M116" s="216"/>
      <c r="N116" s="217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119</v>
      </c>
      <c r="AU116" s="18" t="s">
        <v>81</v>
      </c>
    </row>
    <row r="117" spans="1:51" s="13" customFormat="1" ht="12">
      <c r="A117" s="13"/>
      <c r="B117" s="220"/>
      <c r="C117" s="221"/>
      <c r="D117" s="213" t="s">
        <v>121</v>
      </c>
      <c r="E117" s="222" t="s">
        <v>21</v>
      </c>
      <c r="F117" s="223" t="s">
        <v>152</v>
      </c>
      <c r="G117" s="221"/>
      <c r="H117" s="224">
        <v>7.688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121</v>
      </c>
      <c r="AU117" s="230" t="s">
        <v>81</v>
      </c>
      <c r="AV117" s="13" t="s">
        <v>81</v>
      </c>
      <c r="AW117" s="13" t="s">
        <v>35</v>
      </c>
      <c r="AX117" s="13" t="s">
        <v>74</v>
      </c>
      <c r="AY117" s="230" t="s">
        <v>109</v>
      </c>
    </row>
    <row r="118" spans="1:51" s="14" customFormat="1" ht="12">
      <c r="A118" s="14"/>
      <c r="B118" s="231"/>
      <c r="C118" s="232"/>
      <c r="D118" s="213" t="s">
        <v>121</v>
      </c>
      <c r="E118" s="233" t="s">
        <v>21</v>
      </c>
      <c r="F118" s="234" t="s">
        <v>124</v>
      </c>
      <c r="G118" s="232"/>
      <c r="H118" s="235">
        <v>7.688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1" t="s">
        <v>121</v>
      </c>
      <c r="AU118" s="241" t="s">
        <v>81</v>
      </c>
      <c r="AV118" s="14" t="s">
        <v>115</v>
      </c>
      <c r="AW118" s="14" t="s">
        <v>35</v>
      </c>
      <c r="AX118" s="14" t="s">
        <v>79</v>
      </c>
      <c r="AY118" s="241" t="s">
        <v>109</v>
      </c>
    </row>
    <row r="119" spans="1:65" s="2" customFormat="1" ht="24.15" customHeight="1">
      <c r="A119" s="39"/>
      <c r="B119" s="40"/>
      <c r="C119" s="199" t="s">
        <v>153</v>
      </c>
      <c r="D119" s="199" t="s">
        <v>111</v>
      </c>
      <c r="E119" s="200" t="s">
        <v>154</v>
      </c>
      <c r="F119" s="201" t="s">
        <v>155</v>
      </c>
      <c r="G119" s="202" t="s">
        <v>156</v>
      </c>
      <c r="H119" s="203">
        <v>24.024</v>
      </c>
      <c r="I119" s="204"/>
      <c r="J119" s="205">
        <f>ROUND(I119*H119,2)</f>
        <v>0</v>
      </c>
      <c r="K119" s="206"/>
      <c r="L119" s="45"/>
      <c r="M119" s="207" t="s">
        <v>21</v>
      </c>
      <c r="N119" s="208" t="s">
        <v>45</v>
      </c>
      <c r="O119" s="85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1" t="s">
        <v>115</v>
      </c>
      <c r="AT119" s="211" t="s">
        <v>111</v>
      </c>
      <c r="AU119" s="211" t="s">
        <v>81</v>
      </c>
      <c r="AY119" s="18" t="s">
        <v>109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8" t="s">
        <v>79</v>
      </c>
      <c r="BK119" s="212">
        <f>ROUND(I119*H119,2)</f>
        <v>0</v>
      </c>
      <c r="BL119" s="18" t="s">
        <v>115</v>
      </c>
      <c r="BM119" s="211" t="s">
        <v>157</v>
      </c>
    </row>
    <row r="120" spans="1:47" s="2" customFormat="1" ht="12">
      <c r="A120" s="39"/>
      <c r="B120" s="40"/>
      <c r="C120" s="41"/>
      <c r="D120" s="213" t="s">
        <v>117</v>
      </c>
      <c r="E120" s="41"/>
      <c r="F120" s="214" t="s">
        <v>158</v>
      </c>
      <c r="G120" s="41"/>
      <c r="H120" s="41"/>
      <c r="I120" s="215"/>
      <c r="J120" s="41"/>
      <c r="K120" s="41"/>
      <c r="L120" s="45"/>
      <c r="M120" s="216"/>
      <c r="N120" s="217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117</v>
      </c>
      <c r="AU120" s="18" t="s">
        <v>81</v>
      </c>
    </row>
    <row r="121" spans="1:47" s="2" customFormat="1" ht="12">
      <c r="A121" s="39"/>
      <c r="B121" s="40"/>
      <c r="C121" s="41"/>
      <c r="D121" s="218" t="s">
        <v>119</v>
      </c>
      <c r="E121" s="41"/>
      <c r="F121" s="219" t="s">
        <v>159</v>
      </c>
      <c r="G121" s="41"/>
      <c r="H121" s="41"/>
      <c r="I121" s="215"/>
      <c r="J121" s="41"/>
      <c r="K121" s="41"/>
      <c r="L121" s="45"/>
      <c r="M121" s="216"/>
      <c r="N121" s="217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119</v>
      </c>
      <c r="AU121" s="18" t="s">
        <v>81</v>
      </c>
    </row>
    <row r="122" spans="1:51" s="13" customFormat="1" ht="12">
      <c r="A122" s="13"/>
      <c r="B122" s="220"/>
      <c r="C122" s="221"/>
      <c r="D122" s="213" t="s">
        <v>121</v>
      </c>
      <c r="E122" s="222" t="s">
        <v>21</v>
      </c>
      <c r="F122" s="223" t="s">
        <v>160</v>
      </c>
      <c r="G122" s="221"/>
      <c r="H122" s="224">
        <v>24.024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121</v>
      </c>
      <c r="AU122" s="230" t="s">
        <v>81</v>
      </c>
      <c r="AV122" s="13" t="s">
        <v>81</v>
      </c>
      <c r="AW122" s="13" t="s">
        <v>35</v>
      </c>
      <c r="AX122" s="13" t="s">
        <v>74</v>
      </c>
      <c r="AY122" s="230" t="s">
        <v>109</v>
      </c>
    </row>
    <row r="123" spans="1:51" s="14" customFormat="1" ht="12">
      <c r="A123" s="14"/>
      <c r="B123" s="231"/>
      <c r="C123" s="232"/>
      <c r="D123" s="213" t="s">
        <v>121</v>
      </c>
      <c r="E123" s="233" t="s">
        <v>21</v>
      </c>
      <c r="F123" s="234" t="s">
        <v>124</v>
      </c>
      <c r="G123" s="232"/>
      <c r="H123" s="235">
        <v>24.024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1" t="s">
        <v>121</v>
      </c>
      <c r="AU123" s="241" t="s">
        <v>81</v>
      </c>
      <c r="AV123" s="14" t="s">
        <v>115</v>
      </c>
      <c r="AW123" s="14" t="s">
        <v>35</v>
      </c>
      <c r="AX123" s="14" t="s">
        <v>79</v>
      </c>
      <c r="AY123" s="241" t="s">
        <v>109</v>
      </c>
    </row>
    <row r="124" spans="1:65" s="2" customFormat="1" ht="24.15" customHeight="1">
      <c r="A124" s="39"/>
      <c r="B124" s="40"/>
      <c r="C124" s="199" t="s">
        <v>161</v>
      </c>
      <c r="D124" s="199" t="s">
        <v>111</v>
      </c>
      <c r="E124" s="200" t="s">
        <v>162</v>
      </c>
      <c r="F124" s="201" t="s">
        <v>163</v>
      </c>
      <c r="G124" s="202" t="s">
        <v>156</v>
      </c>
      <c r="H124" s="203">
        <v>24.024</v>
      </c>
      <c r="I124" s="204"/>
      <c r="J124" s="205">
        <f>ROUND(I124*H124,2)</f>
        <v>0</v>
      </c>
      <c r="K124" s="206"/>
      <c r="L124" s="45"/>
      <c r="M124" s="207" t="s">
        <v>21</v>
      </c>
      <c r="N124" s="208" t="s">
        <v>45</v>
      </c>
      <c r="O124" s="85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1" t="s">
        <v>115</v>
      </c>
      <c r="AT124" s="211" t="s">
        <v>111</v>
      </c>
      <c r="AU124" s="211" t="s">
        <v>81</v>
      </c>
      <c r="AY124" s="18" t="s">
        <v>109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8" t="s">
        <v>79</v>
      </c>
      <c r="BK124" s="212">
        <f>ROUND(I124*H124,2)</f>
        <v>0</v>
      </c>
      <c r="BL124" s="18" t="s">
        <v>115</v>
      </c>
      <c r="BM124" s="211" t="s">
        <v>164</v>
      </c>
    </row>
    <row r="125" spans="1:47" s="2" customFormat="1" ht="12">
      <c r="A125" s="39"/>
      <c r="B125" s="40"/>
      <c r="C125" s="41"/>
      <c r="D125" s="213" t="s">
        <v>117</v>
      </c>
      <c r="E125" s="41"/>
      <c r="F125" s="214" t="s">
        <v>165</v>
      </c>
      <c r="G125" s="41"/>
      <c r="H125" s="41"/>
      <c r="I125" s="215"/>
      <c r="J125" s="41"/>
      <c r="K125" s="41"/>
      <c r="L125" s="45"/>
      <c r="M125" s="216"/>
      <c r="N125" s="217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117</v>
      </c>
      <c r="AU125" s="18" t="s">
        <v>81</v>
      </c>
    </row>
    <row r="126" spans="1:47" s="2" customFormat="1" ht="12">
      <c r="A126" s="39"/>
      <c r="B126" s="40"/>
      <c r="C126" s="41"/>
      <c r="D126" s="218" t="s">
        <v>119</v>
      </c>
      <c r="E126" s="41"/>
      <c r="F126" s="219" t="s">
        <v>166</v>
      </c>
      <c r="G126" s="41"/>
      <c r="H126" s="41"/>
      <c r="I126" s="215"/>
      <c r="J126" s="41"/>
      <c r="K126" s="41"/>
      <c r="L126" s="45"/>
      <c r="M126" s="216"/>
      <c r="N126" s="217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119</v>
      </c>
      <c r="AU126" s="18" t="s">
        <v>81</v>
      </c>
    </row>
    <row r="127" spans="1:51" s="13" customFormat="1" ht="12">
      <c r="A127" s="13"/>
      <c r="B127" s="220"/>
      <c r="C127" s="221"/>
      <c r="D127" s="213" t="s">
        <v>121</v>
      </c>
      <c r="E127" s="222" t="s">
        <v>21</v>
      </c>
      <c r="F127" s="223" t="s">
        <v>160</v>
      </c>
      <c r="G127" s="221"/>
      <c r="H127" s="224">
        <v>24.024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121</v>
      </c>
      <c r="AU127" s="230" t="s">
        <v>81</v>
      </c>
      <c r="AV127" s="13" t="s">
        <v>81</v>
      </c>
      <c r="AW127" s="13" t="s">
        <v>35</v>
      </c>
      <c r="AX127" s="13" t="s">
        <v>74</v>
      </c>
      <c r="AY127" s="230" t="s">
        <v>109</v>
      </c>
    </row>
    <row r="128" spans="1:51" s="14" customFormat="1" ht="12">
      <c r="A128" s="14"/>
      <c r="B128" s="231"/>
      <c r="C128" s="232"/>
      <c r="D128" s="213" t="s">
        <v>121</v>
      </c>
      <c r="E128" s="233" t="s">
        <v>21</v>
      </c>
      <c r="F128" s="234" t="s">
        <v>124</v>
      </c>
      <c r="G128" s="232"/>
      <c r="H128" s="235">
        <v>24.024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121</v>
      </c>
      <c r="AU128" s="241" t="s">
        <v>81</v>
      </c>
      <c r="AV128" s="14" t="s">
        <v>115</v>
      </c>
      <c r="AW128" s="14" t="s">
        <v>35</v>
      </c>
      <c r="AX128" s="14" t="s">
        <v>79</v>
      </c>
      <c r="AY128" s="241" t="s">
        <v>109</v>
      </c>
    </row>
    <row r="129" spans="1:65" s="2" customFormat="1" ht="16.5" customHeight="1">
      <c r="A129" s="39"/>
      <c r="B129" s="40"/>
      <c r="C129" s="253" t="s">
        <v>167</v>
      </c>
      <c r="D129" s="253" t="s">
        <v>168</v>
      </c>
      <c r="E129" s="254" t="s">
        <v>169</v>
      </c>
      <c r="F129" s="255" t="s">
        <v>170</v>
      </c>
      <c r="G129" s="256" t="s">
        <v>171</v>
      </c>
      <c r="H129" s="257">
        <v>0.36</v>
      </c>
      <c r="I129" s="258"/>
      <c r="J129" s="259">
        <f>ROUND(I129*H129,2)</f>
        <v>0</v>
      </c>
      <c r="K129" s="260"/>
      <c r="L129" s="261"/>
      <c r="M129" s="262" t="s">
        <v>21</v>
      </c>
      <c r="N129" s="263" t="s">
        <v>45</v>
      </c>
      <c r="O129" s="85"/>
      <c r="P129" s="209">
        <f>O129*H129</f>
        <v>0</v>
      </c>
      <c r="Q129" s="209">
        <v>0.001</v>
      </c>
      <c r="R129" s="209">
        <f>Q129*H129</f>
        <v>0.00035999999999999997</v>
      </c>
      <c r="S129" s="209">
        <v>0</v>
      </c>
      <c r="T129" s="21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1" t="s">
        <v>172</v>
      </c>
      <c r="AT129" s="211" t="s">
        <v>168</v>
      </c>
      <c r="AU129" s="211" t="s">
        <v>81</v>
      </c>
      <c r="AY129" s="18" t="s">
        <v>109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8" t="s">
        <v>79</v>
      </c>
      <c r="BK129" s="212">
        <f>ROUND(I129*H129,2)</f>
        <v>0</v>
      </c>
      <c r="BL129" s="18" t="s">
        <v>115</v>
      </c>
      <c r="BM129" s="211" t="s">
        <v>173</v>
      </c>
    </row>
    <row r="130" spans="1:47" s="2" customFormat="1" ht="12">
      <c r="A130" s="39"/>
      <c r="B130" s="40"/>
      <c r="C130" s="41"/>
      <c r="D130" s="213" t="s">
        <v>117</v>
      </c>
      <c r="E130" s="41"/>
      <c r="F130" s="214" t="s">
        <v>170</v>
      </c>
      <c r="G130" s="41"/>
      <c r="H130" s="41"/>
      <c r="I130" s="215"/>
      <c r="J130" s="41"/>
      <c r="K130" s="41"/>
      <c r="L130" s="45"/>
      <c r="M130" s="216"/>
      <c r="N130" s="217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117</v>
      </c>
      <c r="AU130" s="18" t="s">
        <v>81</v>
      </c>
    </row>
    <row r="131" spans="1:51" s="13" customFormat="1" ht="12">
      <c r="A131" s="13"/>
      <c r="B131" s="220"/>
      <c r="C131" s="221"/>
      <c r="D131" s="213" t="s">
        <v>121</v>
      </c>
      <c r="E131" s="221"/>
      <c r="F131" s="223" t="s">
        <v>174</v>
      </c>
      <c r="G131" s="221"/>
      <c r="H131" s="224">
        <v>0.36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121</v>
      </c>
      <c r="AU131" s="230" t="s">
        <v>81</v>
      </c>
      <c r="AV131" s="13" t="s">
        <v>81</v>
      </c>
      <c r="AW131" s="13" t="s">
        <v>4</v>
      </c>
      <c r="AX131" s="13" t="s">
        <v>79</v>
      </c>
      <c r="AY131" s="230" t="s">
        <v>109</v>
      </c>
    </row>
    <row r="132" spans="1:63" s="12" customFormat="1" ht="22.8" customHeight="1">
      <c r="A132" s="12"/>
      <c r="B132" s="183"/>
      <c r="C132" s="184"/>
      <c r="D132" s="185" t="s">
        <v>73</v>
      </c>
      <c r="E132" s="197" t="s">
        <v>115</v>
      </c>
      <c r="F132" s="197" t="s">
        <v>175</v>
      </c>
      <c r="G132" s="184"/>
      <c r="H132" s="184"/>
      <c r="I132" s="187"/>
      <c r="J132" s="198">
        <f>BK132</f>
        <v>0</v>
      </c>
      <c r="K132" s="184"/>
      <c r="L132" s="189"/>
      <c r="M132" s="190"/>
      <c r="N132" s="191"/>
      <c r="O132" s="191"/>
      <c r="P132" s="192">
        <f>SUM(P133:P156)</f>
        <v>0</v>
      </c>
      <c r="Q132" s="191"/>
      <c r="R132" s="192">
        <f>SUM(R133:R156)</f>
        <v>0.021897600000000003</v>
      </c>
      <c r="S132" s="191"/>
      <c r="T132" s="193">
        <f>SUM(T133:T156)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4" t="s">
        <v>79</v>
      </c>
      <c r="AT132" s="195" t="s">
        <v>73</v>
      </c>
      <c r="AU132" s="195" t="s">
        <v>79</v>
      </c>
      <c r="AY132" s="194" t="s">
        <v>109</v>
      </c>
      <c r="BK132" s="196">
        <f>SUM(BK133:BK156)</f>
        <v>0</v>
      </c>
    </row>
    <row r="133" spans="1:65" s="2" customFormat="1" ht="16.5" customHeight="1">
      <c r="A133" s="39"/>
      <c r="B133" s="40"/>
      <c r="C133" s="199" t="s">
        <v>172</v>
      </c>
      <c r="D133" s="199" t="s">
        <v>111</v>
      </c>
      <c r="E133" s="200" t="s">
        <v>176</v>
      </c>
      <c r="F133" s="201" t="s">
        <v>177</v>
      </c>
      <c r="G133" s="202" t="s">
        <v>114</v>
      </c>
      <c r="H133" s="203">
        <v>2.842</v>
      </c>
      <c r="I133" s="204"/>
      <c r="J133" s="205">
        <f>ROUND(I133*H133,2)</f>
        <v>0</v>
      </c>
      <c r="K133" s="206"/>
      <c r="L133" s="45"/>
      <c r="M133" s="207" t="s">
        <v>21</v>
      </c>
      <c r="N133" s="208" t="s">
        <v>45</v>
      </c>
      <c r="O133" s="85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1" t="s">
        <v>115</v>
      </c>
      <c r="AT133" s="211" t="s">
        <v>111</v>
      </c>
      <c r="AU133" s="211" t="s">
        <v>81</v>
      </c>
      <c r="AY133" s="18" t="s">
        <v>109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8" t="s">
        <v>79</v>
      </c>
      <c r="BK133" s="212">
        <f>ROUND(I133*H133,2)</f>
        <v>0</v>
      </c>
      <c r="BL133" s="18" t="s">
        <v>115</v>
      </c>
      <c r="BM133" s="211" t="s">
        <v>178</v>
      </c>
    </row>
    <row r="134" spans="1:47" s="2" customFormat="1" ht="12">
      <c r="A134" s="39"/>
      <c r="B134" s="40"/>
      <c r="C134" s="41"/>
      <c r="D134" s="213" t="s">
        <v>117</v>
      </c>
      <c r="E134" s="41"/>
      <c r="F134" s="214" t="s">
        <v>179</v>
      </c>
      <c r="G134" s="41"/>
      <c r="H134" s="41"/>
      <c r="I134" s="215"/>
      <c r="J134" s="41"/>
      <c r="K134" s="41"/>
      <c r="L134" s="45"/>
      <c r="M134" s="216"/>
      <c r="N134" s="217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117</v>
      </c>
      <c r="AU134" s="18" t="s">
        <v>81</v>
      </c>
    </row>
    <row r="135" spans="1:47" s="2" customFormat="1" ht="12">
      <c r="A135" s="39"/>
      <c r="B135" s="40"/>
      <c r="C135" s="41"/>
      <c r="D135" s="218" t="s">
        <v>119</v>
      </c>
      <c r="E135" s="41"/>
      <c r="F135" s="219" t="s">
        <v>180</v>
      </c>
      <c r="G135" s="41"/>
      <c r="H135" s="41"/>
      <c r="I135" s="215"/>
      <c r="J135" s="41"/>
      <c r="K135" s="41"/>
      <c r="L135" s="45"/>
      <c r="M135" s="216"/>
      <c r="N135" s="217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119</v>
      </c>
      <c r="AU135" s="18" t="s">
        <v>81</v>
      </c>
    </row>
    <row r="136" spans="1:51" s="13" customFormat="1" ht="12">
      <c r="A136" s="13"/>
      <c r="B136" s="220"/>
      <c r="C136" s="221"/>
      <c r="D136" s="213" t="s">
        <v>121</v>
      </c>
      <c r="E136" s="222" t="s">
        <v>21</v>
      </c>
      <c r="F136" s="223" t="s">
        <v>181</v>
      </c>
      <c r="G136" s="221"/>
      <c r="H136" s="224">
        <v>1.201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121</v>
      </c>
      <c r="AU136" s="230" t="s">
        <v>81</v>
      </c>
      <c r="AV136" s="13" t="s">
        <v>81</v>
      </c>
      <c r="AW136" s="13" t="s">
        <v>35</v>
      </c>
      <c r="AX136" s="13" t="s">
        <v>74</v>
      </c>
      <c r="AY136" s="230" t="s">
        <v>109</v>
      </c>
    </row>
    <row r="137" spans="1:51" s="13" customFormat="1" ht="12">
      <c r="A137" s="13"/>
      <c r="B137" s="220"/>
      <c r="C137" s="221"/>
      <c r="D137" s="213" t="s">
        <v>121</v>
      </c>
      <c r="E137" s="222" t="s">
        <v>21</v>
      </c>
      <c r="F137" s="223" t="s">
        <v>182</v>
      </c>
      <c r="G137" s="221"/>
      <c r="H137" s="224">
        <v>1.134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121</v>
      </c>
      <c r="AU137" s="230" t="s">
        <v>81</v>
      </c>
      <c r="AV137" s="13" t="s">
        <v>81</v>
      </c>
      <c r="AW137" s="13" t="s">
        <v>35</v>
      </c>
      <c r="AX137" s="13" t="s">
        <v>74</v>
      </c>
      <c r="AY137" s="230" t="s">
        <v>109</v>
      </c>
    </row>
    <row r="138" spans="1:51" s="13" customFormat="1" ht="12">
      <c r="A138" s="13"/>
      <c r="B138" s="220"/>
      <c r="C138" s="221"/>
      <c r="D138" s="213" t="s">
        <v>121</v>
      </c>
      <c r="E138" s="222" t="s">
        <v>21</v>
      </c>
      <c r="F138" s="223" t="s">
        <v>183</v>
      </c>
      <c r="G138" s="221"/>
      <c r="H138" s="224">
        <v>0.507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121</v>
      </c>
      <c r="AU138" s="230" t="s">
        <v>81</v>
      </c>
      <c r="AV138" s="13" t="s">
        <v>81</v>
      </c>
      <c r="AW138" s="13" t="s">
        <v>35</v>
      </c>
      <c r="AX138" s="13" t="s">
        <v>74</v>
      </c>
      <c r="AY138" s="230" t="s">
        <v>109</v>
      </c>
    </row>
    <row r="139" spans="1:51" s="14" customFormat="1" ht="12">
      <c r="A139" s="14"/>
      <c r="B139" s="231"/>
      <c r="C139" s="232"/>
      <c r="D139" s="213" t="s">
        <v>121</v>
      </c>
      <c r="E139" s="233" t="s">
        <v>21</v>
      </c>
      <c r="F139" s="234" t="s">
        <v>124</v>
      </c>
      <c r="G139" s="232"/>
      <c r="H139" s="235">
        <v>2.842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1" t="s">
        <v>121</v>
      </c>
      <c r="AU139" s="241" t="s">
        <v>81</v>
      </c>
      <c r="AV139" s="14" t="s">
        <v>115</v>
      </c>
      <c r="AW139" s="14" t="s">
        <v>35</v>
      </c>
      <c r="AX139" s="14" t="s">
        <v>79</v>
      </c>
      <c r="AY139" s="241" t="s">
        <v>109</v>
      </c>
    </row>
    <row r="140" spans="1:65" s="2" customFormat="1" ht="21.75" customHeight="1">
      <c r="A140" s="39"/>
      <c r="B140" s="40"/>
      <c r="C140" s="199" t="s">
        <v>184</v>
      </c>
      <c r="D140" s="199" t="s">
        <v>111</v>
      </c>
      <c r="E140" s="200" t="s">
        <v>185</v>
      </c>
      <c r="F140" s="201" t="s">
        <v>186</v>
      </c>
      <c r="G140" s="202" t="s">
        <v>114</v>
      </c>
      <c r="H140" s="203">
        <v>0.855</v>
      </c>
      <c r="I140" s="204"/>
      <c r="J140" s="205">
        <f>ROUND(I140*H140,2)</f>
        <v>0</v>
      </c>
      <c r="K140" s="206"/>
      <c r="L140" s="45"/>
      <c r="M140" s="207" t="s">
        <v>21</v>
      </c>
      <c r="N140" s="208" t="s">
        <v>45</v>
      </c>
      <c r="O140" s="85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1" t="s">
        <v>115</v>
      </c>
      <c r="AT140" s="211" t="s">
        <v>111</v>
      </c>
      <c r="AU140" s="211" t="s">
        <v>81</v>
      </c>
      <c r="AY140" s="18" t="s">
        <v>109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8" t="s">
        <v>79</v>
      </c>
      <c r="BK140" s="212">
        <f>ROUND(I140*H140,2)</f>
        <v>0</v>
      </c>
      <c r="BL140" s="18" t="s">
        <v>115</v>
      </c>
      <c r="BM140" s="211" t="s">
        <v>187</v>
      </c>
    </row>
    <row r="141" spans="1:47" s="2" customFormat="1" ht="12">
      <c r="A141" s="39"/>
      <c r="B141" s="40"/>
      <c r="C141" s="41"/>
      <c r="D141" s="213" t="s">
        <v>117</v>
      </c>
      <c r="E141" s="41"/>
      <c r="F141" s="214" t="s">
        <v>188</v>
      </c>
      <c r="G141" s="41"/>
      <c r="H141" s="41"/>
      <c r="I141" s="215"/>
      <c r="J141" s="41"/>
      <c r="K141" s="41"/>
      <c r="L141" s="45"/>
      <c r="M141" s="216"/>
      <c r="N141" s="217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117</v>
      </c>
      <c r="AU141" s="18" t="s">
        <v>81</v>
      </c>
    </row>
    <row r="142" spans="1:47" s="2" customFormat="1" ht="12">
      <c r="A142" s="39"/>
      <c r="B142" s="40"/>
      <c r="C142" s="41"/>
      <c r="D142" s="218" t="s">
        <v>119</v>
      </c>
      <c r="E142" s="41"/>
      <c r="F142" s="219" t="s">
        <v>189</v>
      </c>
      <c r="G142" s="41"/>
      <c r="H142" s="41"/>
      <c r="I142" s="215"/>
      <c r="J142" s="41"/>
      <c r="K142" s="41"/>
      <c r="L142" s="45"/>
      <c r="M142" s="216"/>
      <c r="N142" s="217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119</v>
      </c>
      <c r="AU142" s="18" t="s">
        <v>81</v>
      </c>
    </row>
    <row r="143" spans="1:51" s="13" customFormat="1" ht="12">
      <c r="A143" s="13"/>
      <c r="B143" s="220"/>
      <c r="C143" s="221"/>
      <c r="D143" s="213" t="s">
        <v>121</v>
      </c>
      <c r="E143" s="222" t="s">
        <v>21</v>
      </c>
      <c r="F143" s="223" t="s">
        <v>141</v>
      </c>
      <c r="G143" s="221"/>
      <c r="H143" s="224">
        <v>0.855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121</v>
      </c>
      <c r="AU143" s="230" t="s">
        <v>81</v>
      </c>
      <c r="AV143" s="13" t="s">
        <v>81</v>
      </c>
      <c r="AW143" s="13" t="s">
        <v>35</v>
      </c>
      <c r="AX143" s="13" t="s">
        <v>74</v>
      </c>
      <c r="AY143" s="230" t="s">
        <v>109</v>
      </c>
    </row>
    <row r="144" spans="1:51" s="14" customFormat="1" ht="12">
      <c r="A144" s="14"/>
      <c r="B144" s="231"/>
      <c r="C144" s="232"/>
      <c r="D144" s="213" t="s">
        <v>121</v>
      </c>
      <c r="E144" s="233" t="s">
        <v>21</v>
      </c>
      <c r="F144" s="234" t="s">
        <v>124</v>
      </c>
      <c r="G144" s="232"/>
      <c r="H144" s="235">
        <v>0.855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1" t="s">
        <v>121</v>
      </c>
      <c r="AU144" s="241" t="s">
        <v>81</v>
      </c>
      <c r="AV144" s="14" t="s">
        <v>115</v>
      </c>
      <c r="AW144" s="14" t="s">
        <v>35</v>
      </c>
      <c r="AX144" s="14" t="s">
        <v>79</v>
      </c>
      <c r="AY144" s="241" t="s">
        <v>109</v>
      </c>
    </row>
    <row r="145" spans="1:65" s="2" customFormat="1" ht="24.15" customHeight="1">
      <c r="A145" s="39"/>
      <c r="B145" s="40"/>
      <c r="C145" s="199" t="s">
        <v>190</v>
      </c>
      <c r="D145" s="199" t="s">
        <v>111</v>
      </c>
      <c r="E145" s="200" t="s">
        <v>191</v>
      </c>
      <c r="F145" s="201" t="s">
        <v>192</v>
      </c>
      <c r="G145" s="202" t="s">
        <v>156</v>
      </c>
      <c r="H145" s="203">
        <v>1.47</v>
      </c>
      <c r="I145" s="204"/>
      <c r="J145" s="205">
        <f>ROUND(I145*H145,2)</f>
        <v>0</v>
      </c>
      <c r="K145" s="206"/>
      <c r="L145" s="45"/>
      <c r="M145" s="207" t="s">
        <v>21</v>
      </c>
      <c r="N145" s="208" t="s">
        <v>45</v>
      </c>
      <c r="O145" s="85"/>
      <c r="P145" s="209">
        <f>O145*H145</f>
        <v>0</v>
      </c>
      <c r="Q145" s="209">
        <v>0.00632</v>
      </c>
      <c r="R145" s="209">
        <f>Q145*H145</f>
        <v>0.0092904</v>
      </c>
      <c r="S145" s="209">
        <v>0</v>
      </c>
      <c r="T145" s="21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1" t="s">
        <v>115</v>
      </c>
      <c r="AT145" s="211" t="s">
        <v>111</v>
      </c>
      <c r="AU145" s="211" t="s">
        <v>81</v>
      </c>
      <c r="AY145" s="18" t="s">
        <v>109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8" t="s">
        <v>79</v>
      </c>
      <c r="BK145" s="212">
        <f>ROUND(I145*H145,2)</f>
        <v>0</v>
      </c>
      <c r="BL145" s="18" t="s">
        <v>115</v>
      </c>
      <c r="BM145" s="211" t="s">
        <v>193</v>
      </c>
    </row>
    <row r="146" spans="1:47" s="2" customFormat="1" ht="12">
      <c r="A146" s="39"/>
      <c r="B146" s="40"/>
      <c r="C146" s="41"/>
      <c r="D146" s="213" t="s">
        <v>117</v>
      </c>
      <c r="E146" s="41"/>
      <c r="F146" s="214" t="s">
        <v>194</v>
      </c>
      <c r="G146" s="41"/>
      <c r="H146" s="41"/>
      <c r="I146" s="215"/>
      <c r="J146" s="41"/>
      <c r="K146" s="41"/>
      <c r="L146" s="45"/>
      <c r="M146" s="216"/>
      <c r="N146" s="217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117</v>
      </c>
      <c r="AU146" s="18" t="s">
        <v>81</v>
      </c>
    </row>
    <row r="147" spans="1:47" s="2" customFormat="1" ht="12">
      <c r="A147" s="39"/>
      <c r="B147" s="40"/>
      <c r="C147" s="41"/>
      <c r="D147" s="218" t="s">
        <v>119</v>
      </c>
      <c r="E147" s="41"/>
      <c r="F147" s="219" t="s">
        <v>195</v>
      </c>
      <c r="G147" s="41"/>
      <c r="H147" s="41"/>
      <c r="I147" s="215"/>
      <c r="J147" s="41"/>
      <c r="K147" s="41"/>
      <c r="L147" s="45"/>
      <c r="M147" s="216"/>
      <c r="N147" s="217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119</v>
      </c>
      <c r="AU147" s="18" t="s">
        <v>81</v>
      </c>
    </row>
    <row r="148" spans="1:51" s="13" customFormat="1" ht="12">
      <c r="A148" s="13"/>
      <c r="B148" s="220"/>
      <c r="C148" s="221"/>
      <c r="D148" s="213" t="s">
        <v>121</v>
      </c>
      <c r="E148" s="222" t="s">
        <v>21</v>
      </c>
      <c r="F148" s="223" t="s">
        <v>196</v>
      </c>
      <c r="G148" s="221"/>
      <c r="H148" s="224">
        <v>0.9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121</v>
      </c>
      <c r="AU148" s="230" t="s">
        <v>81</v>
      </c>
      <c r="AV148" s="13" t="s">
        <v>81</v>
      </c>
      <c r="AW148" s="13" t="s">
        <v>35</v>
      </c>
      <c r="AX148" s="13" t="s">
        <v>74</v>
      </c>
      <c r="AY148" s="230" t="s">
        <v>109</v>
      </c>
    </row>
    <row r="149" spans="1:51" s="13" customFormat="1" ht="12">
      <c r="A149" s="13"/>
      <c r="B149" s="220"/>
      <c r="C149" s="221"/>
      <c r="D149" s="213" t="s">
        <v>121</v>
      </c>
      <c r="E149" s="222" t="s">
        <v>21</v>
      </c>
      <c r="F149" s="223" t="s">
        <v>197</v>
      </c>
      <c r="G149" s="221"/>
      <c r="H149" s="224">
        <v>0.57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121</v>
      </c>
      <c r="AU149" s="230" t="s">
        <v>81</v>
      </c>
      <c r="AV149" s="13" t="s">
        <v>81</v>
      </c>
      <c r="AW149" s="13" t="s">
        <v>35</v>
      </c>
      <c r="AX149" s="13" t="s">
        <v>74</v>
      </c>
      <c r="AY149" s="230" t="s">
        <v>109</v>
      </c>
    </row>
    <row r="150" spans="1:51" s="14" customFormat="1" ht="12">
      <c r="A150" s="14"/>
      <c r="B150" s="231"/>
      <c r="C150" s="232"/>
      <c r="D150" s="213" t="s">
        <v>121</v>
      </c>
      <c r="E150" s="233" t="s">
        <v>21</v>
      </c>
      <c r="F150" s="234" t="s">
        <v>124</v>
      </c>
      <c r="G150" s="232"/>
      <c r="H150" s="235">
        <v>1.47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1" t="s">
        <v>121</v>
      </c>
      <c r="AU150" s="241" t="s">
        <v>81</v>
      </c>
      <c r="AV150" s="14" t="s">
        <v>115</v>
      </c>
      <c r="AW150" s="14" t="s">
        <v>35</v>
      </c>
      <c r="AX150" s="14" t="s">
        <v>79</v>
      </c>
      <c r="AY150" s="241" t="s">
        <v>109</v>
      </c>
    </row>
    <row r="151" spans="1:65" s="2" customFormat="1" ht="33" customHeight="1">
      <c r="A151" s="39"/>
      <c r="B151" s="40"/>
      <c r="C151" s="199" t="s">
        <v>198</v>
      </c>
      <c r="D151" s="199" t="s">
        <v>111</v>
      </c>
      <c r="E151" s="200" t="s">
        <v>199</v>
      </c>
      <c r="F151" s="201" t="s">
        <v>200</v>
      </c>
      <c r="G151" s="202" t="s">
        <v>201</v>
      </c>
      <c r="H151" s="203">
        <v>0.012</v>
      </c>
      <c r="I151" s="204"/>
      <c r="J151" s="205">
        <f>ROUND(I151*H151,2)</f>
        <v>0</v>
      </c>
      <c r="K151" s="206"/>
      <c r="L151" s="45"/>
      <c r="M151" s="207" t="s">
        <v>21</v>
      </c>
      <c r="N151" s="208" t="s">
        <v>45</v>
      </c>
      <c r="O151" s="85"/>
      <c r="P151" s="209">
        <f>O151*H151</f>
        <v>0</v>
      </c>
      <c r="Q151" s="209">
        <v>1.0506</v>
      </c>
      <c r="R151" s="209">
        <f>Q151*H151</f>
        <v>0.0126072</v>
      </c>
      <c r="S151" s="209">
        <v>0</v>
      </c>
      <c r="T151" s="21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1" t="s">
        <v>115</v>
      </c>
      <c r="AT151" s="211" t="s">
        <v>111</v>
      </c>
      <c r="AU151" s="211" t="s">
        <v>81</v>
      </c>
      <c r="AY151" s="18" t="s">
        <v>109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8" t="s">
        <v>79</v>
      </c>
      <c r="BK151" s="212">
        <f>ROUND(I151*H151,2)</f>
        <v>0</v>
      </c>
      <c r="BL151" s="18" t="s">
        <v>115</v>
      </c>
      <c r="BM151" s="211" t="s">
        <v>202</v>
      </c>
    </row>
    <row r="152" spans="1:47" s="2" customFormat="1" ht="12">
      <c r="A152" s="39"/>
      <c r="B152" s="40"/>
      <c r="C152" s="41"/>
      <c r="D152" s="213" t="s">
        <v>117</v>
      </c>
      <c r="E152" s="41"/>
      <c r="F152" s="214" t="s">
        <v>203</v>
      </c>
      <c r="G152" s="41"/>
      <c r="H152" s="41"/>
      <c r="I152" s="215"/>
      <c r="J152" s="41"/>
      <c r="K152" s="41"/>
      <c r="L152" s="45"/>
      <c r="M152" s="216"/>
      <c r="N152" s="217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117</v>
      </c>
      <c r="AU152" s="18" t="s">
        <v>81</v>
      </c>
    </row>
    <row r="153" spans="1:47" s="2" customFormat="1" ht="12">
      <c r="A153" s="39"/>
      <c r="B153" s="40"/>
      <c r="C153" s="41"/>
      <c r="D153" s="218" t="s">
        <v>119</v>
      </c>
      <c r="E153" s="41"/>
      <c r="F153" s="219" t="s">
        <v>204</v>
      </c>
      <c r="G153" s="41"/>
      <c r="H153" s="41"/>
      <c r="I153" s="215"/>
      <c r="J153" s="41"/>
      <c r="K153" s="41"/>
      <c r="L153" s="45"/>
      <c r="M153" s="216"/>
      <c r="N153" s="217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119</v>
      </c>
      <c r="AU153" s="18" t="s">
        <v>81</v>
      </c>
    </row>
    <row r="154" spans="1:51" s="13" customFormat="1" ht="12">
      <c r="A154" s="13"/>
      <c r="B154" s="220"/>
      <c r="C154" s="221"/>
      <c r="D154" s="213" t="s">
        <v>121</v>
      </c>
      <c r="E154" s="222" t="s">
        <v>21</v>
      </c>
      <c r="F154" s="223" t="s">
        <v>205</v>
      </c>
      <c r="G154" s="221"/>
      <c r="H154" s="224">
        <v>12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121</v>
      </c>
      <c r="AU154" s="230" t="s">
        <v>81</v>
      </c>
      <c r="AV154" s="13" t="s">
        <v>81</v>
      </c>
      <c r="AW154" s="13" t="s">
        <v>35</v>
      </c>
      <c r="AX154" s="13" t="s">
        <v>74</v>
      </c>
      <c r="AY154" s="230" t="s">
        <v>109</v>
      </c>
    </row>
    <row r="155" spans="1:51" s="13" customFormat="1" ht="12">
      <c r="A155" s="13"/>
      <c r="B155" s="220"/>
      <c r="C155" s="221"/>
      <c r="D155" s="213" t="s">
        <v>121</v>
      </c>
      <c r="E155" s="222" t="s">
        <v>21</v>
      </c>
      <c r="F155" s="223" t="s">
        <v>206</v>
      </c>
      <c r="G155" s="221"/>
      <c r="H155" s="224">
        <v>11.56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0" t="s">
        <v>121</v>
      </c>
      <c r="AU155" s="230" t="s">
        <v>81</v>
      </c>
      <c r="AV155" s="13" t="s">
        <v>81</v>
      </c>
      <c r="AW155" s="13" t="s">
        <v>35</v>
      </c>
      <c r="AX155" s="13" t="s">
        <v>74</v>
      </c>
      <c r="AY155" s="230" t="s">
        <v>109</v>
      </c>
    </row>
    <row r="156" spans="1:51" s="13" customFormat="1" ht="12">
      <c r="A156" s="13"/>
      <c r="B156" s="220"/>
      <c r="C156" s="221"/>
      <c r="D156" s="213" t="s">
        <v>121</v>
      </c>
      <c r="E156" s="222" t="s">
        <v>21</v>
      </c>
      <c r="F156" s="223" t="s">
        <v>207</v>
      </c>
      <c r="G156" s="221"/>
      <c r="H156" s="224">
        <v>0.012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121</v>
      </c>
      <c r="AU156" s="230" t="s">
        <v>81</v>
      </c>
      <c r="AV156" s="13" t="s">
        <v>81</v>
      </c>
      <c r="AW156" s="13" t="s">
        <v>35</v>
      </c>
      <c r="AX156" s="13" t="s">
        <v>79</v>
      </c>
      <c r="AY156" s="230" t="s">
        <v>109</v>
      </c>
    </row>
    <row r="157" spans="1:63" s="12" customFormat="1" ht="22.8" customHeight="1">
      <c r="A157" s="12"/>
      <c r="B157" s="183"/>
      <c r="C157" s="184"/>
      <c r="D157" s="185" t="s">
        <v>73</v>
      </c>
      <c r="E157" s="197" t="s">
        <v>172</v>
      </c>
      <c r="F157" s="197" t="s">
        <v>208</v>
      </c>
      <c r="G157" s="184"/>
      <c r="H157" s="184"/>
      <c r="I157" s="187"/>
      <c r="J157" s="198">
        <f>BK157</f>
        <v>0</v>
      </c>
      <c r="K157" s="184"/>
      <c r="L157" s="189"/>
      <c r="M157" s="190"/>
      <c r="N157" s="191"/>
      <c r="O157" s="191"/>
      <c r="P157" s="192">
        <f>SUM(P158:P166)</f>
        <v>0</v>
      </c>
      <c r="Q157" s="191"/>
      <c r="R157" s="192">
        <f>SUM(R158:R166)</f>
        <v>0.0168168</v>
      </c>
      <c r="S157" s="191"/>
      <c r="T157" s="193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4" t="s">
        <v>79</v>
      </c>
      <c r="AT157" s="195" t="s">
        <v>73</v>
      </c>
      <c r="AU157" s="195" t="s">
        <v>79</v>
      </c>
      <c r="AY157" s="194" t="s">
        <v>109</v>
      </c>
      <c r="BK157" s="196">
        <f>SUM(BK158:BK166)</f>
        <v>0</v>
      </c>
    </row>
    <row r="158" spans="1:65" s="2" customFormat="1" ht="24.15" customHeight="1">
      <c r="A158" s="39"/>
      <c r="B158" s="40"/>
      <c r="C158" s="199" t="s">
        <v>209</v>
      </c>
      <c r="D158" s="199" t="s">
        <v>111</v>
      </c>
      <c r="E158" s="200" t="s">
        <v>210</v>
      </c>
      <c r="F158" s="201" t="s">
        <v>211</v>
      </c>
      <c r="G158" s="202" t="s">
        <v>212</v>
      </c>
      <c r="H158" s="203">
        <v>60.06</v>
      </c>
      <c r="I158" s="204"/>
      <c r="J158" s="205">
        <f>ROUND(I158*H158,2)</f>
        <v>0</v>
      </c>
      <c r="K158" s="206"/>
      <c r="L158" s="45"/>
      <c r="M158" s="207" t="s">
        <v>21</v>
      </c>
      <c r="N158" s="208" t="s">
        <v>45</v>
      </c>
      <c r="O158" s="85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1" t="s">
        <v>115</v>
      </c>
      <c r="AT158" s="211" t="s">
        <v>111</v>
      </c>
      <c r="AU158" s="211" t="s">
        <v>81</v>
      </c>
      <c r="AY158" s="18" t="s">
        <v>109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8" t="s">
        <v>79</v>
      </c>
      <c r="BK158" s="212">
        <f>ROUND(I158*H158,2)</f>
        <v>0</v>
      </c>
      <c r="BL158" s="18" t="s">
        <v>115</v>
      </c>
      <c r="BM158" s="211" t="s">
        <v>213</v>
      </c>
    </row>
    <row r="159" spans="1:47" s="2" customFormat="1" ht="12">
      <c r="A159" s="39"/>
      <c r="B159" s="40"/>
      <c r="C159" s="41"/>
      <c r="D159" s="213" t="s">
        <v>117</v>
      </c>
      <c r="E159" s="41"/>
      <c r="F159" s="214" t="s">
        <v>214</v>
      </c>
      <c r="G159" s="41"/>
      <c r="H159" s="41"/>
      <c r="I159" s="215"/>
      <c r="J159" s="41"/>
      <c r="K159" s="41"/>
      <c r="L159" s="45"/>
      <c r="M159" s="216"/>
      <c r="N159" s="217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117</v>
      </c>
      <c r="AU159" s="18" t="s">
        <v>81</v>
      </c>
    </row>
    <row r="160" spans="1:47" s="2" customFormat="1" ht="12">
      <c r="A160" s="39"/>
      <c r="B160" s="40"/>
      <c r="C160" s="41"/>
      <c r="D160" s="218" t="s">
        <v>119</v>
      </c>
      <c r="E160" s="41"/>
      <c r="F160" s="219" t="s">
        <v>215</v>
      </c>
      <c r="G160" s="41"/>
      <c r="H160" s="41"/>
      <c r="I160" s="215"/>
      <c r="J160" s="41"/>
      <c r="K160" s="41"/>
      <c r="L160" s="45"/>
      <c r="M160" s="216"/>
      <c r="N160" s="217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119</v>
      </c>
      <c r="AU160" s="18" t="s">
        <v>81</v>
      </c>
    </row>
    <row r="161" spans="1:51" s="13" customFormat="1" ht="12">
      <c r="A161" s="13"/>
      <c r="B161" s="220"/>
      <c r="C161" s="221"/>
      <c r="D161" s="213" t="s">
        <v>121</v>
      </c>
      <c r="E161" s="222" t="s">
        <v>21</v>
      </c>
      <c r="F161" s="223" t="s">
        <v>216</v>
      </c>
      <c r="G161" s="221"/>
      <c r="H161" s="224">
        <v>60.06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121</v>
      </c>
      <c r="AU161" s="230" t="s">
        <v>81</v>
      </c>
      <c r="AV161" s="13" t="s">
        <v>81</v>
      </c>
      <c r="AW161" s="13" t="s">
        <v>35</v>
      </c>
      <c r="AX161" s="13" t="s">
        <v>74</v>
      </c>
      <c r="AY161" s="230" t="s">
        <v>109</v>
      </c>
    </row>
    <row r="162" spans="1:51" s="14" customFormat="1" ht="12">
      <c r="A162" s="14"/>
      <c r="B162" s="231"/>
      <c r="C162" s="232"/>
      <c r="D162" s="213" t="s">
        <v>121</v>
      </c>
      <c r="E162" s="233" t="s">
        <v>21</v>
      </c>
      <c r="F162" s="234" t="s">
        <v>124</v>
      </c>
      <c r="G162" s="232"/>
      <c r="H162" s="235">
        <v>60.06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1" t="s">
        <v>121</v>
      </c>
      <c r="AU162" s="241" t="s">
        <v>81</v>
      </c>
      <c r="AV162" s="14" t="s">
        <v>115</v>
      </c>
      <c r="AW162" s="14" t="s">
        <v>35</v>
      </c>
      <c r="AX162" s="14" t="s">
        <v>79</v>
      </c>
      <c r="AY162" s="241" t="s">
        <v>109</v>
      </c>
    </row>
    <row r="163" spans="1:65" s="2" customFormat="1" ht="24.15" customHeight="1">
      <c r="A163" s="39"/>
      <c r="B163" s="40"/>
      <c r="C163" s="253" t="s">
        <v>217</v>
      </c>
      <c r="D163" s="253" t="s">
        <v>168</v>
      </c>
      <c r="E163" s="254" t="s">
        <v>218</v>
      </c>
      <c r="F163" s="255" t="s">
        <v>219</v>
      </c>
      <c r="G163" s="256" t="s">
        <v>212</v>
      </c>
      <c r="H163" s="257">
        <v>60.06</v>
      </c>
      <c r="I163" s="258"/>
      <c r="J163" s="259">
        <f>ROUND(I163*H163,2)</f>
        <v>0</v>
      </c>
      <c r="K163" s="260"/>
      <c r="L163" s="261"/>
      <c r="M163" s="262" t="s">
        <v>21</v>
      </c>
      <c r="N163" s="263" t="s">
        <v>45</v>
      </c>
      <c r="O163" s="85"/>
      <c r="P163" s="209">
        <f>O163*H163</f>
        <v>0</v>
      </c>
      <c r="Q163" s="209">
        <v>0.00028</v>
      </c>
      <c r="R163" s="209">
        <f>Q163*H163</f>
        <v>0.0168168</v>
      </c>
      <c r="S163" s="209">
        <v>0</v>
      </c>
      <c r="T163" s="21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1" t="s">
        <v>172</v>
      </c>
      <c r="AT163" s="211" t="s">
        <v>168</v>
      </c>
      <c r="AU163" s="211" t="s">
        <v>81</v>
      </c>
      <c r="AY163" s="18" t="s">
        <v>109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8" t="s">
        <v>79</v>
      </c>
      <c r="BK163" s="212">
        <f>ROUND(I163*H163,2)</f>
        <v>0</v>
      </c>
      <c r="BL163" s="18" t="s">
        <v>115</v>
      </c>
      <c r="BM163" s="211" t="s">
        <v>220</v>
      </c>
    </row>
    <row r="164" spans="1:47" s="2" customFormat="1" ht="12">
      <c r="A164" s="39"/>
      <c r="B164" s="40"/>
      <c r="C164" s="41"/>
      <c r="D164" s="213" t="s">
        <v>117</v>
      </c>
      <c r="E164" s="41"/>
      <c r="F164" s="214" t="s">
        <v>219</v>
      </c>
      <c r="G164" s="41"/>
      <c r="H164" s="41"/>
      <c r="I164" s="215"/>
      <c r="J164" s="41"/>
      <c r="K164" s="41"/>
      <c r="L164" s="45"/>
      <c r="M164" s="216"/>
      <c r="N164" s="217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117</v>
      </c>
      <c r="AU164" s="18" t="s">
        <v>81</v>
      </c>
    </row>
    <row r="165" spans="1:51" s="13" customFormat="1" ht="12">
      <c r="A165" s="13"/>
      <c r="B165" s="220"/>
      <c r="C165" s="221"/>
      <c r="D165" s="213" t="s">
        <v>121</v>
      </c>
      <c r="E165" s="222" t="s">
        <v>21</v>
      </c>
      <c r="F165" s="223" t="s">
        <v>216</v>
      </c>
      <c r="G165" s="221"/>
      <c r="H165" s="224">
        <v>60.06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0" t="s">
        <v>121</v>
      </c>
      <c r="AU165" s="230" t="s">
        <v>81</v>
      </c>
      <c r="AV165" s="13" t="s">
        <v>81</v>
      </c>
      <c r="AW165" s="13" t="s">
        <v>35</v>
      </c>
      <c r="AX165" s="13" t="s">
        <v>74</v>
      </c>
      <c r="AY165" s="230" t="s">
        <v>109</v>
      </c>
    </row>
    <row r="166" spans="1:51" s="14" customFormat="1" ht="12">
      <c r="A166" s="14"/>
      <c r="B166" s="231"/>
      <c r="C166" s="232"/>
      <c r="D166" s="213" t="s">
        <v>121</v>
      </c>
      <c r="E166" s="233" t="s">
        <v>21</v>
      </c>
      <c r="F166" s="234" t="s">
        <v>124</v>
      </c>
      <c r="G166" s="232"/>
      <c r="H166" s="235">
        <v>60.06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1" t="s">
        <v>121</v>
      </c>
      <c r="AU166" s="241" t="s">
        <v>81</v>
      </c>
      <c r="AV166" s="14" t="s">
        <v>115</v>
      </c>
      <c r="AW166" s="14" t="s">
        <v>35</v>
      </c>
      <c r="AX166" s="14" t="s">
        <v>79</v>
      </c>
      <c r="AY166" s="241" t="s">
        <v>109</v>
      </c>
    </row>
    <row r="167" spans="1:63" s="12" customFormat="1" ht="22.8" customHeight="1">
      <c r="A167" s="12"/>
      <c r="B167" s="183"/>
      <c r="C167" s="184"/>
      <c r="D167" s="185" t="s">
        <v>73</v>
      </c>
      <c r="E167" s="197" t="s">
        <v>221</v>
      </c>
      <c r="F167" s="197" t="s">
        <v>222</v>
      </c>
      <c r="G167" s="184"/>
      <c r="H167" s="184"/>
      <c r="I167" s="187"/>
      <c r="J167" s="198">
        <f>BK167</f>
        <v>0</v>
      </c>
      <c r="K167" s="184"/>
      <c r="L167" s="189"/>
      <c r="M167" s="190"/>
      <c r="N167" s="191"/>
      <c r="O167" s="191"/>
      <c r="P167" s="192">
        <f>SUM(P168:P202)</f>
        <v>0</v>
      </c>
      <c r="Q167" s="191"/>
      <c r="R167" s="192">
        <f>SUM(R168:R202)</f>
        <v>0.22</v>
      </c>
      <c r="S167" s="191"/>
      <c r="T167" s="193">
        <f>SUM(T168:T202)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4" t="s">
        <v>79</v>
      </c>
      <c r="AT167" s="195" t="s">
        <v>73</v>
      </c>
      <c r="AU167" s="195" t="s">
        <v>79</v>
      </c>
      <c r="AY167" s="194" t="s">
        <v>109</v>
      </c>
      <c r="BK167" s="196">
        <f>SUM(BK168:BK202)</f>
        <v>0</v>
      </c>
    </row>
    <row r="168" spans="1:65" s="2" customFormat="1" ht="16.5" customHeight="1">
      <c r="A168" s="39"/>
      <c r="B168" s="40"/>
      <c r="C168" s="199" t="s">
        <v>223</v>
      </c>
      <c r="D168" s="199" t="s">
        <v>111</v>
      </c>
      <c r="E168" s="200" t="s">
        <v>224</v>
      </c>
      <c r="F168" s="201" t="s">
        <v>225</v>
      </c>
      <c r="G168" s="202" t="s">
        <v>212</v>
      </c>
      <c r="H168" s="203">
        <v>60.06</v>
      </c>
      <c r="I168" s="204"/>
      <c r="J168" s="205">
        <f>ROUND(I168*H168,2)</f>
        <v>0</v>
      </c>
      <c r="K168" s="206"/>
      <c r="L168" s="45"/>
      <c r="M168" s="207" t="s">
        <v>21</v>
      </c>
      <c r="N168" s="208" t="s">
        <v>45</v>
      </c>
      <c r="O168" s="85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1" t="s">
        <v>115</v>
      </c>
      <c r="AT168" s="211" t="s">
        <v>111</v>
      </c>
      <c r="AU168" s="211" t="s">
        <v>81</v>
      </c>
      <c r="AY168" s="18" t="s">
        <v>109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8" t="s">
        <v>79</v>
      </c>
      <c r="BK168" s="212">
        <f>ROUND(I168*H168,2)</f>
        <v>0</v>
      </c>
      <c r="BL168" s="18" t="s">
        <v>115</v>
      </c>
      <c r="BM168" s="211" t="s">
        <v>226</v>
      </c>
    </row>
    <row r="169" spans="1:47" s="2" customFormat="1" ht="12">
      <c r="A169" s="39"/>
      <c r="B169" s="40"/>
      <c r="C169" s="41"/>
      <c r="D169" s="213" t="s">
        <v>117</v>
      </c>
      <c r="E169" s="41"/>
      <c r="F169" s="214" t="s">
        <v>227</v>
      </c>
      <c r="G169" s="41"/>
      <c r="H169" s="41"/>
      <c r="I169" s="215"/>
      <c r="J169" s="41"/>
      <c r="K169" s="41"/>
      <c r="L169" s="45"/>
      <c r="M169" s="216"/>
      <c r="N169" s="217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117</v>
      </c>
      <c r="AU169" s="18" t="s">
        <v>81</v>
      </c>
    </row>
    <row r="170" spans="1:47" s="2" customFormat="1" ht="12">
      <c r="A170" s="39"/>
      <c r="B170" s="40"/>
      <c r="C170" s="41"/>
      <c r="D170" s="218" t="s">
        <v>119</v>
      </c>
      <c r="E170" s="41"/>
      <c r="F170" s="219" t="s">
        <v>228</v>
      </c>
      <c r="G170" s="41"/>
      <c r="H170" s="41"/>
      <c r="I170" s="215"/>
      <c r="J170" s="41"/>
      <c r="K170" s="41"/>
      <c r="L170" s="45"/>
      <c r="M170" s="216"/>
      <c r="N170" s="217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119</v>
      </c>
      <c r="AU170" s="18" t="s">
        <v>81</v>
      </c>
    </row>
    <row r="171" spans="1:51" s="13" customFormat="1" ht="12">
      <c r="A171" s="13"/>
      <c r="B171" s="220"/>
      <c r="C171" s="221"/>
      <c r="D171" s="213" t="s">
        <v>121</v>
      </c>
      <c r="E171" s="222" t="s">
        <v>21</v>
      </c>
      <c r="F171" s="223" t="s">
        <v>216</v>
      </c>
      <c r="G171" s="221"/>
      <c r="H171" s="224">
        <v>60.06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121</v>
      </c>
      <c r="AU171" s="230" t="s">
        <v>81</v>
      </c>
      <c r="AV171" s="13" t="s">
        <v>81</v>
      </c>
      <c r="AW171" s="13" t="s">
        <v>35</v>
      </c>
      <c r="AX171" s="13" t="s">
        <v>74</v>
      </c>
      <c r="AY171" s="230" t="s">
        <v>109</v>
      </c>
    </row>
    <row r="172" spans="1:51" s="14" customFormat="1" ht="12">
      <c r="A172" s="14"/>
      <c r="B172" s="231"/>
      <c r="C172" s="232"/>
      <c r="D172" s="213" t="s">
        <v>121</v>
      </c>
      <c r="E172" s="233" t="s">
        <v>21</v>
      </c>
      <c r="F172" s="234" t="s">
        <v>124</v>
      </c>
      <c r="G172" s="232"/>
      <c r="H172" s="235">
        <v>60.06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1" t="s">
        <v>121</v>
      </c>
      <c r="AU172" s="241" t="s">
        <v>81</v>
      </c>
      <c r="AV172" s="14" t="s">
        <v>115</v>
      </c>
      <c r="AW172" s="14" t="s">
        <v>35</v>
      </c>
      <c r="AX172" s="14" t="s">
        <v>79</v>
      </c>
      <c r="AY172" s="241" t="s">
        <v>109</v>
      </c>
    </row>
    <row r="173" spans="1:65" s="2" customFormat="1" ht="16.5" customHeight="1">
      <c r="A173" s="39"/>
      <c r="B173" s="40"/>
      <c r="C173" s="253" t="s">
        <v>229</v>
      </c>
      <c r="D173" s="253" t="s">
        <v>168</v>
      </c>
      <c r="E173" s="254" t="s">
        <v>230</v>
      </c>
      <c r="F173" s="255" t="s">
        <v>231</v>
      </c>
      <c r="G173" s="256" t="s">
        <v>212</v>
      </c>
      <c r="H173" s="257">
        <v>60.06</v>
      </c>
      <c r="I173" s="258"/>
      <c r="J173" s="259">
        <f>ROUND(I173*H173,2)</f>
        <v>0</v>
      </c>
      <c r="K173" s="260"/>
      <c r="L173" s="261"/>
      <c r="M173" s="262" t="s">
        <v>21</v>
      </c>
      <c r="N173" s="263" t="s">
        <v>45</v>
      </c>
      <c r="O173" s="85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1" t="s">
        <v>172</v>
      </c>
      <c r="AT173" s="211" t="s">
        <v>168</v>
      </c>
      <c r="AU173" s="211" t="s">
        <v>81</v>
      </c>
      <c r="AY173" s="18" t="s">
        <v>109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8" t="s">
        <v>79</v>
      </c>
      <c r="BK173" s="212">
        <f>ROUND(I173*H173,2)</f>
        <v>0</v>
      </c>
      <c r="BL173" s="18" t="s">
        <v>115</v>
      </c>
      <c r="BM173" s="211" t="s">
        <v>232</v>
      </c>
    </row>
    <row r="174" spans="1:47" s="2" customFormat="1" ht="12">
      <c r="A174" s="39"/>
      <c r="B174" s="40"/>
      <c r="C174" s="41"/>
      <c r="D174" s="213" t="s">
        <v>117</v>
      </c>
      <c r="E174" s="41"/>
      <c r="F174" s="214" t="s">
        <v>231</v>
      </c>
      <c r="G174" s="41"/>
      <c r="H174" s="41"/>
      <c r="I174" s="215"/>
      <c r="J174" s="41"/>
      <c r="K174" s="41"/>
      <c r="L174" s="45"/>
      <c r="M174" s="216"/>
      <c r="N174" s="217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117</v>
      </c>
      <c r="AU174" s="18" t="s">
        <v>81</v>
      </c>
    </row>
    <row r="175" spans="1:51" s="13" customFormat="1" ht="12">
      <c r="A175" s="13"/>
      <c r="B175" s="220"/>
      <c r="C175" s="221"/>
      <c r="D175" s="213" t="s">
        <v>121</v>
      </c>
      <c r="E175" s="222" t="s">
        <v>21</v>
      </c>
      <c r="F175" s="223" t="s">
        <v>216</v>
      </c>
      <c r="G175" s="221"/>
      <c r="H175" s="224">
        <v>60.06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0" t="s">
        <v>121</v>
      </c>
      <c r="AU175" s="230" t="s">
        <v>81</v>
      </c>
      <c r="AV175" s="13" t="s">
        <v>81</v>
      </c>
      <c r="AW175" s="13" t="s">
        <v>35</v>
      </c>
      <c r="AX175" s="13" t="s">
        <v>74</v>
      </c>
      <c r="AY175" s="230" t="s">
        <v>109</v>
      </c>
    </row>
    <row r="176" spans="1:51" s="14" customFormat="1" ht="12">
      <c r="A176" s="14"/>
      <c r="B176" s="231"/>
      <c r="C176" s="232"/>
      <c r="D176" s="213" t="s">
        <v>121</v>
      </c>
      <c r="E176" s="233" t="s">
        <v>21</v>
      </c>
      <c r="F176" s="234" t="s">
        <v>124</v>
      </c>
      <c r="G176" s="232"/>
      <c r="H176" s="235">
        <v>60.06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1" t="s">
        <v>121</v>
      </c>
      <c r="AU176" s="241" t="s">
        <v>81</v>
      </c>
      <c r="AV176" s="14" t="s">
        <v>115</v>
      </c>
      <c r="AW176" s="14" t="s">
        <v>35</v>
      </c>
      <c r="AX176" s="14" t="s">
        <v>79</v>
      </c>
      <c r="AY176" s="241" t="s">
        <v>109</v>
      </c>
    </row>
    <row r="177" spans="1:65" s="2" customFormat="1" ht="24.15" customHeight="1">
      <c r="A177" s="39"/>
      <c r="B177" s="40"/>
      <c r="C177" s="253" t="s">
        <v>233</v>
      </c>
      <c r="D177" s="253" t="s">
        <v>168</v>
      </c>
      <c r="E177" s="254" t="s">
        <v>234</v>
      </c>
      <c r="F177" s="255" t="s">
        <v>235</v>
      </c>
      <c r="G177" s="256" t="s">
        <v>212</v>
      </c>
      <c r="H177" s="257">
        <v>60.06</v>
      </c>
      <c r="I177" s="258"/>
      <c r="J177" s="259">
        <f>ROUND(I177*H177,2)</f>
        <v>0</v>
      </c>
      <c r="K177" s="260"/>
      <c r="L177" s="261"/>
      <c r="M177" s="262" t="s">
        <v>21</v>
      </c>
      <c r="N177" s="263" t="s">
        <v>45</v>
      </c>
      <c r="O177" s="85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1" t="s">
        <v>172</v>
      </c>
      <c r="AT177" s="211" t="s">
        <v>168</v>
      </c>
      <c r="AU177" s="211" t="s">
        <v>81</v>
      </c>
      <c r="AY177" s="18" t="s">
        <v>109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8" t="s">
        <v>79</v>
      </c>
      <c r="BK177" s="212">
        <f>ROUND(I177*H177,2)</f>
        <v>0</v>
      </c>
      <c r="BL177" s="18" t="s">
        <v>115</v>
      </c>
      <c r="BM177" s="211" t="s">
        <v>236</v>
      </c>
    </row>
    <row r="178" spans="1:47" s="2" customFormat="1" ht="12">
      <c r="A178" s="39"/>
      <c r="B178" s="40"/>
      <c r="C178" s="41"/>
      <c r="D178" s="213" t="s">
        <v>117</v>
      </c>
      <c r="E178" s="41"/>
      <c r="F178" s="214" t="s">
        <v>235</v>
      </c>
      <c r="G178" s="41"/>
      <c r="H178" s="41"/>
      <c r="I178" s="215"/>
      <c r="J178" s="41"/>
      <c r="K178" s="41"/>
      <c r="L178" s="45"/>
      <c r="M178" s="216"/>
      <c r="N178" s="217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117</v>
      </c>
      <c r="AU178" s="18" t="s">
        <v>81</v>
      </c>
    </row>
    <row r="179" spans="1:51" s="13" customFormat="1" ht="12">
      <c r="A179" s="13"/>
      <c r="B179" s="220"/>
      <c r="C179" s="221"/>
      <c r="D179" s="213" t="s">
        <v>121</v>
      </c>
      <c r="E179" s="222" t="s">
        <v>21</v>
      </c>
      <c r="F179" s="223" t="s">
        <v>216</v>
      </c>
      <c r="G179" s="221"/>
      <c r="H179" s="224">
        <v>60.06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121</v>
      </c>
      <c r="AU179" s="230" t="s">
        <v>81</v>
      </c>
      <c r="AV179" s="13" t="s">
        <v>81</v>
      </c>
      <c r="AW179" s="13" t="s">
        <v>35</v>
      </c>
      <c r="AX179" s="13" t="s">
        <v>74</v>
      </c>
      <c r="AY179" s="230" t="s">
        <v>109</v>
      </c>
    </row>
    <row r="180" spans="1:51" s="14" customFormat="1" ht="12">
      <c r="A180" s="14"/>
      <c r="B180" s="231"/>
      <c r="C180" s="232"/>
      <c r="D180" s="213" t="s">
        <v>121</v>
      </c>
      <c r="E180" s="233" t="s">
        <v>21</v>
      </c>
      <c r="F180" s="234" t="s">
        <v>124</v>
      </c>
      <c r="G180" s="232"/>
      <c r="H180" s="235">
        <v>60.06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1" t="s">
        <v>121</v>
      </c>
      <c r="AU180" s="241" t="s">
        <v>81</v>
      </c>
      <c r="AV180" s="14" t="s">
        <v>115</v>
      </c>
      <c r="AW180" s="14" t="s">
        <v>35</v>
      </c>
      <c r="AX180" s="14" t="s">
        <v>79</v>
      </c>
      <c r="AY180" s="241" t="s">
        <v>109</v>
      </c>
    </row>
    <row r="181" spans="1:65" s="2" customFormat="1" ht="16.5" customHeight="1">
      <c r="A181" s="39"/>
      <c r="B181" s="40"/>
      <c r="C181" s="199" t="s">
        <v>237</v>
      </c>
      <c r="D181" s="199" t="s">
        <v>111</v>
      </c>
      <c r="E181" s="200" t="s">
        <v>238</v>
      </c>
      <c r="F181" s="201" t="s">
        <v>239</v>
      </c>
      <c r="G181" s="202" t="s">
        <v>240</v>
      </c>
      <c r="H181" s="203">
        <v>2</v>
      </c>
      <c r="I181" s="204"/>
      <c r="J181" s="205">
        <f>ROUND(I181*H181,2)</f>
        <v>0</v>
      </c>
      <c r="K181" s="206"/>
      <c r="L181" s="45"/>
      <c r="M181" s="207" t="s">
        <v>21</v>
      </c>
      <c r="N181" s="208" t="s">
        <v>45</v>
      </c>
      <c r="O181" s="85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1" t="s">
        <v>115</v>
      </c>
      <c r="AT181" s="211" t="s">
        <v>111</v>
      </c>
      <c r="AU181" s="211" t="s">
        <v>81</v>
      </c>
      <c r="AY181" s="18" t="s">
        <v>109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8" t="s">
        <v>79</v>
      </c>
      <c r="BK181" s="212">
        <f>ROUND(I181*H181,2)</f>
        <v>0</v>
      </c>
      <c r="BL181" s="18" t="s">
        <v>115</v>
      </c>
      <c r="BM181" s="211" t="s">
        <v>241</v>
      </c>
    </row>
    <row r="182" spans="1:47" s="2" customFormat="1" ht="12">
      <c r="A182" s="39"/>
      <c r="B182" s="40"/>
      <c r="C182" s="41"/>
      <c r="D182" s="213" t="s">
        <v>117</v>
      </c>
      <c r="E182" s="41"/>
      <c r="F182" s="214" t="s">
        <v>239</v>
      </c>
      <c r="G182" s="41"/>
      <c r="H182" s="41"/>
      <c r="I182" s="215"/>
      <c r="J182" s="41"/>
      <c r="K182" s="41"/>
      <c r="L182" s="45"/>
      <c r="M182" s="216"/>
      <c r="N182" s="217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117</v>
      </c>
      <c r="AU182" s="18" t="s">
        <v>81</v>
      </c>
    </row>
    <row r="183" spans="1:51" s="13" customFormat="1" ht="12">
      <c r="A183" s="13"/>
      <c r="B183" s="220"/>
      <c r="C183" s="221"/>
      <c r="D183" s="213" t="s">
        <v>121</v>
      </c>
      <c r="E183" s="222" t="s">
        <v>21</v>
      </c>
      <c r="F183" s="223" t="s">
        <v>242</v>
      </c>
      <c r="G183" s="221"/>
      <c r="H183" s="224">
        <v>2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0" t="s">
        <v>121</v>
      </c>
      <c r="AU183" s="230" t="s">
        <v>81</v>
      </c>
      <c r="AV183" s="13" t="s">
        <v>81</v>
      </c>
      <c r="AW183" s="13" t="s">
        <v>35</v>
      </c>
      <c r="AX183" s="13" t="s">
        <v>74</v>
      </c>
      <c r="AY183" s="230" t="s">
        <v>109</v>
      </c>
    </row>
    <row r="184" spans="1:51" s="14" customFormat="1" ht="12">
      <c r="A184" s="14"/>
      <c r="B184" s="231"/>
      <c r="C184" s="232"/>
      <c r="D184" s="213" t="s">
        <v>121</v>
      </c>
      <c r="E184" s="233" t="s">
        <v>21</v>
      </c>
      <c r="F184" s="234" t="s">
        <v>124</v>
      </c>
      <c r="G184" s="232"/>
      <c r="H184" s="235">
        <v>2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1" t="s">
        <v>121</v>
      </c>
      <c r="AU184" s="241" t="s">
        <v>81</v>
      </c>
      <c r="AV184" s="14" t="s">
        <v>115</v>
      </c>
      <c r="AW184" s="14" t="s">
        <v>35</v>
      </c>
      <c r="AX184" s="14" t="s">
        <v>79</v>
      </c>
      <c r="AY184" s="241" t="s">
        <v>109</v>
      </c>
    </row>
    <row r="185" spans="1:65" s="2" customFormat="1" ht="16.5" customHeight="1">
      <c r="A185" s="39"/>
      <c r="B185" s="40"/>
      <c r="C185" s="253" t="s">
        <v>243</v>
      </c>
      <c r="D185" s="253" t="s">
        <v>168</v>
      </c>
      <c r="E185" s="254" t="s">
        <v>244</v>
      </c>
      <c r="F185" s="255" t="s">
        <v>245</v>
      </c>
      <c r="G185" s="256" t="s">
        <v>240</v>
      </c>
      <c r="H185" s="257">
        <v>2</v>
      </c>
      <c r="I185" s="258"/>
      <c r="J185" s="259">
        <f>ROUND(I185*H185,2)</f>
        <v>0</v>
      </c>
      <c r="K185" s="260"/>
      <c r="L185" s="261"/>
      <c r="M185" s="262" t="s">
        <v>21</v>
      </c>
      <c r="N185" s="263" t="s">
        <v>45</v>
      </c>
      <c r="O185" s="85"/>
      <c r="P185" s="209">
        <f>O185*H185</f>
        <v>0</v>
      </c>
      <c r="Q185" s="209">
        <v>0.05</v>
      </c>
      <c r="R185" s="209">
        <f>Q185*H185</f>
        <v>0.1</v>
      </c>
      <c r="S185" s="209">
        <v>0</v>
      </c>
      <c r="T185" s="21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1" t="s">
        <v>172</v>
      </c>
      <c r="AT185" s="211" t="s">
        <v>168</v>
      </c>
      <c r="AU185" s="211" t="s">
        <v>81</v>
      </c>
      <c r="AY185" s="18" t="s">
        <v>109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8" t="s">
        <v>79</v>
      </c>
      <c r="BK185" s="212">
        <f>ROUND(I185*H185,2)</f>
        <v>0</v>
      </c>
      <c r="BL185" s="18" t="s">
        <v>115</v>
      </c>
      <c r="BM185" s="211" t="s">
        <v>246</v>
      </c>
    </row>
    <row r="186" spans="1:47" s="2" customFormat="1" ht="12">
      <c r="A186" s="39"/>
      <c r="B186" s="40"/>
      <c r="C186" s="41"/>
      <c r="D186" s="213" t="s">
        <v>117</v>
      </c>
      <c r="E186" s="41"/>
      <c r="F186" s="214" t="s">
        <v>245</v>
      </c>
      <c r="G186" s="41"/>
      <c r="H186" s="41"/>
      <c r="I186" s="215"/>
      <c r="J186" s="41"/>
      <c r="K186" s="41"/>
      <c r="L186" s="45"/>
      <c r="M186" s="216"/>
      <c r="N186" s="217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117</v>
      </c>
      <c r="AU186" s="18" t="s">
        <v>81</v>
      </c>
    </row>
    <row r="187" spans="1:51" s="13" customFormat="1" ht="12">
      <c r="A187" s="13"/>
      <c r="B187" s="220"/>
      <c r="C187" s="221"/>
      <c r="D187" s="213" t="s">
        <v>121</v>
      </c>
      <c r="E187" s="222" t="s">
        <v>21</v>
      </c>
      <c r="F187" s="223" t="s">
        <v>242</v>
      </c>
      <c r="G187" s="221"/>
      <c r="H187" s="224">
        <v>2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121</v>
      </c>
      <c r="AU187" s="230" t="s">
        <v>81</v>
      </c>
      <c r="AV187" s="13" t="s">
        <v>81</v>
      </c>
      <c r="AW187" s="13" t="s">
        <v>35</v>
      </c>
      <c r="AX187" s="13" t="s">
        <v>74</v>
      </c>
      <c r="AY187" s="230" t="s">
        <v>109</v>
      </c>
    </row>
    <row r="188" spans="1:51" s="14" customFormat="1" ht="12">
      <c r="A188" s="14"/>
      <c r="B188" s="231"/>
      <c r="C188" s="232"/>
      <c r="D188" s="213" t="s">
        <v>121</v>
      </c>
      <c r="E188" s="233" t="s">
        <v>21</v>
      </c>
      <c r="F188" s="234" t="s">
        <v>124</v>
      </c>
      <c r="G188" s="232"/>
      <c r="H188" s="235">
        <v>2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1" t="s">
        <v>121</v>
      </c>
      <c r="AU188" s="241" t="s">
        <v>81</v>
      </c>
      <c r="AV188" s="14" t="s">
        <v>115</v>
      </c>
      <c r="AW188" s="14" t="s">
        <v>35</v>
      </c>
      <c r="AX188" s="14" t="s">
        <v>79</v>
      </c>
      <c r="AY188" s="241" t="s">
        <v>109</v>
      </c>
    </row>
    <row r="189" spans="1:65" s="2" customFormat="1" ht="16.5" customHeight="1">
      <c r="A189" s="39"/>
      <c r="B189" s="40"/>
      <c r="C189" s="253" t="s">
        <v>247</v>
      </c>
      <c r="D189" s="253" t="s">
        <v>168</v>
      </c>
      <c r="E189" s="254" t="s">
        <v>248</v>
      </c>
      <c r="F189" s="255" t="s">
        <v>249</v>
      </c>
      <c r="G189" s="256" t="s">
        <v>240</v>
      </c>
      <c r="H189" s="257">
        <v>2</v>
      </c>
      <c r="I189" s="258"/>
      <c r="J189" s="259">
        <f>ROUND(I189*H189,2)</f>
        <v>0</v>
      </c>
      <c r="K189" s="260"/>
      <c r="L189" s="261"/>
      <c r="M189" s="262" t="s">
        <v>21</v>
      </c>
      <c r="N189" s="263" t="s">
        <v>45</v>
      </c>
      <c r="O189" s="85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1" t="s">
        <v>172</v>
      </c>
      <c r="AT189" s="211" t="s">
        <v>168</v>
      </c>
      <c r="AU189" s="211" t="s">
        <v>81</v>
      </c>
      <c r="AY189" s="18" t="s">
        <v>109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8" t="s">
        <v>79</v>
      </c>
      <c r="BK189" s="212">
        <f>ROUND(I189*H189,2)</f>
        <v>0</v>
      </c>
      <c r="BL189" s="18" t="s">
        <v>115</v>
      </c>
      <c r="BM189" s="211" t="s">
        <v>250</v>
      </c>
    </row>
    <row r="190" spans="1:47" s="2" customFormat="1" ht="12">
      <c r="A190" s="39"/>
      <c r="B190" s="40"/>
      <c r="C190" s="41"/>
      <c r="D190" s="213" t="s">
        <v>117</v>
      </c>
      <c r="E190" s="41"/>
      <c r="F190" s="214" t="s">
        <v>249</v>
      </c>
      <c r="G190" s="41"/>
      <c r="H190" s="41"/>
      <c r="I190" s="215"/>
      <c r="J190" s="41"/>
      <c r="K190" s="41"/>
      <c r="L190" s="45"/>
      <c r="M190" s="216"/>
      <c r="N190" s="217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117</v>
      </c>
      <c r="AU190" s="18" t="s">
        <v>81</v>
      </c>
    </row>
    <row r="191" spans="1:51" s="13" customFormat="1" ht="12">
      <c r="A191" s="13"/>
      <c r="B191" s="220"/>
      <c r="C191" s="221"/>
      <c r="D191" s="213" t="s">
        <v>121</v>
      </c>
      <c r="E191" s="222" t="s">
        <v>21</v>
      </c>
      <c r="F191" s="223" t="s">
        <v>242</v>
      </c>
      <c r="G191" s="221"/>
      <c r="H191" s="224">
        <v>2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121</v>
      </c>
      <c r="AU191" s="230" t="s">
        <v>81</v>
      </c>
      <c r="AV191" s="13" t="s">
        <v>81</v>
      </c>
      <c r="AW191" s="13" t="s">
        <v>35</v>
      </c>
      <c r="AX191" s="13" t="s">
        <v>74</v>
      </c>
      <c r="AY191" s="230" t="s">
        <v>109</v>
      </c>
    </row>
    <row r="192" spans="1:51" s="14" customFormat="1" ht="12">
      <c r="A192" s="14"/>
      <c r="B192" s="231"/>
      <c r="C192" s="232"/>
      <c r="D192" s="213" t="s">
        <v>121</v>
      </c>
      <c r="E192" s="233" t="s">
        <v>21</v>
      </c>
      <c r="F192" s="234" t="s">
        <v>124</v>
      </c>
      <c r="G192" s="232"/>
      <c r="H192" s="235">
        <v>2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1" t="s">
        <v>121</v>
      </c>
      <c r="AU192" s="241" t="s">
        <v>81</v>
      </c>
      <c r="AV192" s="14" t="s">
        <v>115</v>
      </c>
      <c r="AW192" s="14" t="s">
        <v>35</v>
      </c>
      <c r="AX192" s="14" t="s">
        <v>79</v>
      </c>
      <c r="AY192" s="241" t="s">
        <v>109</v>
      </c>
    </row>
    <row r="193" spans="1:65" s="2" customFormat="1" ht="21.75" customHeight="1">
      <c r="A193" s="39"/>
      <c r="B193" s="40"/>
      <c r="C193" s="199" t="s">
        <v>7</v>
      </c>
      <c r="D193" s="199" t="s">
        <v>111</v>
      </c>
      <c r="E193" s="200" t="s">
        <v>251</v>
      </c>
      <c r="F193" s="201" t="s">
        <v>252</v>
      </c>
      <c r="G193" s="202" t="s">
        <v>240</v>
      </c>
      <c r="H193" s="203">
        <v>1</v>
      </c>
      <c r="I193" s="204"/>
      <c r="J193" s="205">
        <f>ROUND(I193*H193,2)</f>
        <v>0</v>
      </c>
      <c r="K193" s="206"/>
      <c r="L193" s="45"/>
      <c r="M193" s="207" t="s">
        <v>21</v>
      </c>
      <c r="N193" s="208" t="s">
        <v>45</v>
      </c>
      <c r="O193" s="85"/>
      <c r="P193" s="209">
        <f>O193*H193</f>
        <v>0</v>
      </c>
      <c r="Q193" s="209">
        <v>0</v>
      </c>
      <c r="R193" s="209">
        <f>Q193*H193</f>
        <v>0</v>
      </c>
      <c r="S193" s="209">
        <v>0</v>
      </c>
      <c r="T193" s="21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1" t="s">
        <v>115</v>
      </c>
      <c r="AT193" s="211" t="s">
        <v>111</v>
      </c>
      <c r="AU193" s="211" t="s">
        <v>81</v>
      </c>
      <c r="AY193" s="18" t="s">
        <v>109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8" t="s">
        <v>79</v>
      </c>
      <c r="BK193" s="212">
        <f>ROUND(I193*H193,2)</f>
        <v>0</v>
      </c>
      <c r="BL193" s="18" t="s">
        <v>115</v>
      </c>
      <c r="BM193" s="211" t="s">
        <v>253</v>
      </c>
    </row>
    <row r="194" spans="1:47" s="2" customFormat="1" ht="12">
      <c r="A194" s="39"/>
      <c r="B194" s="40"/>
      <c r="C194" s="41"/>
      <c r="D194" s="213" t="s">
        <v>117</v>
      </c>
      <c r="E194" s="41"/>
      <c r="F194" s="214" t="s">
        <v>252</v>
      </c>
      <c r="G194" s="41"/>
      <c r="H194" s="41"/>
      <c r="I194" s="215"/>
      <c r="J194" s="41"/>
      <c r="K194" s="41"/>
      <c r="L194" s="45"/>
      <c r="M194" s="216"/>
      <c r="N194" s="217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117</v>
      </c>
      <c r="AU194" s="18" t="s">
        <v>81</v>
      </c>
    </row>
    <row r="195" spans="1:51" s="13" customFormat="1" ht="12">
      <c r="A195" s="13"/>
      <c r="B195" s="220"/>
      <c r="C195" s="221"/>
      <c r="D195" s="213" t="s">
        <v>121</v>
      </c>
      <c r="E195" s="222" t="s">
        <v>21</v>
      </c>
      <c r="F195" s="223" t="s">
        <v>79</v>
      </c>
      <c r="G195" s="221"/>
      <c r="H195" s="224">
        <v>1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121</v>
      </c>
      <c r="AU195" s="230" t="s">
        <v>81</v>
      </c>
      <c r="AV195" s="13" t="s">
        <v>81</v>
      </c>
      <c r="AW195" s="13" t="s">
        <v>35</v>
      </c>
      <c r="AX195" s="13" t="s">
        <v>74</v>
      </c>
      <c r="AY195" s="230" t="s">
        <v>109</v>
      </c>
    </row>
    <row r="196" spans="1:51" s="14" customFormat="1" ht="12">
      <c r="A196" s="14"/>
      <c r="B196" s="231"/>
      <c r="C196" s="232"/>
      <c r="D196" s="213" t="s">
        <v>121</v>
      </c>
      <c r="E196" s="233" t="s">
        <v>21</v>
      </c>
      <c r="F196" s="234" t="s">
        <v>124</v>
      </c>
      <c r="G196" s="232"/>
      <c r="H196" s="235">
        <v>1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1" t="s">
        <v>121</v>
      </c>
      <c r="AU196" s="241" t="s">
        <v>81</v>
      </c>
      <c r="AV196" s="14" t="s">
        <v>115</v>
      </c>
      <c r="AW196" s="14" t="s">
        <v>35</v>
      </c>
      <c r="AX196" s="14" t="s">
        <v>79</v>
      </c>
      <c r="AY196" s="241" t="s">
        <v>109</v>
      </c>
    </row>
    <row r="197" spans="1:65" s="2" customFormat="1" ht="24.15" customHeight="1">
      <c r="A197" s="39"/>
      <c r="B197" s="40"/>
      <c r="C197" s="253" t="s">
        <v>254</v>
      </c>
      <c r="D197" s="253" t="s">
        <v>168</v>
      </c>
      <c r="E197" s="254" t="s">
        <v>255</v>
      </c>
      <c r="F197" s="255" t="s">
        <v>256</v>
      </c>
      <c r="G197" s="256" t="s">
        <v>240</v>
      </c>
      <c r="H197" s="257">
        <v>1</v>
      </c>
      <c r="I197" s="258"/>
      <c r="J197" s="259">
        <f>ROUND(I197*H197,2)</f>
        <v>0</v>
      </c>
      <c r="K197" s="260"/>
      <c r="L197" s="261"/>
      <c r="M197" s="262" t="s">
        <v>21</v>
      </c>
      <c r="N197" s="263" t="s">
        <v>45</v>
      </c>
      <c r="O197" s="85"/>
      <c r="P197" s="209">
        <f>O197*H197</f>
        <v>0</v>
      </c>
      <c r="Q197" s="209">
        <v>0.12</v>
      </c>
      <c r="R197" s="209">
        <f>Q197*H197</f>
        <v>0.12</v>
      </c>
      <c r="S197" s="209">
        <v>0</v>
      </c>
      <c r="T197" s="21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1" t="s">
        <v>172</v>
      </c>
      <c r="AT197" s="211" t="s">
        <v>168</v>
      </c>
      <c r="AU197" s="211" t="s">
        <v>81</v>
      </c>
      <c r="AY197" s="18" t="s">
        <v>109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8" t="s">
        <v>79</v>
      </c>
      <c r="BK197" s="212">
        <f>ROUND(I197*H197,2)</f>
        <v>0</v>
      </c>
      <c r="BL197" s="18" t="s">
        <v>115</v>
      </c>
      <c r="BM197" s="211" t="s">
        <v>257</v>
      </c>
    </row>
    <row r="198" spans="1:47" s="2" customFormat="1" ht="12">
      <c r="A198" s="39"/>
      <c r="B198" s="40"/>
      <c r="C198" s="41"/>
      <c r="D198" s="213" t="s">
        <v>117</v>
      </c>
      <c r="E198" s="41"/>
      <c r="F198" s="214" t="s">
        <v>258</v>
      </c>
      <c r="G198" s="41"/>
      <c r="H198" s="41"/>
      <c r="I198" s="215"/>
      <c r="J198" s="41"/>
      <c r="K198" s="41"/>
      <c r="L198" s="45"/>
      <c r="M198" s="216"/>
      <c r="N198" s="217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117</v>
      </c>
      <c r="AU198" s="18" t="s">
        <v>81</v>
      </c>
    </row>
    <row r="199" spans="1:51" s="13" customFormat="1" ht="12">
      <c r="A199" s="13"/>
      <c r="B199" s="220"/>
      <c r="C199" s="221"/>
      <c r="D199" s="213" t="s">
        <v>121</v>
      </c>
      <c r="E199" s="222" t="s">
        <v>21</v>
      </c>
      <c r="F199" s="223" t="s">
        <v>79</v>
      </c>
      <c r="G199" s="221"/>
      <c r="H199" s="224">
        <v>1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121</v>
      </c>
      <c r="AU199" s="230" t="s">
        <v>81</v>
      </c>
      <c r="AV199" s="13" t="s">
        <v>81</v>
      </c>
      <c r="AW199" s="13" t="s">
        <v>35</v>
      </c>
      <c r="AX199" s="13" t="s">
        <v>74</v>
      </c>
      <c r="AY199" s="230" t="s">
        <v>109</v>
      </c>
    </row>
    <row r="200" spans="1:51" s="14" customFormat="1" ht="12">
      <c r="A200" s="14"/>
      <c r="B200" s="231"/>
      <c r="C200" s="232"/>
      <c r="D200" s="213" t="s">
        <v>121</v>
      </c>
      <c r="E200" s="233" t="s">
        <v>21</v>
      </c>
      <c r="F200" s="234" t="s">
        <v>124</v>
      </c>
      <c r="G200" s="232"/>
      <c r="H200" s="235">
        <v>1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1" t="s">
        <v>121</v>
      </c>
      <c r="AU200" s="241" t="s">
        <v>81</v>
      </c>
      <c r="AV200" s="14" t="s">
        <v>115</v>
      </c>
      <c r="AW200" s="14" t="s">
        <v>35</v>
      </c>
      <c r="AX200" s="14" t="s">
        <v>79</v>
      </c>
      <c r="AY200" s="241" t="s">
        <v>109</v>
      </c>
    </row>
    <row r="201" spans="1:65" s="2" customFormat="1" ht="16.5" customHeight="1">
      <c r="A201" s="39"/>
      <c r="B201" s="40"/>
      <c r="C201" s="199" t="s">
        <v>259</v>
      </c>
      <c r="D201" s="199" t="s">
        <v>111</v>
      </c>
      <c r="E201" s="200" t="s">
        <v>260</v>
      </c>
      <c r="F201" s="201" t="s">
        <v>261</v>
      </c>
      <c r="G201" s="202" t="s">
        <v>240</v>
      </c>
      <c r="H201" s="203">
        <v>1</v>
      </c>
      <c r="I201" s="204"/>
      <c r="J201" s="205">
        <f>ROUND(I201*H201,2)</f>
        <v>0</v>
      </c>
      <c r="K201" s="206"/>
      <c r="L201" s="45"/>
      <c r="M201" s="207" t="s">
        <v>21</v>
      </c>
      <c r="N201" s="208" t="s">
        <v>45</v>
      </c>
      <c r="O201" s="85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1" t="s">
        <v>115</v>
      </c>
      <c r="AT201" s="211" t="s">
        <v>111</v>
      </c>
      <c r="AU201" s="211" t="s">
        <v>81</v>
      </c>
      <c r="AY201" s="18" t="s">
        <v>109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8" t="s">
        <v>79</v>
      </c>
      <c r="BK201" s="212">
        <f>ROUND(I201*H201,2)</f>
        <v>0</v>
      </c>
      <c r="BL201" s="18" t="s">
        <v>115</v>
      </c>
      <c r="BM201" s="211" t="s">
        <v>262</v>
      </c>
    </row>
    <row r="202" spans="1:47" s="2" customFormat="1" ht="12">
      <c r="A202" s="39"/>
      <c r="B202" s="40"/>
      <c r="C202" s="41"/>
      <c r="D202" s="213" t="s">
        <v>117</v>
      </c>
      <c r="E202" s="41"/>
      <c r="F202" s="214" t="s">
        <v>261</v>
      </c>
      <c r="G202" s="41"/>
      <c r="H202" s="41"/>
      <c r="I202" s="215"/>
      <c r="J202" s="41"/>
      <c r="K202" s="41"/>
      <c r="L202" s="45"/>
      <c r="M202" s="216"/>
      <c r="N202" s="217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117</v>
      </c>
      <c r="AU202" s="18" t="s">
        <v>81</v>
      </c>
    </row>
    <row r="203" spans="1:63" s="12" customFormat="1" ht="22.8" customHeight="1">
      <c r="A203" s="12"/>
      <c r="B203" s="183"/>
      <c r="C203" s="184"/>
      <c r="D203" s="185" t="s">
        <v>73</v>
      </c>
      <c r="E203" s="197" t="s">
        <v>263</v>
      </c>
      <c r="F203" s="197" t="s">
        <v>264</v>
      </c>
      <c r="G203" s="184"/>
      <c r="H203" s="184"/>
      <c r="I203" s="187"/>
      <c r="J203" s="198">
        <f>BK203</f>
        <v>0</v>
      </c>
      <c r="K203" s="184"/>
      <c r="L203" s="189"/>
      <c r="M203" s="190"/>
      <c r="N203" s="191"/>
      <c r="O203" s="191"/>
      <c r="P203" s="192">
        <f>SUM(P204:P213)</f>
        <v>0</v>
      </c>
      <c r="Q203" s="191"/>
      <c r="R203" s="192">
        <f>SUM(R204:R213)</f>
        <v>0</v>
      </c>
      <c r="S203" s="191"/>
      <c r="T203" s="193">
        <f>SUM(T204:T213)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4" t="s">
        <v>79</v>
      </c>
      <c r="AT203" s="195" t="s">
        <v>73</v>
      </c>
      <c r="AU203" s="195" t="s">
        <v>79</v>
      </c>
      <c r="AY203" s="194" t="s">
        <v>109</v>
      </c>
      <c r="BK203" s="196">
        <f>SUM(BK204:BK213)</f>
        <v>0</v>
      </c>
    </row>
    <row r="204" spans="1:65" s="2" customFormat="1" ht="24.15" customHeight="1">
      <c r="A204" s="39"/>
      <c r="B204" s="40"/>
      <c r="C204" s="199" t="s">
        <v>265</v>
      </c>
      <c r="D204" s="199" t="s">
        <v>111</v>
      </c>
      <c r="E204" s="200" t="s">
        <v>266</v>
      </c>
      <c r="F204" s="201" t="s">
        <v>267</v>
      </c>
      <c r="G204" s="202" t="s">
        <v>201</v>
      </c>
      <c r="H204" s="203">
        <v>0.586</v>
      </c>
      <c r="I204" s="204"/>
      <c r="J204" s="205">
        <f>ROUND(I204*H204,2)</f>
        <v>0</v>
      </c>
      <c r="K204" s="206"/>
      <c r="L204" s="45"/>
      <c r="M204" s="207" t="s">
        <v>21</v>
      </c>
      <c r="N204" s="208" t="s">
        <v>45</v>
      </c>
      <c r="O204" s="85"/>
      <c r="P204" s="209">
        <f>O204*H204</f>
        <v>0</v>
      </c>
      <c r="Q204" s="209">
        <v>0</v>
      </c>
      <c r="R204" s="209">
        <f>Q204*H204</f>
        <v>0</v>
      </c>
      <c r="S204" s="209">
        <v>0</v>
      </c>
      <c r="T204" s="21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1" t="s">
        <v>115</v>
      </c>
      <c r="AT204" s="211" t="s">
        <v>111</v>
      </c>
      <c r="AU204" s="211" t="s">
        <v>81</v>
      </c>
      <c r="AY204" s="18" t="s">
        <v>109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8" t="s">
        <v>79</v>
      </c>
      <c r="BK204" s="212">
        <f>ROUND(I204*H204,2)</f>
        <v>0</v>
      </c>
      <c r="BL204" s="18" t="s">
        <v>115</v>
      </c>
      <c r="BM204" s="211" t="s">
        <v>268</v>
      </c>
    </row>
    <row r="205" spans="1:47" s="2" customFormat="1" ht="12">
      <c r="A205" s="39"/>
      <c r="B205" s="40"/>
      <c r="C205" s="41"/>
      <c r="D205" s="213" t="s">
        <v>117</v>
      </c>
      <c r="E205" s="41"/>
      <c r="F205" s="214" t="s">
        <v>269</v>
      </c>
      <c r="G205" s="41"/>
      <c r="H205" s="41"/>
      <c r="I205" s="215"/>
      <c r="J205" s="41"/>
      <c r="K205" s="41"/>
      <c r="L205" s="45"/>
      <c r="M205" s="216"/>
      <c r="N205" s="217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117</v>
      </c>
      <c r="AU205" s="18" t="s">
        <v>81</v>
      </c>
    </row>
    <row r="206" spans="1:47" s="2" customFormat="1" ht="12">
      <c r="A206" s="39"/>
      <c r="B206" s="40"/>
      <c r="C206" s="41"/>
      <c r="D206" s="218" t="s">
        <v>119</v>
      </c>
      <c r="E206" s="41"/>
      <c r="F206" s="219" t="s">
        <v>270</v>
      </c>
      <c r="G206" s="41"/>
      <c r="H206" s="41"/>
      <c r="I206" s="215"/>
      <c r="J206" s="41"/>
      <c r="K206" s="41"/>
      <c r="L206" s="45"/>
      <c r="M206" s="216"/>
      <c r="N206" s="217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119</v>
      </c>
      <c r="AU206" s="18" t="s">
        <v>81</v>
      </c>
    </row>
    <row r="207" spans="1:51" s="13" customFormat="1" ht="12">
      <c r="A207" s="13"/>
      <c r="B207" s="220"/>
      <c r="C207" s="221"/>
      <c r="D207" s="213" t="s">
        <v>121</v>
      </c>
      <c r="E207" s="222" t="s">
        <v>21</v>
      </c>
      <c r="F207" s="223" t="s">
        <v>271</v>
      </c>
      <c r="G207" s="221"/>
      <c r="H207" s="224">
        <v>0.586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0" t="s">
        <v>121</v>
      </c>
      <c r="AU207" s="230" t="s">
        <v>81</v>
      </c>
      <c r="AV207" s="13" t="s">
        <v>81</v>
      </c>
      <c r="AW207" s="13" t="s">
        <v>35</v>
      </c>
      <c r="AX207" s="13" t="s">
        <v>74</v>
      </c>
      <c r="AY207" s="230" t="s">
        <v>109</v>
      </c>
    </row>
    <row r="208" spans="1:51" s="14" customFormat="1" ht="12">
      <c r="A208" s="14"/>
      <c r="B208" s="231"/>
      <c r="C208" s="232"/>
      <c r="D208" s="213" t="s">
        <v>121</v>
      </c>
      <c r="E208" s="233" t="s">
        <v>21</v>
      </c>
      <c r="F208" s="234" t="s">
        <v>124</v>
      </c>
      <c r="G208" s="232"/>
      <c r="H208" s="235">
        <v>0.586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1" t="s">
        <v>121</v>
      </c>
      <c r="AU208" s="241" t="s">
        <v>81</v>
      </c>
      <c r="AV208" s="14" t="s">
        <v>115</v>
      </c>
      <c r="AW208" s="14" t="s">
        <v>35</v>
      </c>
      <c r="AX208" s="14" t="s">
        <v>79</v>
      </c>
      <c r="AY208" s="241" t="s">
        <v>109</v>
      </c>
    </row>
    <row r="209" spans="1:65" s="2" customFormat="1" ht="37.8" customHeight="1">
      <c r="A209" s="39"/>
      <c r="B209" s="40"/>
      <c r="C209" s="199" t="s">
        <v>272</v>
      </c>
      <c r="D209" s="199" t="s">
        <v>111</v>
      </c>
      <c r="E209" s="200" t="s">
        <v>273</v>
      </c>
      <c r="F209" s="201" t="s">
        <v>274</v>
      </c>
      <c r="G209" s="202" t="s">
        <v>201</v>
      </c>
      <c r="H209" s="203">
        <v>0.586</v>
      </c>
      <c r="I209" s="204"/>
      <c r="J209" s="205">
        <f>ROUND(I209*H209,2)</f>
        <v>0</v>
      </c>
      <c r="K209" s="206"/>
      <c r="L209" s="45"/>
      <c r="M209" s="207" t="s">
        <v>21</v>
      </c>
      <c r="N209" s="208" t="s">
        <v>45</v>
      </c>
      <c r="O209" s="85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1" t="s">
        <v>115</v>
      </c>
      <c r="AT209" s="211" t="s">
        <v>111</v>
      </c>
      <c r="AU209" s="211" t="s">
        <v>81</v>
      </c>
      <c r="AY209" s="18" t="s">
        <v>109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8" t="s">
        <v>79</v>
      </c>
      <c r="BK209" s="212">
        <f>ROUND(I209*H209,2)</f>
        <v>0</v>
      </c>
      <c r="BL209" s="18" t="s">
        <v>115</v>
      </c>
      <c r="BM209" s="211" t="s">
        <v>275</v>
      </c>
    </row>
    <row r="210" spans="1:47" s="2" customFormat="1" ht="12">
      <c r="A210" s="39"/>
      <c r="B210" s="40"/>
      <c r="C210" s="41"/>
      <c r="D210" s="213" t="s">
        <v>117</v>
      </c>
      <c r="E210" s="41"/>
      <c r="F210" s="214" t="s">
        <v>276</v>
      </c>
      <c r="G210" s="41"/>
      <c r="H210" s="41"/>
      <c r="I210" s="215"/>
      <c r="J210" s="41"/>
      <c r="K210" s="41"/>
      <c r="L210" s="45"/>
      <c r="M210" s="216"/>
      <c r="N210" s="217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117</v>
      </c>
      <c r="AU210" s="18" t="s">
        <v>81</v>
      </c>
    </row>
    <row r="211" spans="1:47" s="2" customFormat="1" ht="12">
      <c r="A211" s="39"/>
      <c r="B211" s="40"/>
      <c r="C211" s="41"/>
      <c r="D211" s="218" t="s">
        <v>119</v>
      </c>
      <c r="E211" s="41"/>
      <c r="F211" s="219" t="s">
        <v>277</v>
      </c>
      <c r="G211" s="41"/>
      <c r="H211" s="41"/>
      <c r="I211" s="215"/>
      <c r="J211" s="41"/>
      <c r="K211" s="41"/>
      <c r="L211" s="45"/>
      <c r="M211" s="216"/>
      <c r="N211" s="217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119</v>
      </c>
      <c r="AU211" s="18" t="s">
        <v>81</v>
      </c>
    </row>
    <row r="212" spans="1:51" s="13" customFormat="1" ht="12">
      <c r="A212" s="13"/>
      <c r="B212" s="220"/>
      <c r="C212" s="221"/>
      <c r="D212" s="213" t="s">
        <v>121</v>
      </c>
      <c r="E212" s="222" t="s">
        <v>21</v>
      </c>
      <c r="F212" s="223" t="s">
        <v>271</v>
      </c>
      <c r="G212" s="221"/>
      <c r="H212" s="224">
        <v>0.586</v>
      </c>
      <c r="I212" s="225"/>
      <c r="J212" s="221"/>
      <c r="K212" s="221"/>
      <c r="L212" s="226"/>
      <c r="M212" s="227"/>
      <c r="N212" s="228"/>
      <c r="O212" s="228"/>
      <c r="P212" s="228"/>
      <c r="Q212" s="228"/>
      <c r="R212" s="228"/>
      <c r="S212" s="228"/>
      <c r="T212" s="22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0" t="s">
        <v>121</v>
      </c>
      <c r="AU212" s="230" t="s">
        <v>81</v>
      </c>
      <c r="AV212" s="13" t="s">
        <v>81</v>
      </c>
      <c r="AW212" s="13" t="s">
        <v>35</v>
      </c>
      <c r="AX212" s="13" t="s">
        <v>74</v>
      </c>
      <c r="AY212" s="230" t="s">
        <v>109</v>
      </c>
    </row>
    <row r="213" spans="1:51" s="14" customFormat="1" ht="12">
      <c r="A213" s="14"/>
      <c r="B213" s="231"/>
      <c r="C213" s="232"/>
      <c r="D213" s="213" t="s">
        <v>121</v>
      </c>
      <c r="E213" s="233" t="s">
        <v>21</v>
      </c>
      <c r="F213" s="234" t="s">
        <v>124</v>
      </c>
      <c r="G213" s="232"/>
      <c r="H213" s="235">
        <v>0.586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1" t="s">
        <v>121</v>
      </c>
      <c r="AU213" s="241" t="s">
        <v>81</v>
      </c>
      <c r="AV213" s="14" t="s">
        <v>115</v>
      </c>
      <c r="AW213" s="14" t="s">
        <v>35</v>
      </c>
      <c r="AX213" s="14" t="s">
        <v>79</v>
      </c>
      <c r="AY213" s="241" t="s">
        <v>109</v>
      </c>
    </row>
    <row r="214" spans="1:63" s="12" customFormat="1" ht="25.9" customHeight="1">
      <c r="A214" s="12"/>
      <c r="B214" s="183"/>
      <c r="C214" s="184"/>
      <c r="D214" s="185" t="s">
        <v>73</v>
      </c>
      <c r="E214" s="186" t="s">
        <v>278</v>
      </c>
      <c r="F214" s="186" t="s">
        <v>279</v>
      </c>
      <c r="G214" s="184"/>
      <c r="H214" s="184"/>
      <c r="I214" s="187"/>
      <c r="J214" s="188">
        <f>BK214</f>
        <v>0</v>
      </c>
      <c r="K214" s="184"/>
      <c r="L214" s="189"/>
      <c r="M214" s="190"/>
      <c r="N214" s="191"/>
      <c r="O214" s="191"/>
      <c r="P214" s="192">
        <f>SUM(P215:P216)</f>
        <v>0</v>
      </c>
      <c r="Q214" s="191"/>
      <c r="R214" s="192">
        <f>SUM(R215:R216)</f>
        <v>0</v>
      </c>
      <c r="S214" s="191"/>
      <c r="T214" s="193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94" t="s">
        <v>115</v>
      </c>
      <c r="AT214" s="195" t="s">
        <v>73</v>
      </c>
      <c r="AU214" s="195" t="s">
        <v>74</v>
      </c>
      <c r="AY214" s="194" t="s">
        <v>109</v>
      </c>
      <c r="BK214" s="196">
        <f>SUM(BK215:BK216)</f>
        <v>0</v>
      </c>
    </row>
    <row r="215" spans="1:65" s="2" customFormat="1" ht="16.5" customHeight="1">
      <c r="A215" s="39"/>
      <c r="B215" s="40"/>
      <c r="C215" s="199" t="s">
        <v>280</v>
      </c>
      <c r="D215" s="199" t="s">
        <v>111</v>
      </c>
      <c r="E215" s="200" t="s">
        <v>281</v>
      </c>
      <c r="F215" s="201" t="s">
        <v>282</v>
      </c>
      <c r="G215" s="202" t="s">
        <v>283</v>
      </c>
      <c r="H215" s="203">
        <v>1</v>
      </c>
      <c r="I215" s="204"/>
      <c r="J215" s="205">
        <f>ROUND(I215*H215,2)</f>
        <v>0</v>
      </c>
      <c r="K215" s="206"/>
      <c r="L215" s="45"/>
      <c r="M215" s="207" t="s">
        <v>21</v>
      </c>
      <c r="N215" s="208" t="s">
        <v>45</v>
      </c>
      <c r="O215" s="85"/>
      <c r="P215" s="209">
        <f>O215*H215</f>
        <v>0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1" t="s">
        <v>284</v>
      </c>
      <c r="AT215" s="211" t="s">
        <v>111</v>
      </c>
      <c r="AU215" s="211" t="s">
        <v>79</v>
      </c>
      <c r="AY215" s="18" t="s">
        <v>109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8" t="s">
        <v>79</v>
      </c>
      <c r="BK215" s="212">
        <f>ROUND(I215*H215,2)</f>
        <v>0</v>
      </c>
      <c r="BL215" s="18" t="s">
        <v>284</v>
      </c>
      <c r="BM215" s="211" t="s">
        <v>285</v>
      </c>
    </row>
    <row r="216" spans="1:47" s="2" customFormat="1" ht="12">
      <c r="A216" s="39"/>
      <c r="B216" s="40"/>
      <c r="C216" s="41"/>
      <c r="D216" s="213" t="s">
        <v>117</v>
      </c>
      <c r="E216" s="41"/>
      <c r="F216" s="214" t="s">
        <v>282</v>
      </c>
      <c r="G216" s="41"/>
      <c r="H216" s="41"/>
      <c r="I216" s="215"/>
      <c r="J216" s="41"/>
      <c r="K216" s="41"/>
      <c r="L216" s="45"/>
      <c r="M216" s="264"/>
      <c r="N216" s="265"/>
      <c r="O216" s="266"/>
      <c r="P216" s="266"/>
      <c r="Q216" s="266"/>
      <c r="R216" s="266"/>
      <c r="S216" s="266"/>
      <c r="T216" s="267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117</v>
      </c>
      <c r="AU216" s="18" t="s">
        <v>79</v>
      </c>
    </row>
    <row r="217" spans="1:31" s="2" customFormat="1" ht="6.95" customHeight="1">
      <c r="A217" s="39"/>
      <c r="B217" s="60"/>
      <c r="C217" s="61"/>
      <c r="D217" s="61"/>
      <c r="E217" s="61"/>
      <c r="F217" s="61"/>
      <c r="G217" s="61"/>
      <c r="H217" s="61"/>
      <c r="I217" s="61"/>
      <c r="J217" s="61"/>
      <c r="K217" s="61"/>
      <c r="L217" s="45"/>
      <c r="M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</sheetData>
  <sheetProtection password="CC35" sheet="1" objects="1" scenarios="1" formatColumns="0" formatRows="0" autoFilter="0"/>
  <autoFilter ref="C79:K216"/>
  <mergeCells count="6">
    <mergeCell ref="E7:H7"/>
    <mergeCell ref="E16:H16"/>
    <mergeCell ref="E25:H25"/>
    <mergeCell ref="E46:H46"/>
    <mergeCell ref="E72:H72"/>
    <mergeCell ref="L2:V2"/>
  </mergeCells>
  <hyperlinks>
    <hyperlink ref="F85" r:id="rId1" display="https://podminky.urs.cz/item/CS_URS_2022_01/131151100"/>
    <hyperlink ref="F91" r:id="rId2" display="https://podminky.urs.cz/item/CS_URS_2022_01/132154104"/>
    <hyperlink ref="F97" r:id="rId3" display="https://podminky.urs.cz/item/CS_URS_2022_01/174101101"/>
    <hyperlink ref="F116" r:id="rId4" display="https://podminky.urs.cz/item/CS_URS_2022_01/175151101"/>
    <hyperlink ref="F121" r:id="rId5" display="https://podminky.urs.cz/item/CS_URS_2022_01/181951111"/>
    <hyperlink ref="F126" r:id="rId6" display="https://podminky.urs.cz/item/CS_URS_2022_01/181411121"/>
    <hyperlink ref="F135" r:id="rId7" display="https://podminky.urs.cz/item/CS_URS_2022_01/451573111"/>
    <hyperlink ref="F142" r:id="rId8" display="https://podminky.urs.cz/item/CS_URS_2022_01/452321151"/>
    <hyperlink ref="F147" r:id="rId9" display="https://podminky.urs.cz/item/CS_URS_2022_01/452351101"/>
    <hyperlink ref="F153" r:id="rId10" display="https://podminky.urs.cz/item/CS_URS_2022_01/452361111"/>
    <hyperlink ref="F160" r:id="rId11" display="https://podminky.urs.cz/item/CS_URS_2022_01/871161211"/>
    <hyperlink ref="F170" r:id="rId12" display="https://podminky.urs.cz/item/CS_URS_2022_01/892241111"/>
    <hyperlink ref="F206" r:id="rId13" display="https://podminky.urs.cz/item/CS_URS_2022_01/998276101"/>
    <hyperlink ref="F211" r:id="rId14" display="https://podminky.urs.cz/item/CS_URS_2022_01/99827612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286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287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288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289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290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291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292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293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294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295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296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78</v>
      </c>
      <c r="F18" s="279" t="s">
        <v>297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298</v>
      </c>
      <c r="F19" s="279" t="s">
        <v>299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300</v>
      </c>
      <c r="F20" s="279" t="s">
        <v>301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302</v>
      </c>
      <c r="F21" s="279" t="s">
        <v>303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278</v>
      </c>
      <c r="F22" s="279" t="s">
        <v>279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304</v>
      </c>
      <c r="F23" s="279" t="s">
        <v>305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306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307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308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309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310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311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312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313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314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95</v>
      </c>
      <c r="F36" s="279"/>
      <c r="G36" s="279" t="s">
        <v>315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316</v>
      </c>
      <c r="F37" s="279"/>
      <c r="G37" s="279" t="s">
        <v>317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55</v>
      </c>
      <c r="F38" s="279"/>
      <c r="G38" s="279" t="s">
        <v>318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56</v>
      </c>
      <c r="F39" s="279"/>
      <c r="G39" s="279" t="s">
        <v>319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96</v>
      </c>
      <c r="F40" s="279"/>
      <c r="G40" s="279" t="s">
        <v>320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97</v>
      </c>
      <c r="F41" s="279"/>
      <c r="G41" s="279" t="s">
        <v>321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322</v>
      </c>
      <c r="F42" s="279"/>
      <c r="G42" s="279" t="s">
        <v>323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324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325</v>
      </c>
      <c r="F44" s="279"/>
      <c r="G44" s="279" t="s">
        <v>326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99</v>
      </c>
      <c r="F45" s="279"/>
      <c r="G45" s="279" t="s">
        <v>327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328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329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330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331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332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333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334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335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336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337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338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339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340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341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342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343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344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345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346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347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348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349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350</v>
      </c>
      <c r="D76" s="297"/>
      <c r="E76" s="297"/>
      <c r="F76" s="297" t="s">
        <v>351</v>
      </c>
      <c r="G76" s="298"/>
      <c r="H76" s="297" t="s">
        <v>56</v>
      </c>
      <c r="I76" s="297" t="s">
        <v>59</v>
      </c>
      <c r="J76" s="297" t="s">
        <v>352</v>
      </c>
      <c r="K76" s="296"/>
    </row>
    <row r="77" spans="2:11" s="1" customFormat="1" ht="17.25" customHeight="1">
      <c r="B77" s="294"/>
      <c r="C77" s="299" t="s">
        <v>353</v>
      </c>
      <c r="D77" s="299"/>
      <c r="E77" s="299"/>
      <c r="F77" s="300" t="s">
        <v>354</v>
      </c>
      <c r="G77" s="301"/>
      <c r="H77" s="299"/>
      <c r="I77" s="299"/>
      <c r="J77" s="299" t="s">
        <v>355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55</v>
      </c>
      <c r="D79" s="304"/>
      <c r="E79" s="304"/>
      <c r="F79" s="305" t="s">
        <v>356</v>
      </c>
      <c r="G79" s="306"/>
      <c r="H79" s="282" t="s">
        <v>357</v>
      </c>
      <c r="I79" s="282" t="s">
        <v>358</v>
      </c>
      <c r="J79" s="282">
        <v>20</v>
      </c>
      <c r="K79" s="296"/>
    </row>
    <row r="80" spans="2:11" s="1" customFormat="1" ht="15" customHeight="1">
      <c r="B80" s="294"/>
      <c r="C80" s="282" t="s">
        <v>359</v>
      </c>
      <c r="D80" s="282"/>
      <c r="E80" s="282"/>
      <c r="F80" s="305" t="s">
        <v>356</v>
      </c>
      <c r="G80" s="306"/>
      <c r="H80" s="282" t="s">
        <v>360</v>
      </c>
      <c r="I80" s="282" t="s">
        <v>358</v>
      </c>
      <c r="J80" s="282">
        <v>120</v>
      </c>
      <c r="K80" s="296"/>
    </row>
    <row r="81" spans="2:11" s="1" customFormat="1" ht="15" customHeight="1">
      <c r="B81" s="307"/>
      <c r="C81" s="282" t="s">
        <v>361</v>
      </c>
      <c r="D81" s="282"/>
      <c r="E81" s="282"/>
      <c r="F81" s="305" t="s">
        <v>362</v>
      </c>
      <c r="G81" s="306"/>
      <c r="H81" s="282" t="s">
        <v>363</v>
      </c>
      <c r="I81" s="282" t="s">
        <v>358</v>
      </c>
      <c r="J81" s="282">
        <v>50</v>
      </c>
      <c r="K81" s="296"/>
    </row>
    <row r="82" spans="2:11" s="1" customFormat="1" ht="15" customHeight="1">
      <c r="B82" s="307"/>
      <c r="C82" s="282" t="s">
        <v>364</v>
      </c>
      <c r="D82" s="282"/>
      <c r="E82" s="282"/>
      <c r="F82" s="305" t="s">
        <v>356</v>
      </c>
      <c r="G82" s="306"/>
      <c r="H82" s="282" t="s">
        <v>365</v>
      </c>
      <c r="I82" s="282" t="s">
        <v>366</v>
      </c>
      <c r="J82" s="282"/>
      <c r="K82" s="296"/>
    </row>
    <row r="83" spans="2:11" s="1" customFormat="1" ht="15" customHeight="1">
      <c r="B83" s="307"/>
      <c r="C83" s="308" t="s">
        <v>367</v>
      </c>
      <c r="D83" s="308"/>
      <c r="E83" s="308"/>
      <c r="F83" s="309" t="s">
        <v>362</v>
      </c>
      <c r="G83" s="308"/>
      <c r="H83" s="308" t="s">
        <v>368</v>
      </c>
      <c r="I83" s="308" t="s">
        <v>358</v>
      </c>
      <c r="J83" s="308">
        <v>15</v>
      </c>
      <c r="K83" s="296"/>
    </row>
    <row r="84" spans="2:11" s="1" customFormat="1" ht="15" customHeight="1">
      <c r="B84" s="307"/>
      <c r="C84" s="308" t="s">
        <v>369</v>
      </c>
      <c r="D84" s="308"/>
      <c r="E84" s="308"/>
      <c r="F84" s="309" t="s">
        <v>362</v>
      </c>
      <c r="G84" s="308"/>
      <c r="H84" s="308" t="s">
        <v>370</v>
      </c>
      <c r="I84" s="308" t="s">
        <v>358</v>
      </c>
      <c r="J84" s="308">
        <v>15</v>
      </c>
      <c r="K84" s="296"/>
    </row>
    <row r="85" spans="2:11" s="1" customFormat="1" ht="15" customHeight="1">
      <c r="B85" s="307"/>
      <c r="C85" s="308" t="s">
        <v>371</v>
      </c>
      <c r="D85" s="308"/>
      <c r="E85" s="308"/>
      <c r="F85" s="309" t="s">
        <v>362</v>
      </c>
      <c r="G85" s="308"/>
      <c r="H85" s="308" t="s">
        <v>372</v>
      </c>
      <c r="I85" s="308" t="s">
        <v>358</v>
      </c>
      <c r="J85" s="308">
        <v>20</v>
      </c>
      <c r="K85" s="296"/>
    </row>
    <row r="86" spans="2:11" s="1" customFormat="1" ht="15" customHeight="1">
      <c r="B86" s="307"/>
      <c r="C86" s="308" t="s">
        <v>373</v>
      </c>
      <c r="D86" s="308"/>
      <c r="E86" s="308"/>
      <c r="F86" s="309" t="s">
        <v>362</v>
      </c>
      <c r="G86" s="308"/>
      <c r="H86" s="308" t="s">
        <v>374</v>
      </c>
      <c r="I86" s="308" t="s">
        <v>358</v>
      </c>
      <c r="J86" s="308">
        <v>20</v>
      </c>
      <c r="K86" s="296"/>
    </row>
    <row r="87" spans="2:11" s="1" customFormat="1" ht="15" customHeight="1">
      <c r="B87" s="307"/>
      <c r="C87" s="282" t="s">
        <v>375</v>
      </c>
      <c r="D87" s="282"/>
      <c r="E87" s="282"/>
      <c r="F87" s="305" t="s">
        <v>362</v>
      </c>
      <c r="G87" s="306"/>
      <c r="H87" s="282" t="s">
        <v>376</v>
      </c>
      <c r="I87" s="282" t="s">
        <v>358</v>
      </c>
      <c r="J87" s="282">
        <v>50</v>
      </c>
      <c r="K87" s="296"/>
    </row>
    <row r="88" spans="2:11" s="1" customFormat="1" ht="15" customHeight="1">
      <c r="B88" s="307"/>
      <c r="C88" s="282" t="s">
        <v>377</v>
      </c>
      <c r="D88" s="282"/>
      <c r="E88" s="282"/>
      <c r="F88" s="305" t="s">
        <v>362</v>
      </c>
      <c r="G88" s="306"/>
      <c r="H88" s="282" t="s">
        <v>378</v>
      </c>
      <c r="I88" s="282" t="s">
        <v>358</v>
      </c>
      <c r="J88" s="282">
        <v>20</v>
      </c>
      <c r="K88" s="296"/>
    </row>
    <row r="89" spans="2:11" s="1" customFormat="1" ht="15" customHeight="1">
      <c r="B89" s="307"/>
      <c r="C89" s="282" t="s">
        <v>379</v>
      </c>
      <c r="D89" s="282"/>
      <c r="E89" s="282"/>
      <c r="F89" s="305" t="s">
        <v>362</v>
      </c>
      <c r="G89" s="306"/>
      <c r="H89" s="282" t="s">
        <v>380</v>
      </c>
      <c r="I89" s="282" t="s">
        <v>358</v>
      </c>
      <c r="J89" s="282">
        <v>20</v>
      </c>
      <c r="K89" s="296"/>
    </row>
    <row r="90" spans="2:11" s="1" customFormat="1" ht="15" customHeight="1">
      <c r="B90" s="307"/>
      <c r="C90" s="282" t="s">
        <v>381</v>
      </c>
      <c r="D90" s="282"/>
      <c r="E90" s="282"/>
      <c r="F90" s="305" t="s">
        <v>362</v>
      </c>
      <c r="G90" s="306"/>
      <c r="H90" s="282" t="s">
        <v>382</v>
      </c>
      <c r="I90" s="282" t="s">
        <v>358</v>
      </c>
      <c r="J90" s="282">
        <v>50</v>
      </c>
      <c r="K90" s="296"/>
    </row>
    <row r="91" spans="2:11" s="1" customFormat="1" ht="15" customHeight="1">
      <c r="B91" s="307"/>
      <c r="C91" s="282" t="s">
        <v>383</v>
      </c>
      <c r="D91" s="282"/>
      <c r="E91" s="282"/>
      <c r="F91" s="305" t="s">
        <v>362</v>
      </c>
      <c r="G91" s="306"/>
      <c r="H91" s="282" t="s">
        <v>383</v>
      </c>
      <c r="I91" s="282" t="s">
        <v>358</v>
      </c>
      <c r="J91" s="282">
        <v>50</v>
      </c>
      <c r="K91" s="296"/>
    </row>
    <row r="92" spans="2:11" s="1" customFormat="1" ht="15" customHeight="1">
      <c r="B92" s="307"/>
      <c r="C92" s="282" t="s">
        <v>384</v>
      </c>
      <c r="D92" s="282"/>
      <c r="E92" s="282"/>
      <c r="F92" s="305" t="s">
        <v>362</v>
      </c>
      <c r="G92" s="306"/>
      <c r="H92" s="282" t="s">
        <v>385</v>
      </c>
      <c r="I92" s="282" t="s">
        <v>358</v>
      </c>
      <c r="J92" s="282">
        <v>255</v>
      </c>
      <c r="K92" s="296"/>
    </row>
    <row r="93" spans="2:11" s="1" customFormat="1" ht="15" customHeight="1">
      <c r="B93" s="307"/>
      <c r="C93" s="282" t="s">
        <v>386</v>
      </c>
      <c r="D93" s="282"/>
      <c r="E93" s="282"/>
      <c r="F93" s="305" t="s">
        <v>356</v>
      </c>
      <c r="G93" s="306"/>
      <c r="H93" s="282" t="s">
        <v>387</v>
      </c>
      <c r="I93" s="282" t="s">
        <v>388</v>
      </c>
      <c r="J93" s="282"/>
      <c r="K93" s="296"/>
    </row>
    <row r="94" spans="2:11" s="1" customFormat="1" ht="15" customHeight="1">
      <c r="B94" s="307"/>
      <c r="C94" s="282" t="s">
        <v>389</v>
      </c>
      <c r="D94" s="282"/>
      <c r="E94" s="282"/>
      <c r="F94" s="305" t="s">
        <v>356</v>
      </c>
      <c r="G94" s="306"/>
      <c r="H94" s="282" t="s">
        <v>390</v>
      </c>
      <c r="I94" s="282" t="s">
        <v>391</v>
      </c>
      <c r="J94" s="282"/>
      <c r="K94" s="296"/>
    </row>
    <row r="95" spans="2:11" s="1" customFormat="1" ht="15" customHeight="1">
      <c r="B95" s="307"/>
      <c r="C95" s="282" t="s">
        <v>392</v>
      </c>
      <c r="D95" s="282"/>
      <c r="E95" s="282"/>
      <c r="F95" s="305" t="s">
        <v>356</v>
      </c>
      <c r="G95" s="306"/>
      <c r="H95" s="282" t="s">
        <v>392</v>
      </c>
      <c r="I95" s="282" t="s">
        <v>391</v>
      </c>
      <c r="J95" s="282"/>
      <c r="K95" s="296"/>
    </row>
    <row r="96" spans="2:11" s="1" customFormat="1" ht="15" customHeight="1">
      <c r="B96" s="307"/>
      <c r="C96" s="282" t="s">
        <v>40</v>
      </c>
      <c r="D96" s="282"/>
      <c r="E96" s="282"/>
      <c r="F96" s="305" t="s">
        <v>356</v>
      </c>
      <c r="G96" s="306"/>
      <c r="H96" s="282" t="s">
        <v>393</v>
      </c>
      <c r="I96" s="282" t="s">
        <v>391</v>
      </c>
      <c r="J96" s="282"/>
      <c r="K96" s="296"/>
    </row>
    <row r="97" spans="2:11" s="1" customFormat="1" ht="15" customHeight="1">
      <c r="B97" s="307"/>
      <c r="C97" s="282" t="s">
        <v>50</v>
      </c>
      <c r="D97" s="282"/>
      <c r="E97" s="282"/>
      <c r="F97" s="305" t="s">
        <v>356</v>
      </c>
      <c r="G97" s="306"/>
      <c r="H97" s="282" t="s">
        <v>394</v>
      </c>
      <c r="I97" s="282" t="s">
        <v>391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395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350</v>
      </c>
      <c r="D103" s="297"/>
      <c r="E103" s="297"/>
      <c r="F103" s="297" t="s">
        <v>351</v>
      </c>
      <c r="G103" s="298"/>
      <c r="H103" s="297" t="s">
        <v>56</v>
      </c>
      <c r="I103" s="297" t="s">
        <v>59</v>
      </c>
      <c r="J103" s="297" t="s">
        <v>352</v>
      </c>
      <c r="K103" s="296"/>
    </row>
    <row r="104" spans="2:11" s="1" customFormat="1" ht="17.25" customHeight="1">
      <c r="B104" s="294"/>
      <c r="C104" s="299" t="s">
        <v>353</v>
      </c>
      <c r="D104" s="299"/>
      <c r="E104" s="299"/>
      <c r="F104" s="300" t="s">
        <v>354</v>
      </c>
      <c r="G104" s="301"/>
      <c r="H104" s="299"/>
      <c r="I104" s="299"/>
      <c r="J104" s="299" t="s">
        <v>355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55</v>
      </c>
      <c r="D106" s="304"/>
      <c r="E106" s="304"/>
      <c r="F106" s="305" t="s">
        <v>356</v>
      </c>
      <c r="G106" s="282"/>
      <c r="H106" s="282" t="s">
        <v>396</v>
      </c>
      <c r="I106" s="282" t="s">
        <v>358</v>
      </c>
      <c r="J106" s="282">
        <v>20</v>
      </c>
      <c r="K106" s="296"/>
    </row>
    <row r="107" spans="2:11" s="1" customFormat="1" ht="15" customHeight="1">
      <c r="B107" s="294"/>
      <c r="C107" s="282" t="s">
        <v>359</v>
      </c>
      <c r="D107" s="282"/>
      <c r="E107" s="282"/>
      <c r="F107" s="305" t="s">
        <v>356</v>
      </c>
      <c r="G107" s="282"/>
      <c r="H107" s="282" t="s">
        <v>396</v>
      </c>
      <c r="I107" s="282" t="s">
        <v>358</v>
      </c>
      <c r="J107" s="282">
        <v>120</v>
      </c>
      <c r="K107" s="296"/>
    </row>
    <row r="108" spans="2:11" s="1" customFormat="1" ht="15" customHeight="1">
      <c r="B108" s="307"/>
      <c r="C108" s="282" t="s">
        <v>361</v>
      </c>
      <c r="D108" s="282"/>
      <c r="E108" s="282"/>
      <c r="F108" s="305" t="s">
        <v>362</v>
      </c>
      <c r="G108" s="282"/>
      <c r="H108" s="282" t="s">
        <v>396</v>
      </c>
      <c r="I108" s="282" t="s">
        <v>358</v>
      </c>
      <c r="J108" s="282">
        <v>50</v>
      </c>
      <c r="K108" s="296"/>
    </row>
    <row r="109" spans="2:11" s="1" customFormat="1" ht="15" customHeight="1">
      <c r="B109" s="307"/>
      <c r="C109" s="282" t="s">
        <v>364</v>
      </c>
      <c r="D109" s="282"/>
      <c r="E109" s="282"/>
      <c r="F109" s="305" t="s">
        <v>356</v>
      </c>
      <c r="G109" s="282"/>
      <c r="H109" s="282" t="s">
        <v>396</v>
      </c>
      <c r="I109" s="282" t="s">
        <v>366</v>
      </c>
      <c r="J109" s="282"/>
      <c r="K109" s="296"/>
    </row>
    <row r="110" spans="2:11" s="1" customFormat="1" ht="15" customHeight="1">
      <c r="B110" s="307"/>
      <c r="C110" s="282" t="s">
        <v>375</v>
      </c>
      <c r="D110" s="282"/>
      <c r="E110" s="282"/>
      <c r="F110" s="305" t="s">
        <v>362</v>
      </c>
      <c r="G110" s="282"/>
      <c r="H110" s="282" t="s">
        <v>396</v>
      </c>
      <c r="I110" s="282" t="s">
        <v>358</v>
      </c>
      <c r="J110" s="282">
        <v>50</v>
      </c>
      <c r="K110" s="296"/>
    </row>
    <row r="111" spans="2:11" s="1" customFormat="1" ht="15" customHeight="1">
      <c r="B111" s="307"/>
      <c r="C111" s="282" t="s">
        <v>383</v>
      </c>
      <c r="D111" s="282"/>
      <c r="E111" s="282"/>
      <c r="F111" s="305" t="s">
        <v>362</v>
      </c>
      <c r="G111" s="282"/>
      <c r="H111" s="282" t="s">
        <v>396</v>
      </c>
      <c r="I111" s="282" t="s">
        <v>358</v>
      </c>
      <c r="J111" s="282">
        <v>50</v>
      </c>
      <c r="K111" s="296"/>
    </row>
    <row r="112" spans="2:11" s="1" customFormat="1" ht="15" customHeight="1">
      <c r="B112" s="307"/>
      <c r="C112" s="282" t="s">
        <v>381</v>
      </c>
      <c r="D112" s="282"/>
      <c r="E112" s="282"/>
      <c r="F112" s="305" t="s">
        <v>362</v>
      </c>
      <c r="G112" s="282"/>
      <c r="H112" s="282" t="s">
        <v>396</v>
      </c>
      <c r="I112" s="282" t="s">
        <v>358</v>
      </c>
      <c r="J112" s="282">
        <v>50</v>
      </c>
      <c r="K112" s="296"/>
    </row>
    <row r="113" spans="2:11" s="1" customFormat="1" ht="15" customHeight="1">
      <c r="B113" s="307"/>
      <c r="C113" s="282" t="s">
        <v>55</v>
      </c>
      <c r="D113" s="282"/>
      <c r="E113" s="282"/>
      <c r="F113" s="305" t="s">
        <v>356</v>
      </c>
      <c r="G113" s="282"/>
      <c r="H113" s="282" t="s">
        <v>397</v>
      </c>
      <c r="I113" s="282" t="s">
        <v>358</v>
      </c>
      <c r="J113" s="282">
        <v>20</v>
      </c>
      <c r="K113" s="296"/>
    </row>
    <row r="114" spans="2:11" s="1" customFormat="1" ht="15" customHeight="1">
      <c r="B114" s="307"/>
      <c r="C114" s="282" t="s">
        <v>398</v>
      </c>
      <c r="D114" s="282"/>
      <c r="E114" s="282"/>
      <c r="F114" s="305" t="s">
        <v>356</v>
      </c>
      <c r="G114" s="282"/>
      <c r="H114" s="282" t="s">
        <v>399</v>
      </c>
      <c r="I114" s="282" t="s">
        <v>358</v>
      </c>
      <c r="J114" s="282">
        <v>120</v>
      </c>
      <c r="K114" s="296"/>
    </row>
    <row r="115" spans="2:11" s="1" customFormat="1" ht="15" customHeight="1">
      <c r="B115" s="307"/>
      <c r="C115" s="282" t="s">
        <v>40</v>
      </c>
      <c r="D115" s="282"/>
      <c r="E115" s="282"/>
      <c r="F115" s="305" t="s">
        <v>356</v>
      </c>
      <c r="G115" s="282"/>
      <c r="H115" s="282" t="s">
        <v>400</v>
      </c>
      <c r="I115" s="282" t="s">
        <v>391</v>
      </c>
      <c r="J115" s="282"/>
      <c r="K115" s="296"/>
    </row>
    <row r="116" spans="2:11" s="1" customFormat="1" ht="15" customHeight="1">
      <c r="B116" s="307"/>
      <c r="C116" s="282" t="s">
        <v>50</v>
      </c>
      <c r="D116" s="282"/>
      <c r="E116" s="282"/>
      <c r="F116" s="305" t="s">
        <v>356</v>
      </c>
      <c r="G116" s="282"/>
      <c r="H116" s="282" t="s">
        <v>401</v>
      </c>
      <c r="I116" s="282" t="s">
        <v>391</v>
      </c>
      <c r="J116" s="282"/>
      <c r="K116" s="296"/>
    </row>
    <row r="117" spans="2:11" s="1" customFormat="1" ht="15" customHeight="1">
      <c r="B117" s="307"/>
      <c r="C117" s="282" t="s">
        <v>59</v>
      </c>
      <c r="D117" s="282"/>
      <c r="E117" s="282"/>
      <c r="F117" s="305" t="s">
        <v>356</v>
      </c>
      <c r="G117" s="282"/>
      <c r="H117" s="282" t="s">
        <v>402</v>
      </c>
      <c r="I117" s="282" t="s">
        <v>403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404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350</v>
      </c>
      <c r="D123" s="297"/>
      <c r="E123" s="297"/>
      <c r="F123" s="297" t="s">
        <v>351</v>
      </c>
      <c r="G123" s="298"/>
      <c r="H123" s="297" t="s">
        <v>56</v>
      </c>
      <c r="I123" s="297" t="s">
        <v>59</v>
      </c>
      <c r="J123" s="297" t="s">
        <v>352</v>
      </c>
      <c r="K123" s="326"/>
    </row>
    <row r="124" spans="2:11" s="1" customFormat="1" ht="17.25" customHeight="1">
      <c r="B124" s="325"/>
      <c r="C124" s="299" t="s">
        <v>353</v>
      </c>
      <c r="D124" s="299"/>
      <c r="E124" s="299"/>
      <c r="F124" s="300" t="s">
        <v>354</v>
      </c>
      <c r="G124" s="301"/>
      <c r="H124" s="299"/>
      <c r="I124" s="299"/>
      <c r="J124" s="299" t="s">
        <v>355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359</v>
      </c>
      <c r="D126" s="304"/>
      <c r="E126" s="304"/>
      <c r="F126" s="305" t="s">
        <v>356</v>
      </c>
      <c r="G126" s="282"/>
      <c r="H126" s="282" t="s">
        <v>396</v>
      </c>
      <c r="I126" s="282" t="s">
        <v>358</v>
      </c>
      <c r="J126" s="282">
        <v>120</v>
      </c>
      <c r="K126" s="330"/>
    </row>
    <row r="127" spans="2:11" s="1" customFormat="1" ht="15" customHeight="1">
      <c r="B127" s="327"/>
      <c r="C127" s="282" t="s">
        <v>405</v>
      </c>
      <c r="D127" s="282"/>
      <c r="E127" s="282"/>
      <c r="F127" s="305" t="s">
        <v>356</v>
      </c>
      <c r="G127" s="282"/>
      <c r="H127" s="282" t="s">
        <v>406</v>
      </c>
      <c r="I127" s="282" t="s">
        <v>358</v>
      </c>
      <c r="J127" s="282" t="s">
        <v>407</v>
      </c>
      <c r="K127" s="330"/>
    </row>
    <row r="128" spans="2:11" s="1" customFormat="1" ht="15" customHeight="1">
      <c r="B128" s="327"/>
      <c r="C128" s="282" t="s">
        <v>304</v>
      </c>
      <c r="D128" s="282"/>
      <c r="E128" s="282"/>
      <c r="F128" s="305" t="s">
        <v>356</v>
      </c>
      <c r="G128" s="282"/>
      <c r="H128" s="282" t="s">
        <v>408</v>
      </c>
      <c r="I128" s="282" t="s">
        <v>358</v>
      </c>
      <c r="J128" s="282" t="s">
        <v>407</v>
      </c>
      <c r="K128" s="330"/>
    </row>
    <row r="129" spans="2:11" s="1" customFormat="1" ht="15" customHeight="1">
      <c r="B129" s="327"/>
      <c r="C129" s="282" t="s">
        <v>367</v>
      </c>
      <c r="D129" s="282"/>
      <c r="E129" s="282"/>
      <c r="F129" s="305" t="s">
        <v>362</v>
      </c>
      <c r="G129" s="282"/>
      <c r="H129" s="282" t="s">
        <v>368</v>
      </c>
      <c r="I129" s="282" t="s">
        <v>358</v>
      </c>
      <c r="J129" s="282">
        <v>15</v>
      </c>
      <c r="K129" s="330"/>
    </row>
    <row r="130" spans="2:11" s="1" customFormat="1" ht="15" customHeight="1">
      <c r="B130" s="327"/>
      <c r="C130" s="308" t="s">
        <v>369</v>
      </c>
      <c r="D130" s="308"/>
      <c r="E130" s="308"/>
      <c r="F130" s="309" t="s">
        <v>362</v>
      </c>
      <c r="G130" s="308"/>
      <c r="H130" s="308" t="s">
        <v>370</v>
      </c>
      <c r="I130" s="308" t="s">
        <v>358</v>
      </c>
      <c r="J130" s="308">
        <v>15</v>
      </c>
      <c r="K130" s="330"/>
    </row>
    <row r="131" spans="2:11" s="1" customFormat="1" ht="15" customHeight="1">
      <c r="B131" s="327"/>
      <c r="C131" s="308" t="s">
        <v>371</v>
      </c>
      <c r="D131" s="308"/>
      <c r="E131" s="308"/>
      <c r="F131" s="309" t="s">
        <v>362</v>
      </c>
      <c r="G131" s="308"/>
      <c r="H131" s="308" t="s">
        <v>372</v>
      </c>
      <c r="I131" s="308" t="s">
        <v>358</v>
      </c>
      <c r="J131" s="308">
        <v>20</v>
      </c>
      <c r="K131" s="330"/>
    </row>
    <row r="132" spans="2:11" s="1" customFormat="1" ht="15" customHeight="1">
      <c r="B132" s="327"/>
      <c r="C132" s="308" t="s">
        <v>373</v>
      </c>
      <c r="D132" s="308"/>
      <c r="E132" s="308"/>
      <c r="F132" s="309" t="s">
        <v>362</v>
      </c>
      <c r="G132" s="308"/>
      <c r="H132" s="308" t="s">
        <v>374</v>
      </c>
      <c r="I132" s="308" t="s">
        <v>358</v>
      </c>
      <c r="J132" s="308">
        <v>20</v>
      </c>
      <c r="K132" s="330"/>
    </row>
    <row r="133" spans="2:11" s="1" customFormat="1" ht="15" customHeight="1">
      <c r="B133" s="327"/>
      <c r="C133" s="282" t="s">
        <v>361</v>
      </c>
      <c r="D133" s="282"/>
      <c r="E133" s="282"/>
      <c r="F133" s="305" t="s">
        <v>362</v>
      </c>
      <c r="G133" s="282"/>
      <c r="H133" s="282" t="s">
        <v>396</v>
      </c>
      <c r="I133" s="282" t="s">
        <v>358</v>
      </c>
      <c r="J133" s="282">
        <v>50</v>
      </c>
      <c r="K133" s="330"/>
    </row>
    <row r="134" spans="2:11" s="1" customFormat="1" ht="15" customHeight="1">
      <c r="B134" s="327"/>
      <c r="C134" s="282" t="s">
        <v>375</v>
      </c>
      <c r="D134" s="282"/>
      <c r="E134" s="282"/>
      <c r="F134" s="305" t="s">
        <v>362</v>
      </c>
      <c r="G134" s="282"/>
      <c r="H134" s="282" t="s">
        <v>396</v>
      </c>
      <c r="I134" s="282" t="s">
        <v>358</v>
      </c>
      <c r="J134" s="282">
        <v>50</v>
      </c>
      <c r="K134" s="330"/>
    </row>
    <row r="135" spans="2:11" s="1" customFormat="1" ht="15" customHeight="1">
      <c r="B135" s="327"/>
      <c r="C135" s="282" t="s">
        <v>381</v>
      </c>
      <c r="D135" s="282"/>
      <c r="E135" s="282"/>
      <c r="F135" s="305" t="s">
        <v>362</v>
      </c>
      <c r="G135" s="282"/>
      <c r="H135" s="282" t="s">
        <v>396</v>
      </c>
      <c r="I135" s="282" t="s">
        <v>358</v>
      </c>
      <c r="J135" s="282">
        <v>50</v>
      </c>
      <c r="K135" s="330"/>
    </row>
    <row r="136" spans="2:11" s="1" customFormat="1" ht="15" customHeight="1">
      <c r="B136" s="327"/>
      <c r="C136" s="282" t="s">
        <v>383</v>
      </c>
      <c r="D136" s="282"/>
      <c r="E136" s="282"/>
      <c r="F136" s="305" t="s">
        <v>362</v>
      </c>
      <c r="G136" s="282"/>
      <c r="H136" s="282" t="s">
        <v>396</v>
      </c>
      <c r="I136" s="282" t="s">
        <v>358</v>
      </c>
      <c r="J136" s="282">
        <v>50</v>
      </c>
      <c r="K136" s="330"/>
    </row>
    <row r="137" spans="2:11" s="1" customFormat="1" ht="15" customHeight="1">
      <c r="B137" s="327"/>
      <c r="C137" s="282" t="s">
        <v>384</v>
      </c>
      <c r="D137" s="282"/>
      <c r="E137" s="282"/>
      <c r="F137" s="305" t="s">
        <v>362</v>
      </c>
      <c r="G137" s="282"/>
      <c r="H137" s="282" t="s">
        <v>409</v>
      </c>
      <c r="I137" s="282" t="s">
        <v>358</v>
      </c>
      <c r="J137" s="282">
        <v>255</v>
      </c>
      <c r="K137" s="330"/>
    </row>
    <row r="138" spans="2:11" s="1" customFormat="1" ht="15" customHeight="1">
      <c r="B138" s="327"/>
      <c r="C138" s="282" t="s">
        <v>386</v>
      </c>
      <c r="D138" s="282"/>
      <c r="E138" s="282"/>
      <c r="F138" s="305" t="s">
        <v>356</v>
      </c>
      <c r="G138" s="282"/>
      <c r="H138" s="282" t="s">
        <v>410</v>
      </c>
      <c r="I138" s="282" t="s">
        <v>388</v>
      </c>
      <c r="J138" s="282"/>
      <c r="K138" s="330"/>
    </row>
    <row r="139" spans="2:11" s="1" customFormat="1" ht="15" customHeight="1">
      <c r="B139" s="327"/>
      <c r="C139" s="282" t="s">
        <v>389</v>
      </c>
      <c r="D139" s="282"/>
      <c r="E139" s="282"/>
      <c r="F139" s="305" t="s">
        <v>356</v>
      </c>
      <c r="G139" s="282"/>
      <c r="H139" s="282" t="s">
        <v>411</v>
      </c>
      <c r="I139" s="282" t="s">
        <v>391</v>
      </c>
      <c r="J139" s="282"/>
      <c r="K139" s="330"/>
    </row>
    <row r="140" spans="2:11" s="1" customFormat="1" ht="15" customHeight="1">
      <c r="B140" s="327"/>
      <c r="C140" s="282" t="s">
        <v>392</v>
      </c>
      <c r="D140" s="282"/>
      <c r="E140" s="282"/>
      <c r="F140" s="305" t="s">
        <v>356</v>
      </c>
      <c r="G140" s="282"/>
      <c r="H140" s="282" t="s">
        <v>392</v>
      </c>
      <c r="I140" s="282" t="s">
        <v>391</v>
      </c>
      <c r="J140" s="282"/>
      <c r="K140" s="330"/>
    </row>
    <row r="141" spans="2:11" s="1" customFormat="1" ht="15" customHeight="1">
      <c r="B141" s="327"/>
      <c r="C141" s="282" t="s">
        <v>40</v>
      </c>
      <c r="D141" s="282"/>
      <c r="E141" s="282"/>
      <c r="F141" s="305" t="s">
        <v>356</v>
      </c>
      <c r="G141" s="282"/>
      <c r="H141" s="282" t="s">
        <v>412</v>
      </c>
      <c r="I141" s="282" t="s">
        <v>391</v>
      </c>
      <c r="J141" s="282"/>
      <c r="K141" s="330"/>
    </row>
    <row r="142" spans="2:11" s="1" customFormat="1" ht="15" customHeight="1">
      <c r="B142" s="327"/>
      <c r="C142" s="282" t="s">
        <v>413</v>
      </c>
      <c r="D142" s="282"/>
      <c r="E142" s="282"/>
      <c r="F142" s="305" t="s">
        <v>356</v>
      </c>
      <c r="G142" s="282"/>
      <c r="H142" s="282" t="s">
        <v>414</v>
      </c>
      <c r="I142" s="282" t="s">
        <v>391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415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350</v>
      </c>
      <c r="D148" s="297"/>
      <c r="E148" s="297"/>
      <c r="F148" s="297" t="s">
        <v>351</v>
      </c>
      <c r="G148" s="298"/>
      <c r="H148" s="297" t="s">
        <v>56</v>
      </c>
      <c r="I148" s="297" t="s">
        <v>59</v>
      </c>
      <c r="J148" s="297" t="s">
        <v>352</v>
      </c>
      <c r="K148" s="296"/>
    </row>
    <row r="149" spans="2:11" s="1" customFormat="1" ht="17.25" customHeight="1">
      <c r="B149" s="294"/>
      <c r="C149" s="299" t="s">
        <v>353</v>
      </c>
      <c r="D149" s="299"/>
      <c r="E149" s="299"/>
      <c r="F149" s="300" t="s">
        <v>354</v>
      </c>
      <c r="G149" s="301"/>
      <c r="H149" s="299"/>
      <c r="I149" s="299"/>
      <c r="J149" s="299" t="s">
        <v>355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359</v>
      </c>
      <c r="D151" s="282"/>
      <c r="E151" s="282"/>
      <c r="F151" s="335" t="s">
        <v>356</v>
      </c>
      <c r="G151" s="282"/>
      <c r="H151" s="334" t="s">
        <v>396</v>
      </c>
      <c r="I151" s="334" t="s">
        <v>358</v>
      </c>
      <c r="J151" s="334">
        <v>120</v>
      </c>
      <c r="K151" s="330"/>
    </row>
    <row r="152" spans="2:11" s="1" customFormat="1" ht="15" customHeight="1">
      <c r="B152" s="307"/>
      <c r="C152" s="334" t="s">
        <v>405</v>
      </c>
      <c r="D152" s="282"/>
      <c r="E152" s="282"/>
      <c r="F152" s="335" t="s">
        <v>356</v>
      </c>
      <c r="G152" s="282"/>
      <c r="H152" s="334" t="s">
        <v>416</v>
      </c>
      <c r="I152" s="334" t="s">
        <v>358</v>
      </c>
      <c r="J152" s="334" t="s">
        <v>407</v>
      </c>
      <c r="K152" s="330"/>
    </row>
    <row r="153" spans="2:11" s="1" customFormat="1" ht="15" customHeight="1">
      <c r="B153" s="307"/>
      <c r="C153" s="334" t="s">
        <v>304</v>
      </c>
      <c r="D153" s="282"/>
      <c r="E153" s="282"/>
      <c r="F153" s="335" t="s">
        <v>356</v>
      </c>
      <c r="G153" s="282"/>
      <c r="H153" s="334" t="s">
        <v>417</v>
      </c>
      <c r="I153" s="334" t="s">
        <v>358</v>
      </c>
      <c r="J153" s="334" t="s">
        <v>407</v>
      </c>
      <c r="K153" s="330"/>
    </row>
    <row r="154" spans="2:11" s="1" customFormat="1" ht="15" customHeight="1">
      <c r="B154" s="307"/>
      <c r="C154" s="334" t="s">
        <v>361</v>
      </c>
      <c r="D154" s="282"/>
      <c r="E154" s="282"/>
      <c r="F154" s="335" t="s">
        <v>362</v>
      </c>
      <c r="G154" s="282"/>
      <c r="H154" s="334" t="s">
        <v>396</v>
      </c>
      <c r="I154" s="334" t="s">
        <v>358</v>
      </c>
      <c r="J154" s="334">
        <v>50</v>
      </c>
      <c r="K154" s="330"/>
    </row>
    <row r="155" spans="2:11" s="1" customFormat="1" ht="15" customHeight="1">
      <c r="B155" s="307"/>
      <c r="C155" s="334" t="s">
        <v>364</v>
      </c>
      <c r="D155" s="282"/>
      <c r="E155" s="282"/>
      <c r="F155" s="335" t="s">
        <v>356</v>
      </c>
      <c r="G155" s="282"/>
      <c r="H155" s="334" t="s">
        <v>396</v>
      </c>
      <c r="I155" s="334" t="s">
        <v>366</v>
      </c>
      <c r="J155" s="334"/>
      <c r="K155" s="330"/>
    </row>
    <row r="156" spans="2:11" s="1" customFormat="1" ht="15" customHeight="1">
      <c r="B156" s="307"/>
      <c r="C156" s="334" t="s">
        <v>375</v>
      </c>
      <c r="D156" s="282"/>
      <c r="E156" s="282"/>
      <c r="F156" s="335" t="s">
        <v>362</v>
      </c>
      <c r="G156" s="282"/>
      <c r="H156" s="334" t="s">
        <v>396</v>
      </c>
      <c r="I156" s="334" t="s">
        <v>358</v>
      </c>
      <c r="J156" s="334">
        <v>50</v>
      </c>
      <c r="K156" s="330"/>
    </row>
    <row r="157" spans="2:11" s="1" customFormat="1" ht="15" customHeight="1">
      <c r="B157" s="307"/>
      <c r="C157" s="334" t="s">
        <v>383</v>
      </c>
      <c r="D157" s="282"/>
      <c r="E157" s="282"/>
      <c r="F157" s="335" t="s">
        <v>362</v>
      </c>
      <c r="G157" s="282"/>
      <c r="H157" s="334" t="s">
        <v>396</v>
      </c>
      <c r="I157" s="334" t="s">
        <v>358</v>
      </c>
      <c r="J157" s="334">
        <v>50</v>
      </c>
      <c r="K157" s="330"/>
    </row>
    <row r="158" spans="2:11" s="1" customFormat="1" ht="15" customHeight="1">
      <c r="B158" s="307"/>
      <c r="C158" s="334" t="s">
        <v>381</v>
      </c>
      <c r="D158" s="282"/>
      <c r="E158" s="282"/>
      <c r="F158" s="335" t="s">
        <v>362</v>
      </c>
      <c r="G158" s="282"/>
      <c r="H158" s="334" t="s">
        <v>396</v>
      </c>
      <c r="I158" s="334" t="s">
        <v>358</v>
      </c>
      <c r="J158" s="334">
        <v>50</v>
      </c>
      <c r="K158" s="330"/>
    </row>
    <row r="159" spans="2:11" s="1" customFormat="1" ht="15" customHeight="1">
      <c r="B159" s="307"/>
      <c r="C159" s="334" t="s">
        <v>84</v>
      </c>
      <c r="D159" s="282"/>
      <c r="E159" s="282"/>
      <c r="F159" s="335" t="s">
        <v>356</v>
      </c>
      <c r="G159" s="282"/>
      <c r="H159" s="334" t="s">
        <v>418</v>
      </c>
      <c r="I159" s="334" t="s">
        <v>358</v>
      </c>
      <c r="J159" s="334" t="s">
        <v>419</v>
      </c>
      <c r="K159" s="330"/>
    </row>
    <row r="160" spans="2:11" s="1" customFormat="1" ht="15" customHeight="1">
      <c r="B160" s="307"/>
      <c r="C160" s="334" t="s">
        <v>420</v>
      </c>
      <c r="D160" s="282"/>
      <c r="E160" s="282"/>
      <c r="F160" s="335" t="s">
        <v>356</v>
      </c>
      <c r="G160" s="282"/>
      <c r="H160" s="334" t="s">
        <v>421</v>
      </c>
      <c r="I160" s="334" t="s">
        <v>391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422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350</v>
      </c>
      <c r="D166" s="297"/>
      <c r="E166" s="297"/>
      <c r="F166" s="297" t="s">
        <v>351</v>
      </c>
      <c r="G166" s="339"/>
      <c r="H166" s="340" t="s">
        <v>56</v>
      </c>
      <c r="I166" s="340" t="s">
        <v>59</v>
      </c>
      <c r="J166" s="297" t="s">
        <v>352</v>
      </c>
      <c r="K166" s="274"/>
    </row>
    <row r="167" spans="2:11" s="1" customFormat="1" ht="17.25" customHeight="1">
      <c r="B167" s="275"/>
      <c r="C167" s="299" t="s">
        <v>353</v>
      </c>
      <c r="D167" s="299"/>
      <c r="E167" s="299"/>
      <c r="F167" s="300" t="s">
        <v>354</v>
      </c>
      <c r="G167" s="341"/>
      <c r="H167" s="342"/>
      <c r="I167" s="342"/>
      <c r="J167" s="299" t="s">
        <v>355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359</v>
      </c>
      <c r="D169" s="282"/>
      <c r="E169" s="282"/>
      <c r="F169" s="305" t="s">
        <v>356</v>
      </c>
      <c r="G169" s="282"/>
      <c r="H169" s="282" t="s">
        <v>396</v>
      </c>
      <c r="I169" s="282" t="s">
        <v>358</v>
      </c>
      <c r="J169" s="282">
        <v>120</v>
      </c>
      <c r="K169" s="330"/>
    </row>
    <row r="170" spans="2:11" s="1" customFormat="1" ht="15" customHeight="1">
      <c r="B170" s="307"/>
      <c r="C170" s="282" t="s">
        <v>405</v>
      </c>
      <c r="D170" s="282"/>
      <c r="E170" s="282"/>
      <c r="F170" s="305" t="s">
        <v>356</v>
      </c>
      <c r="G170" s="282"/>
      <c r="H170" s="282" t="s">
        <v>406</v>
      </c>
      <c r="I170" s="282" t="s">
        <v>358</v>
      </c>
      <c r="J170" s="282" t="s">
        <v>407</v>
      </c>
      <c r="K170" s="330"/>
    </row>
    <row r="171" spans="2:11" s="1" customFormat="1" ht="15" customHeight="1">
      <c r="B171" s="307"/>
      <c r="C171" s="282" t="s">
        <v>304</v>
      </c>
      <c r="D171" s="282"/>
      <c r="E171" s="282"/>
      <c r="F171" s="305" t="s">
        <v>356</v>
      </c>
      <c r="G171" s="282"/>
      <c r="H171" s="282" t="s">
        <v>423</v>
      </c>
      <c r="I171" s="282" t="s">
        <v>358</v>
      </c>
      <c r="J171" s="282" t="s">
        <v>407</v>
      </c>
      <c r="K171" s="330"/>
    </row>
    <row r="172" spans="2:11" s="1" customFormat="1" ht="15" customHeight="1">
      <c r="B172" s="307"/>
      <c r="C172" s="282" t="s">
        <v>361</v>
      </c>
      <c r="D172" s="282"/>
      <c r="E172" s="282"/>
      <c r="F172" s="305" t="s">
        <v>362</v>
      </c>
      <c r="G172" s="282"/>
      <c r="H172" s="282" t="s">
        <v>423</v>
      </c>
      <c r="I172" s="282" t="s">
        <v>358</v>
      </c>
      <c r="J172" s="282">
        <v>50</v>
      </c>
      <c r="K172" s="330"/>
    </row>
    <row r="173" spans="2:11" s="1" customFormat="1" ht="15" customHeight="1">
      <c r="B173" s="307"/>
      <c r="C173" s="282" t="s">
        <v>364</v>
      </c>
      <c r="D173" s="282"/>
      <c r="E173" s="282"/>
      <c r="F173" s="305" t="s">
        <v>356</v>
      </c>
      <c r="G173" s="282"/>
      <c r="H173" s="282" t="s">
        <v>423</v>
      </c>
      <c r="I173" s="282" t="s">
        <v>366</v>
      </c>
      <c r="J173" s="282"/>
      <c r="K173" s="330"/>
    </row>
    <row r="174" spans="2:11" s="1" customFormat="1" ht="15" customHeight="1">
      <c r="B174" s="307"/>
      <c r="C174" s="282" t="s">
        <v>375</v>
      </c>
      <c r="D174" s="282"/>
      <c r="E174" s="282"/>
      <c r="F174" s="305" t="s">
        <v>362</v>
      </c>
      <c r="G174" s="282"/>
      <c r="H174" s="282" t="s">
        <v>423</v>
      </c>
      <c r="I174" s="282" t="s">
        <v>358</v>
      </c>
      <c r="J174" s="282">
        <v>50</v>
      </c>
      <c r="K174" s="330"/>
    </row>
    <row r="175" spans="2:11" s="1" customFormat="1" ht="15" customHeight="1">
      <c r="B175" s="307"/>
      <c r="C175" s="282" t="s">
        <v>383</v>
      </c>
      <c r="D175" s="282"/>
      <c r="E175" s="282"/>
      <c r="F175" s="305" t="s">
        <v>362</v>
      </c>
      <c r="G175" s="282"/>
      <c r="H175" s="282" t="s">
        <v>423</v>
      </c>
      <c r="I175" s="282" t="s">
        <v>358</v>
      </c>
      <c r="J175" s="282">
        <v>50</v>
      </c>
      <c r="K175" s="330"/>
    </row>
    <row r="176" spans="2:11" s="1" customFormat="1" ht="15" customHeight="1">
      <c r="B176" s="307"/>
      <c r="C176" s="282" t="s">
        <v>381</v>
      </c>
      <c r="D176" s="282"/>
      <c r="E176" s="282"/>
      <c r="F176" s="305" t="s">
        <v>362</v>
      </c>
      <c r="G176" s="282"/>
      <c r="H176" s="282" t="s">
        <v>423</v>
      </c>
      <c r="I176" s="282" t="s">
        <v>358</v>
      </c>
      <c r="J176" s="282">
        <v>50</v>
      </c>
      <c r="K176" s="330"/>
    </row>
    <row r="177" spans="2:11" s="1" customFormat="1" ht="15" customHeight="1">
      <c r="B177" s="307"/>
      <c r="C177" s="282" t="s">
        <v>95</v>
      </c>
      <c r="D177" s="282"/>
      <c r="E177" s="282"/>
      <c r="F177" s="305" t="s">
        <v>356</v>
      </c>
      <c r="G177" s="282"/>
      <c r="H177" s="282" t="s">
        <v>424</v>
      </c>
      <c r="I177" s="282" t="s">
        <v>425</v>
      </c>
      <c r="J177" s="282"/>
      <c r="K177" s="330"/>
    </row>
    <row r="178" spans="2:11" s="1" customFormat="1" ht="15" customHeight="1">
      <c r="B178" s="307"/>
      <c r="C178" s="282" t="s">
        <v>59</v>
      </c>
      <c r="D178" s="282"/>
      <c r="E178" s="282"/>
      <c r="F178" s="305" t="s">
        <v>356</v>
      </c>
      <c r="G178" s="282"/>
      <c r="H178" s="282" t="s">
        <v>426</v>
      </c>
      <c r="I178" s="282" t="s">
        <v>427</v>
      </c>
      <c r="J178" s="282">
        <v>1</v>
      </c>
      <c r="K178" s="330"/>
    </row>
    <row r="179" spans="2:11" s="1" customFormat="1" ht="15" customHeight="1">
      <c r="B179" s="307"/>
      <c r="C179" s="282" t="s">
        <v>55</v>
      </c>
      <c r="D179" s="282"/>
      <c r="E179" s="282"/>
      <c r="F179" s="305" t="s">
        <v>356</v>
      </c>
      <c r="G179" s="282"/>
      <c r="H179" s="282" t="s">
        <v>428</v>
      </c>
      <c r="I179" s="282" t="s">
        <v>358</v>
      </c>
      <c r="J179" s="282">
        <v>20</v>
      </c>
      <c r="K179" s="330"/>
    </row>
    <row r="180" spans="2:11" s="1" customFormat="1" ht="15" customHeight="1">
      <c r="B180" s="307"/>
      <c r="C180" s="282" t="s">
        <v>56</v>
      </c>
      <c r="D180" s="282"/>
      <c r="E180" s="282"/>
      <c r="F180" s="305" t="s">
        <v>356</v>
      </c>
      <c r="G180" s="282"/>
      <c r="H180" s="282" t="s">
        <v>429</v>
      </c>
      <c r="I180" s="282" t="s">
        <v>358</v>
      </c>
      <c r="J180" s="282">
        <v>255</v>
      </c>
      <c r="K180" s="330"/>
    </row>
    <row r="181" spans="2:11" s="1" customFormat="1" ht="15" customHeight="1">
      <c r="B181" s="307"/>
      <c r="C181" s="282" t="s">
        <v>96</v>
      </c>
      <c r="D181" s="282"/>
      <c r="E181" s="282"/>
      <c r="F181" s="305" t="s">
        <v>356</v>
      </c>
      <c r="G181" s="282"/>
      <c r="H181" s="282" t="s">
        <v>320</v>
      </c>
      <c r="I181" s="282" t="s">
        <v>358</v>
      </c>
      <c r="J181" s="282">
        <v>10</v>
      </c>
      <c r="K181" s="330"/>
    </row>
    <row r="182" spans="2:11" s="1" customFormat="1" ht="15" customHeight="1">
      <c r="B182" s="307"/>
      <c r="C182" s="282" t="s">
        <v>97</v>
      </c>
      <c r="D182" s="282"/>
      <c r="E182" s="282"/>
      <c r="F182" s="305" t="s">
        <v>356</v>
      </c>
      <c r="G182" s="282"/>
      <c r="H182" s="282" t="s">
        <v>430</v>
      </c>
      <c r="I182" s="282" t="s">
        <v>391</v>
      </c>
      <c r="J182" s="282"/>
      <c r="K182" s="330"/>
    </row>
    <row r="183" spans="2:11" s="1" customFormat="1" ht="15" customHeight="1">
      <c r="B183" s="307"/>
      <c r="C183" s="282" t="s">
        <v>431</v>
      </c>
      <c r="D183" s="282"/>
      <c r="E183" s="282"/>
      <c r="F183" s="305" t="s">
        <v>356</v>
      </c>
      <c r="G183" s="282"/>
      <c r="H183" s="282" t="s">
        <v>432</v>
      </c>
      <c r="I183" s="282" t="s">
        <v>391</v>
      </c>
      <c r="J183" s="282"/>
      <c r="K183" s="330"/>
    </row>
    <row r="184" spans="2:11" s="1" customFormat="1" ht="15" customHeight="1">
      <c r="B184" s="307"/>
      <c r="C184" s="282" t="s">
        <v>420</v>
      </c>
      <c r="D184" s="282"/>
      <c r="E184" s="282"/>
      <c r="F184" s="305" t="s">
        <v>356</v>
      </c>
      <c r="G184" s="282"/>
      <c r="H184" s="282" t="s">
        <v>433</v>
      </c>
      <c r="I184" s="282" t="s">
        <v>391</v>
      </c>
      <c r="J184" s="282"/>
      <c r="K184" s="330"/>
    </row>
    <row r="185" spans="2:11" s="1" customFormat="1" ht="15" customHeight="1">
      <c r="B185" s="307"/>
      <c r="C185" s="282" t="s">
        <v>99</v>
      </c>
      <c r="D185" s="282"/>
      <c r="E185" s="282"/>
      <c r="F185" s="305" t="s">
        <v>362</v>
      </c>
      <c r="G185" s="282"/>
      <c r="H185" s="282" t="s">
        <v>434</v>
      </c>
      <c r="I185" s="282" t="s">
        <v>358</v>
      </c>
      <c r="J185" s="282">
        <v>50</v>
      </c>
      <c r="K185" s="330"/>
    </row>
    <row r="186" spans="2:11" s="1" customFormat="1" ht="15" customHeight="1">
      <c r="B186" s="307"/>
      <c r="C186" s="282" t="s">
        <v>435</v>
      </c>
      <c r="D186" s="282"/>
      <c r="E186" s="282"/>
      <c r="F186" s="305" t="s">
        <v>362</v>
      </c>
      <c r="G186" s="282"/>
      <c r="H186" s="282" t="s">
        <v>436</v>
      </c>
      <c r="I186" s="282" t="s">
        <v>437</v>
      </c>
      <c r="J186" s="282"/>
      <c r="K186" s="330"/>
    </row>
    <row r="187" spans="2:11" s="1" customFormat="1" ht="15" customHeight="1">
      <c r="B187" s="307"/>
      <c r="C187" s="282" t="s">
        <v>438</v>
      </c>
      <c r="D187" s="282"/>
      <c r="E187" s="282"/>
      <c r="F187" s="305" t="s">
        <v>362</v>
      </c>
      <c r="G187" s="282"/>
      <c r="H187" s="282" t="s">
        <v>439</v>
      </c>
      <c r="I187" s="282" t="s">
        <v>437</v>
      </c>
      <c r="J187" s="282"/>
      <c r="K187" s="330"/>
    </row>
    <row r="188" spans="2:11" s="1" customFormat="1" ht="15" customHeight="1">
      <c r="B188" s="307"/>
      <c r="C188" s="282" t="s">
        <v>440</v>
      </c>
      <c r="D188" s="282"/>
      <c r="E188" s="282"/>
      <c r="F188" s="305" t="s">
        <v>362</v>
      </c>
      <c r="G188" s="282"/>
      <c r="H188" s="282" t="s">
        <v>441</v>
      </c>
      <c r="I188" s="282" t="s">
        <v>437</v>
      </c>
      <c r="J188" s="282"/>
      <c r="K188" s="330"/>
    </row>
    <row r="189" spans="2:11" s="1" customFormat="1" ht="15" customHeight="1">
      <c r="B189" s="307"/>
      <c r="C189" s="343" t="s">
        <v>442</v>
      </c>
      <c r="D189" s="282"/>
      <c r="E189" s="282"/>
      <c r="F189" s="305" t="s">
        <v>362</v>
      </c>
      <c r="G189" s="282"/>
      <c r="H189" s="282" t="s">
        <v>443</v>
      </c>
      <c r="I189" s="282" t="s">
        <v>444</v>
      </c>
      <c r="J189" s="344" t="s">
        <v>445</v>
      </c>
      <c r="K189" s="330"/>
    </row>
    <row r="190" spans="2:11" s="1" customFormat="1" ht="15" customHeight="1">
      <c r="B190" s="307"/>
      <c r="C190" s="343" t="s">
        <v>44</v>
      </c>
      <c r="D190" s="282"/>
      <c r="E190" s="282"/>
      <c r="F190" s="305" t="s">
        <v>356</v>
      </c>
      <c r="G190" s="282"/>
      <c r="H190" s="279" t="s">
        <v>446</v>
      </c>
      <c r="I190" s="282" t="s">
        <v>447</v>
      </c>
      <c r="J190" s="282"/>
      <c r="K190" s="330"/>
    </row>
    <row r="191" spans="2:11" s="1" customFormat="1" ht="15" customHeight="1">
      <c r="B191" s="307"/>
      <c r="C191" s="343" t="s">
        <v>448</v>
      </c>
      <c r="D191" s="282"/>
      <c r="E191" s="282"/>
      <c r="F191" s="305" t="s">
        <v>356</v>
      </c>
      <c r="G191" s="282"/>
      <c r="H191" s="282" t="s">
        <v>449</v>
      </c>
      <c r="I191" s="282" t="s">
        <v>391</v>
      </c>
      <c r="J191" s="282"/>
      <c r="K191" s="330"/>
    </row>
    <row r="192" spans="2:11" s="1" customFormat="1" ht="15" customHeight="1">
      <c r="B192" s="307"/>
      <c r="C192" s="343" t="s">
        <v>450</v>
      </c>
      <c r="D192" s="282"/>
      <c r="E192" s="282"/>
      <c r="F192" s="305" t="s">
        <v>356</v>
      </c>
      <c r="G192" s="282"/>
      <c r="H192" s="282" t="s">
        <v>451</v>
      </c>
      <c r="I192" s="282" t="s">
        <v>391</v>
      </c>
      <c r="J192" s="282"/>
      <c r="K192" s="330"/>
    </row>
    <row r="193" spans="2:11" s="1" customFormat="1" ht="15" customHeight="1">
      <c r="B193" s="307"/>
      <c r="C193" s="343" t="s">
        <v>452</v>
      </c>
      <c r="D193" s="282"/>
      <c r="E193" s="282"/>
      <c r="F193" s="305" t="s">
        <v>362</v>
      </c>
      <c r="G193" s="282"/>
      <c r="H193" s="282" t="s">
        <v>453</v>
      </c>
      <c r="I193" s="282" t="s">
        <v>391</v>
      </c>
      <c r="J193" s="282"/>
      <c r="K193" s="330"/>
    </row>
    <row r="194" spans="2:11" s="1" customFormat="1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spans="2:11" s="1" customFormat="1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273" t="s">
        <v>454</v>
      </c>
      <c r="D199" s="273"/>
      <c r="E199" s="273"/>
      <c r="F199" s="273"/>
      <c r="G199" s="273"/>
      <c r="H199" s="273"/>
      <c r="I199" s="273"/>
      <c r="J199" s="273"/>
      <c r="K199" s="274"/>
    </row>
    <row r="200" spans="2:11" s="1" customFormat="1" ht="25.5" customHeight="1">
      <c r="B200" s="272"/>
      <c r="C200" s="346" t="s">
        <v>455</v>
      </c>
      <c r="D200" s="346"/>
      <c r="E200" s="346"/>
      <c r="F200" s="346" t="s">
        <v>456</v>
      </c>
      <c r="G200" s="347"/>
      <c r="H200" s="346" t="s">
        <v>457</v>
      </c>
      <c r="I200" s="346"/>
      <c r="J200" s="346"/>
      <c r="K200" s="274"/>
    </row>
    <row r="201" spans="2:11" s="1" customFormat="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spans="2:11" s="1" customFormat="1" ht="15" customHeight="1">
      <c r="B202" s="307"/>
      <c r="C202" s="282" t="s">
        <v>447</v>
      </c>
      <c r="D202" s="282"/>
      <c r="E202" s="282"/>
      <c r="F202" s="305" t="s">
        <v>45</v>
      </c>
      <c r="G202" s="282"/>
      <c r="H202" s="282" t="s">
        <v>458</v>
      </c>
      <c r="I202" s="282"/>
      <c r="J202" s="282"/>
      <c r="K202" s="330"/>
    </row>
    <row r="203" spans="2:11" s="1" customFormat="1" ht="15" customHeight="1">
      <c r="B203" s="307"/>
      <c r="C203" s="282"/>
      <c r="D203" s="282"/>
      <c r="E203" s="282"/>
      <c r="F203" s="305" t="s">
        <v>46</v>
      </c>
      <c r="G203" s="282"/>
      <c r="H203" s="282" t="s">
        <v>459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49</v>
      </c>
      <c r="G204" s="282"/>
      <c r="H204" s="282" t="s">
        <v>460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47</v>
      </c>
      <c r="G205" s="282"/>
      <c r="H205" s="282" t="s">
        <v>461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48</v>
      </c>
      <c r="G206" s="282"/>
      <c r="H206" s="282" t="s">
        <v>462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spans="2:11" s="1" customFormat="1" ht="15" customHeight="1">
      <c r="B208" s="307"/>
      <c r="C208" s="282" t="s">
        <v>403</v>
      </c>
      <c r="D208" s="282"/>
      <c r="E208" s="282"/>
      <c r="F208" s="305" t="s">
        <v>78</v>
      </c>
      <c r="G208" s="282"/>
      <c r="H208" s="282" t="s">
        <v>463</v>
      </c>
      <c r="I208" s="282"/>
      <c r="J208" s="282"/>
      <c r="K208" s="330"/>
    </row>
    <row r="209" spans="2:11" s="1" customFormat="1" ht="15" customHeight="1">
      <c r="B209" s="307"/>
      <c r="C209" s="282"/>
      <c r="D209" s="282"/>
      <c r="E209" s="282"/>
      <c r="F209" s="305" t="s">
        <v>300</v>
      </c>
      <c r="G209" s="282"/>
      <c r="H209" s="282" t="s">
        <v>301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298</v>
      </c>
      <c r="G210" s="282"/>
      <c r="H210" s="282" t="s">
        <v>464</v>
      </c>
      <c r="I210" s="282"/>
      <c r="J210" s="282"/>
      <c r="K210" s="330"/>
    </row>
    <row r="211" spans="2:11" s="1" customFormat="1" ht="15" customHeight="1">
      <c r="B211" s="348"/>
      <c r="C211" s="282"/>
      <c r="D211" s="282"/>
      <c r="E211" s="282"/>
      <c r="F211" s="305" t="s">
        <v>302</v>
      </c>
      <c r="G211" s="343"/>
      <c r="H211" s="334" t="s">
        <v>303</v>
      </c>
      <c r="I211" s="334"/>
      <c r="J211" s="334"/>
      <c r="K211" s="349"/>
    </row>
    <row r="212" spans="2:11" s="1" customFormat="1" ht="15" customHeight="1">
      <c r="B212" s="348"/>
      <c r="C212" s="282"/>
      <c r="D212" s="282"/>
      <c r="E212" s="282"/>
      <c r="F212" s="305" t="s">
        <v>278</v>
      </c>
      <c r="G212" s="343"/>
      <c r="H212" s="334" t="s">
        <v>465</v>
      </c>
      <c r="I212" s="334"/>
      <c r="J212" s="334"/>
      <c r="K212" s="349"/>
    </row>
    <row r="213" spans="2:11" s="1" customFormat="1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spans="2:11" s="1" customFormat="1" ht="15" customHeight="1">
      <c r="B214" s="348"/>
      <c r="C214" s="282" t="s">
        <v>427</v>
      </c>
      <c r="D214" s="282"/>
      <c r="E214" s="282"/>
      <c r="F214" s="305">
        <v>1</v>
      </c>
      <c r="G214" s="343"/>
      <c r="H214" s="334" t="s">
        <v>466</v>
      </c>
      <c r="I214" s="334"/>
      <c r="J214" s="334"/>
      <c r="K214" s="349"/>
    </row>
    <row r="215" spans="2:11" s="1" customFormat="1" ht="15" customHeight="1">
      <c r="B215" s="348"/>
      <c r="C215" s="282"/>
      <c r="D215" s="282"/>
      <c r="E215" s="282"/>
      <c r="F215" s="305">
        <v>2</v>
      </c>
      <c r="G215" s="343"/>
      <c r="H215" s="334" t="s">
        <v>467</v>
      </c>
      <c r="I215" s="334"/>
      <c r="J215" s="334"/>
      <c r="K215" s="349"/>
    </row>
    <row r="216" spans="2:11" s="1" customFormat="1" ht="15" customHeight="1">
      <c r="B216" s="348"/>
      <c r="C216" s="282"/>
      <c r="D216" s="282"/>
      <c r="E216" s="282"/>
      <c r="F216" s="305">
        <v>3</v>
      </c>
      <c r="G216" s="343"/>
      <c r="H216" s="334" t="s">
        <v>468</v>
      </c>
      <c r="I216" s="334"/>
      <c r="J216" s="334"/>
      <c r="K216" s="349"/>
    </row>
    <row r="217" spans="2:11" s="1" customFormat="1" ht="15" customHeight="1">
      <c r="B217" s="348"/>
      <c r="C217" s="282"/>
      <c r="D217" s="282"/>
      <c r="E217" s="282"/>
      <c r="F217" s="305">
        <v>4</v>
      </c>
      <c r="G217" s="343"/>
      <c r="H217" s="334" t="s">
        <v>469</v>
      </c>
      <c r="I217" s="334"/>
      <c r="J217" s="334"/>
      <c r="K217" s="349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DESKTOP-UAUQQNC\Lubomír Novák</dc:creator>
  <cp:keywords/>
  <dc:description/>
  <cp:lastModifiedBy>DESKTOP-UAUQQNC\Lubomír Novák</cp:lastModifiedBy>
  <dcterms:created xsi:type="dcterms:W3CDTF">2023-06-22T12:40:08Z</dcterms:created>
  <dcterms:modified xsi:type="dcterms:W3CDTF">2023-06-22T12:40:11Z</dcterms:modified>
  <cp:category/>
  <cp:version/>
  <cp:contentType/>
  <cp:contentStatus/>
</cp:coreProperties>
</file>