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50" activeTab="3"/>
  </bookViews>
  <sheets>
    <sheet name="Rekapitulace" sheetId="5" r:id="rId1"/>
    <sheet name="PS_01" sheetId="4" r:id="rId2"/>
    <sheet name="Přívod NN" sheetId="6" r:id="rId3"/>
    <sheet name="Technologie ČŠ" sheetId="7" r:id="rId4"/>
  </sheets>
  <externalReferences>
    <externalReference r:id="rId7"/>
  </externalReferences>
  <definedNames>
    <definedName name="_xlnm.Print_Area" localSheetId="2">'Přívod NN'!$D$3:$K$22</definedName>
    <definedName name="_xlnm.Print_Area" localSheetId="3">'Technologie ČŠ'!$D$3:$K$72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<sst xmlns="http://schemas.openxmlformats.org/spreadsheetml/2006/main" count="515" uniqueCount="231">
  <si>
    <t>KRYCÍ LIST SOUPISU PRACÍ</t>
  </si>
  <si>
    <t>Stavba:</t>
  </si>
  <si>
    <t>Objekt: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</si>
  <si>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</si>
  <si>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</si>
  <si>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</si>
  <si>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</si>
  <si>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</si>
  <si>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</si>
  <si>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</si>
  <si>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</si>
  <si>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</si>
  <si>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</si>
  <si>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</si>
  <si>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</si>
  <si>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</si>
  <si>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</si>
  <si>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</si>
  <si>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</si>
  <si>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</si>
  <si>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</si>
  <si>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</si>
  <si>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</si>
  <si>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</si>
  <si>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</si>
  <si>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</si>
  <si>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</si>
  <si>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</si>
  <si>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</si>
  <si>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</si>
  <si>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</si>
  <si>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</si>
  <si>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</si>
  <si>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pozice - pozice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</si>
  <si>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</si>
  <si>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</si>
  <si>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</si>
  <si>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</si>
  <si>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</si>
  <si>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</si>
  <si>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</si>
  <si>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</si>
  <si>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</si>
  <si>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Náklady soupisu celkem</t>
  </si>
  <si>
    <t>D</t>
  </si>
  <si>
    <t>pozice</t>
  </si>
  <si>
    <t>K</t>
  </si>
  <si>
    <t>ks</t>
  </si>
  <si>
    <t>kpl</t>
  </si>
  <si>
    <t>&gt;&gt;  skryté sloupce  &lt;&lt;</t>
  </si>
  <si>
    <t>v ---  níže se nacházejí doplnkové a pomocné údaje k sestavám  --- v</t>
  </si>
  <si>
    <t>J. Nh [h]</t>
  </si>
  <si>
    <t>Nh celkem [h]</t>
  </si>
  <si>
    <t>J. hmotnost [t]</t>
  </si>
  <si>
    <t>Hmotnost celkem [t]</t>
  </si>
  <si>
    <t>J. suť [t]</t>
  </si>
  <si>
    <t>Suť Celkem [t]</t>
  </si>
  <si>
    <t>1.1</t>
  </si>
  <si>
    <t>2.1</t>
  </si>
  <si>
    <t>2.3</t>
  </si>
  <si>
    <t>2.4</t>
  </si>
  <si>
    <t>3.1</t>
  </si>
  <si>
    <t>popis</t>
  </si>
  <si>
    <t>2.2</t>
  </si>
  <si>
    <t>2.7</t>
  </si>
  <si>
    <t>2.8</t>
  </si>
  <si>
    <t>2.9</t>
  </si>
  <si>
    <t>2.12</t>
  </si>
  <si>
    <t>2.13</t>
  </si>
  <si>
    <t>2.14</t>
  </si>
  <si>
    <t>Rekonstrukce podtlakové čerpací stanice Butovice</t>
  </si>
  <si>
    <t>ZÁPLAVOVÉ KALOVÉ ČERPADLO SE ŠROUBOVÝM ODSTŘEDIVÝM KOLEM</t>
  </si>
  <si>
    <t>Umístění do mokré jímky Q = 9,2 l/s, H =10,5 m v. sl. Příruba výtlak DN80 PN16, Průchodnost 75 mm, Počet otáček 2815 ot. /min, Jmenovitý výkon 3kW, jmenovitý proud 7,7 A, poměr záběrový proud IA/IN =6,6, Rozběh přímý, motor 400 V, 50 Hz. S mechanickou ucpávkou. Včetně tepelné ochrany vinutí bimetalem a relé vlhkosti, 10 m napájecího kabelu. 
Dále včetně spouštěcího zařízení z vodících brýlí, 2 ks nerezových trubek délky 10 m/ks, patkového kolena, montážního materiálu, spouštěcího řetězu pro vyjímání čerpadla ∅ 6mm, horního držáku spouštěcího zařízení.</t>
  </si>
  <si>
    <t>1.2</t>
  </si>
  <si>
    <t>1.4</t>
  </si>
  <si>
    <t>1.5</t>
  </si>
  <si>
    <t>1.6</t>
  </si>
  <si>
    <t>1.7</t>
  </si>
  <si>
    <t>1.8</t>
  </si>
  <si>
    <t>1.9</t>
  </si>
  <si>
    <t>ZPĚTNÁ KLAPKA DN100</t>
  </si>
  <si>
    <t>PN 10-16 s koulí, měkkotěsnící, přírubové připojení, spojovací šrouby z nerezoceli a těsnění</t>
  </si>
  <si>
    <t>1.3</t>
  </si>
  <si>
    <t>MEZIPŘÍRUBOVÉ NOŽOVÉ ŠOUPÁTKO DN100</t>
  </si>
  <si>
    <t>MEZIPŘÍRUBOVÉ NOŽOVÉ ŠOUPÁTKO DN100 S ELEKTROPOHONEM</t>
  </si>
  <si>
    <t>PN 10-16, s elektropohonem (1 x 230 V, P= do 0,1kW). Elektropohon s dvojicí polohových, momentových a signalizačních kontaktů, temperováním pohonu a ručním kolem. Oboustranně těsnící, spojovací šrouby z nerezoceli.</t>
  </si>
  <si>
    <t>PN 10-16, oboustranně těsnící, spojovací šrouby z nerezoceli, ovládání ručním kolem</t>
  </si>
  <si>
    <t>MEZIPŘÍRUBOVÉ NOŽOVÉ ŠOUPÁTKO DN150</t>
  </si>
  <si>
    <t>PN 10-16, oboustranně těsnící, spojovací šrouby z nerezoceli, ovládání ručním kolem s teleskopickým prodloužením a stojanem. Délka od středu armatury po podlahu čerpací stanice 2020 mm</t>
  </si>
  <si>
    <t>POTRUBÍ DN100 - DN80 Z NEREZOCELI</t>
  </si>
  <si>
    <t>POTRUBÍ PVC d110</t>
  </si>
  <si>
    <t>POTRUBÍ PVC d160</t>
  </si>
  <si>
    <t>TLAKOMĚŘNÁ SESTAVA</t>
  </si>
  <si>
    <t>2.5</t>
  </si>
  <si>
    <t>2.6</t>
  </si>
  <si>
    <t>ROTAČNÍ LAMELOVÁ OLEJOMAZNÁ VÝVĚVA</t>
  </si>
  <si>
    <t>Sací výkon nominální 100 m3/h, Koncový tlak 0,1 mbar (abs.) Elektromotor 2,7 kW; 3~ YY 190-200 V / Y 380-400 V; 50 Hz; PTC; IE3; 1500 ot/min, Vstupní / výstupní připojení G 1 1/4" / G 1 1/4" Hladina hluku (ISO 2151) 65 dB(A), Rozměr (D x Š x V) 701 x 406 x 290 mm. Hmotnost (přibližná) 73 kg, Olejová náplň 2 l – není součástí dodávky vývěvy. Příslušenství Ventil Gas-ballast na straně „B“</t>
  </si>
  <si>
    <t>NÁDRŽ PRO ZÁSOBU VZDUCHU</t>
  </si>
  <si>
    <t>O podtlaku 0 až - 1bar. Rozměry d:2m, v:1,9m, š:0,32m, Připojení: 2x příruba DN40 (vstup/výstup) + 1x vnější závit G3/4“ (odkalení), Materiál: nerez nebo plast</t>
  </si>
  <si>
    <t>SOLENOIDOVÝ UZAVÍRACÍ VENTIL DN40</t>
  </si>
  <si>
    <t>připojení G 1 ½“ (6/4“), 230 V, 50 Hz, 20 VA. Bez napětí otevřený. Medium: vzduch do  - 1bar (0 bar abs).  Včetně 1ks přímého šroubení G 6/4“ a 1ks vsuvky 6/4“</t>
  </si>
  <si>
    <t>KULOVÝ KOHOUT S PÁKOU DN40</t>
  </si>
  <si>
    <t>Připojení závit G 6/4“, Medium: vzduch, Včetně 1ks vsuvky 6/4“</t>
  </si>
  <si>
    <t>ZPĚTNÁ KLAPKA DN40</t>
  </si>
  <si>
    <t>Připojení závit G 6/4“, Medium: vzduch do -1bar (0 bar abs.)  Včetně 1ks přímého šroubení G 6/4“ a 1ks vsuvky 6/4“</t>
  </si>
  <si>
    <t>FILTR ŠIKMÝ DN40</t>
  </si>
  <si>
    <t>2x vnitřní závit G 6/4“, Medium: vzduch do -1bar (0 bar abs.), včetně 1ks přímého šroubení G 6/4“ a 1ks vsuvky 6/4“</t>
  </si>
  <si>
    <t>POTRUBÍ 50 Z PPR</t>
  </si>
  <si>
    <t>TLAKOMĚRNÁ SESTAVA</t>
  </si>
  <si>
    <t>— 1 ks – T-kus redukovaný 6/4“ x 3/4“ x 6/4“ F
- 1 ks -  Vsuvka 6/4“
- 1 ks – Redukce 3/4“x1/2“
- 1 ks – Manometr standartní 312, ø 100mm, spodní připojení závit G ½“, Rozsah -1 až 0 bar 
(-100 až 0 kPa)</t>
  </si>
  <si>
    <t>— PPR trubka 50x 6,9 – 24m
- PPR koleno 90° 50 mm – 18ks
- PPR T-Kus jednoznačný 50 mm – 10ks
- PPR šroubení vnější 50 x 6/4“ – 2ks
- PPR lemový nákružek 50mm/DN40 na toč. přírubu – 10ks
- PPR příruba otočná 50mm/DN40– 10ks
- spoj. a těsnící materiál pro krátký spoj příruba/příruba, nerez, DN40 PN10/16 –  10 kpl
- Odbočky 2kpl, sestávající z: 
• PPR T-Kus redukovaný 50 x 25x 50 mm – 1ks
• PPR Šroubení vnitřní do tvarovky 25 x 3/4“ – 1ks
• Kulový kohout 3/4“, 1x vnitřní, 1x vnější závit – 1ks
• PPR Zátka montážní 3/4“ – 1ks</t>
  </si>
  <si>
    <t>— PVC Trubka d160 – 11 m
- PVC T-kus 45° d160, lepený spoj – 1ks
- PVC T-kus redukovaný d160/110, lepený spoj – 1ks
- PVC Koleno 45° d160 – 1 ks
- PVC Redukce krátká d160/110, lepený spoj – 1ks
- PVC Spojka d160, lepený spoj – 1ks
- PVC Lemový nákružek d160 – 2 ks
- PVC Točivá příruba d160 – 2 ks
- Lepidlo PVC se štětcem 500ml + čistič lepených ploch 250ml – 3ks
- Konzoly z nerezoceli, kotvené nerezovými kotvami do betonu - 1 kpl</t>
  </si>
  <si>
    <t>— PVC Trubka d110 – 8 m
- PVC Koleno 90° d110 – 2 ks
- PVC Koleno 45° d110 – 1 ks
- PVC Redukce dlouhá d110/50, lepený spoj – 1ks
- PVC Lemový nákružek d110 – 1 ks
- PVC Točivá příruba d110 – 1 ks
- Lepidlo PVC se štětcem 500ml + čistič lepených ploch 250ml – 1ks
- Konzoly z nerezoceli, kotvené nerezovými kotvami do betonu - 1 kpl</t>
  </si>
  <si>
    <t>— potrubí ø 104 x 2 mm – 17 m 
- potrubí ø 84 x 2 mm – 1 m 
- oblouk 90° R=1DN, 104 x 2 mm - 7 ks
- T-kus 104 x 2 mm – 2 ks
- redukce 104/84 x 2 mm - 4 ks
- příruba přivařovací DN100, PN10/16 - 11ks
- příruba přivařovací DN80, PN10/16 - 4ks
- spoj. a těsnící materiál pro krátký spoj příruba/příruba, nerez, DN80 PN10/16 – 4 kpl
- konzoly z nerezoceli, kotvené nerezovými kotvami do betonu - 1 kpl
- sestava odvzdušnění 1kpl: 
1 ks – návarek (nipl) G 3/4", nerez
1 ks – kulový kohout s pákou, 2x vnitřní závit G 3/4“
4 m -  potrubí ø 26,9 x 2 mm 
3 ks - oblouk nerez 90° R=1,5DN 26,9 x 2 mm
Veškeré sváry na potrubí a pomocných kovových konstrukcích budou provedeny metodou TIG v ochranné atmosféře. Závity spojů a třmenů budou ošetřeny přípravkem pro ošetření závitů nerezových šroubů. Každý přírubový spoj bude osazen 2 páry vějířových podložek pro zajištění vodivého pospojení.</t>
  </si>
  <si>
    <t>SOLENOIDOVÝ UZAVÍRACÍ VENTIL DN 32</t>
  </si>
  <si>
    <t>připojení G 5/4“, 230 V, 50 Hz, 20 VA. Bez napětí zavřený. Medium: vzduch do  - 1bar (0 bar abs).  Včetně 1ks přímého šroubení G 5/4“ a 1ks vsuvky 5/4“</t>
  </si>
  <si>
    <t>2.10</t>
  </si>
  <si>
    <t>KULOVÝ KOHOUT S PÁKOU DN32</t>
  </si>
  <si>
    <t>Připojení závit G 5/4“, Medium: vzduch do - 1bar (0 bar abs.), Včetně 1ks vsuvky 5/4“</t>
  </si>
  <si>
    <t>2.11</t>
  </si>
  <si>
    <t>ZPĚTNÁ KLAPKA DN32</t>
  </si>
  <si>
    <t>Připojení závit G 5/4“, Medium: vzduch do -1bar (0 bar abs.), Včetně 1ks vsuvky 5/4“</t>
  </si>
  <si>
    <t>POTRUBÍ 40 Z PPR</t>
  </si>
  <si>
    <t>— PPR (HOT) trubka 40x 5,5 – 3m
- PPR koleno 90° 40 mm – 3ks
- PPR šroubení vnější 40 x 5/4“ – 5ks
- PPR přechodka vnější 40 x 5/4“ – 1ks
- PPR nátrubek redukovaný 50 x 40 mm – 2ks</t>
  </si>
  <si>
    <t>ODKALENÍ PPR</t>
  </si>
  <si>
    <t>— PPR šroubení vnitřní 3/4“ – 1 ks
- PPR trubka 25 x 3,5 – 1 m
- PPR trubka 50x 6,9 – 1 m
- PPR koleno 90° 25 mm – 3ks
- PPR nátrubek redukovaný 50 x 25 mm – 2ks
- PPR kulový kohout 25 mm – 2ks</t>
  </si>
  <si>
    <t>PACHOVÝ FILTR PRO PRŮTOK VZDUCHU MIN. 150m3/h</t>
  </si>
  <si>
    <t>S vložkou z granulovaného aktivního uhlí z materiálu PP tl.15 mm s UV úpravou. Rozměry filtru 1,9 x 1 x 0,3m. Pro výměnu uhlí je osazen násypný otvor a revizní otvor sloužící i pro vysypání starého uhlí. Připojení: 2x příruba DN40 (vstup/výstup).</t>
  </si>
  <si>
    <t>Nerezový žebřík</t>
  </si>
  <si>
    <t>S vnitřní šířkou 400 mm, délkou 2 m, s protiskluzovými děrovanými příčlemi a příslušným kotevním materiálem.</t>
  </si>
  <si>
    <t>— 4 m - potrubí ø 21,3 x 2 mm 7 
- 3 ks - oblouk nerez 90° R=1,5DN 21,3 x 2 mm 
- 1 ks - návarek (nipl) G 1/2“ vnější závit, nerez 
- 1 ks – Kulový kohout 1/2“, 2x vnitřní závit
- 1 ks – Manometr standartní 312, ø 100mm, spodní připojení závit G1/2, Rozsah 0 až 1,6 bar 
(0 až 160 kPa)</t>
  </si>
  <si>
    <t>SOUHRN</t>
  </si>
  <si>
    <t>Celkem bez DPH</t>
  </si>
  <si>
    <t>Celkem s DPH</t>
  </si>
  <si>
    <t>PS 01 Technologické vystrojení čerpací stanice</t>
  </si>
  <si>
    <t>PS 01</t>
  </si>
  <si>
    <t>Technologické vystrojení čerpací stanice</t>
  </si>
  <si>
    <t>Celkem</t>
  </si>
  <si>
    <t>Doprava</t>
  </si>
  <si>
    <t>Revize</t>
  </si>
  <si>
    <t>Dokumentace + skutečné provedení</t>
  </si>
  <si>
    <t>Ostatní</t>
  </si>
  <si>
    <t>úpravy terénu</t>
  </si>
  <si>
    <t>m3</t>
  </si>
  <si>
    <t>pískové lože</t>
  </si>
  <si>
    <t>m</t>
  </si>
  <si>
    <t>výkop pro kabely</t>
  </si>
  <si>
    <t>Výkopové a zemní práce</t>
  </si>
  <si>
    <t>podružný materiál</t>
  </si>
  <si>
    <t>varovací páska</t>
  </si>
  <si>
    <t>Pojistkový spoek</t>
  </si>
  <si>
    <t>ER112/NVP7P  B40A</t>
  </si>
  <si>
    <t>Pojistka nožová 50A gG PN00</t>
  </si>
  <si>
    <t>ostatní materiály</t>
  </si>
  <si>
    <t>svorka zemnící</t>
  </si>
  <si>
    <t>pásek FeZn 30x4</t>
  </si>
  <si>
    <t>CYKY-J 4x16</t>
  </si>
  <si>
    <t>celkem</t>
  </si>
  <si>
    <t>cena montáže</t>
  </si>
  <si>
    <t>cena/ks</t>
  </si>
  <si>
    <t>Název</t>
  </si>
  <si>
    <t>Kabely- vodiče</t>
  </si>
  <si>
    <t>Celkem:</t>
  </si>
  <si>
    <t>Výkaz výměr Přívodní vedení NN</t>
  </si>
  <si>
    <t>CELKEM</t>
  </si>
  <si>
    <t>Doprava-ubytování</t>
  </si>
  <si>
    <t>zaškolení obsluhy</t>
  </si>
  <si>
    <t>Programování a nastavení systému</t>
  </si>
  <si>
    <t>podružný a spojový materiál</t>
  </si>
  <si>
    <t>ošetření přechodu země vzduch</t>
  </si>
  <si>
    <t>zádrn uzemění</t>
  </si>
  <si>
    <t>výkop pro uzemění</t>
  </si>
  <si>
    <t>Výkopové práce</t>
  </si>
  <si>
    <t>označení svodu</t>
  </si>
  <si>
    <t>svorka SS</t>
  </si>
  <si>
    <t>svorka zkušební</t>
  </si>
  <si>
    <t>svorka universální</t>
  </si>
  <si>
    <t>podpěra vedení</t>
  </si>
  <si>
    <t>Držák úhelníku</t>
  </si>
  <si>
    <t>Krycí úhelník</t>
  </si>
  <si>
    <t>Drát AmMgSi polotvrtý</t>
  </si>
  <si>
    <t>Drát FeZn 10</t>
  </si>
  <si>
    <t>Pásek FeZn 30x4</t>
  </si>
  <si>
    <t>Hromosvod</t>
  </si>
  <si>
    <t>Krabice instalační</t>
  </si>
  <si>
    <t>pkl</t>
  </si>
  <si>
    <t>Pospojení</t>
  </si>
  <si>
    <t>Příchytka trubky 20mm</t>
  </si>
  <si>
    <t>Trubka instalační  tuhá 20mm</t>
  </si>
  <si>
    <t>Svítidlo venkovní LED 10W</t>
  </si>
  <si>
    <t>Svorkovnice hlavního pospojení MET</t>
  </si>
  <si>
    <t>dvouzásuvka IP 44 230V-16A</t>
  </si>
  <si>
    <t>vypínač IP 44 řazení 1</t>
  </si>
  <si>
    <t>zásuvka IP 44 400V-16A-5P</t>
  </si>
  <si>
    <t>zásuvka IP44 230V-16A</t>
  </si>
  <si>
    <t>Svítidlo LED 38W 4000/840</t>
  </si>
  <si>
    <t>Elektroinstalace</t>
  </si>
  <si>
    <t>H07V-K 6</t>
  </si>
  <si>
    <t>H07V-K 16</t>
  </si>
  <si>
    <t>JYTY-O 4x1</t>
  </si>
  <si>
    <t>JYTY-O 2x1</t>
  </si>
  <si>
    <t>CMFM-J 2x0,75</t>
  </si>
  <si>
    <t>CYKY-J 7x1,5</t>
  </si>
  <si>
    <t>CYKY-J 3x2,5</t>
  </si>
  <si>
    <t>CYKY-O 3x1,5</t>
  </si>
  <si>
    <t>CYKY-J 3x1,5</t>
  </si>
  <si>
    <t>Kabely -vodiče</t>
  </si>
  <si>
    <t>Ostatní spojový mateiál</t>
  </si>
  <si>
    <t>Trubka ohebná 63mm</t>
  </si>
  <si>
    <t>SZM 4</t>
  </si>
  <si>
    <t>DZM 13</t>
  </si>
  <si>
    <t>SZM 1</t>
  </si>
  <si>
    <t>M2 50/50</t>
  </si>
  <si>
    <t xml:space="preserve"> Sprej zinkový - zinek 98% 400ml</t>
  </si>
  <si>
    <t>NPZM 100</t>
  </si>
  <si>
    <t>M2 100/50</t>
  </si>
  <si>
    <t>Trasy</t>
  </si>
  <si>
    <t>Průtokoměr DN80 0-20L</t>
  </si>
  <si>
    <t>Snímač dveřní</t>
  </si>
  <si>
    <t>Snímač plovákový</t>
  </si>
  <si>
    <t>Drřžák plovákovýsch spínačů</t>
  </si>
  <si>
    <t>Snímač tenzometrický 0/-1</t>
  </si>
  <si>
    <t>Držák nerezový pro ultrazvuk</t>
  </si>
  <si>
    <t>Snímač ultrazvukový 4- 20mA/ 0-6m</t>
  </si>
  <si>
    <t>Rozvaděč PK_SČŠ</t>
  </si>
  <si>
    <t>Rozvaděč RČ 1 vč. ŘS</t>
  </si>
  <si>
    <t>Dodávky</t>
  </si>
  <si>
    <t>Výkaz výměr ČŠ</t>
  </si>
  <si>
    <t>Přívod NN</t>
  </si>
  <si>
    <t>Technologie ČS</t>
  </si>
  <si>
    <t>00.00.2023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</si>
</sst>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dd\.mm\.yyyy"/>
    <numFmt numFmtId="165" formatCode="#,##0.00%"/>
    <numFmt numFmtId="166" formatCode="#,##0.00000"/>
    <numFmt numFmtId="167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3366FF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/>
    <xf numFmtId="0" fontId="0" fillId="2" borderId="14" xfId="0" applyFill="1" applyBorder="1" applyAlignment="1">
      <alignment vertical="center"/>
    </xf>
    <xf numFmtId="166" fontId="14" fillId="2" borderId="4" xfId="0" applyNumberFormat="1" applyFont="1" applyFill="1" applyBorder="1"/>
    <xf numFmtId="166" fontId="14" fillId="2" borderId="15" xfId="0" applyNumberFormat="1" applyFont="1" applyFill="1" applyBorder="1"/>
    <xf numFmtId="0" fontId="11" fillId="2" borderId="0" xfId="0" applyFont="1" applyFill="1"/>
    <xf numFmtId="0" fontId="11" fillId="2" borderId="3" xfId="0" applyFont="1" applyFill="1" applyBorder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4" fontId="10" fillId="2" borderId="0" xfId="0" applyNumberFormat="1" applyFont="1" applyFill="1"/>
    <xf numFmtId="0" fontId="11" fillId="2" borderId="16" xfId="0" applyFont="1" applyFill="1" applyBorder="1"/>
    <xf numFmtId="166" fontId="11" fillId="2" borderId="0" xfId="0" applyNumberFormat="1" applyFont="1" applyFill="1"/>
    <xf numFmtId="166" fontId="11" fillId="2" borderId="17" xfId="0" applyNumberFormat="1" applyFont="1" applyFill="1" applyBorder="1"/>
    <xf numFmtId="0" fontId="0" fillId="2" borderId="3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vertical="center"/>
    </xf>
    <xf numFmtId="166" fontId="3" fillId="2" borderId="17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2" borderId="0" xfId="0" applyFont="1" applyFill="1" applyAlignment="1">
      <alignment wrapText="1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wrapText="1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3" fontId="18" fillId="2" borderId="18" xfId="0" applyNumberFormat="1" applyFont="1" applyFill="1" applyBorder="1" applyAlignment="1" applyProtection="1">
      <alignment horizontal="center" vertical="center"/>
      <protection locked="0"/>
    </xf>
    <xf numFmtId="44" fontId="17" fillId="2" borderId="18" xfId="20" applyFont="1" applyFill="1" applyBorder="1" applyAlignment="1" applyProtection="1">
      <alignment vertical="center"/>
      <protection locked="0"/>
    </xf>
    <xf numFmtId="4" fontId="17" fillId="2" borderId="18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8" fillId="2" borderId="18" xfId="0" applyFont="1" applyFill="1" applyBorder="1" applyAlignment="1" applyProtection="1">
      <alignment horizontal="left" vertical="center" wrapText="1"/>
      <protection locked="0"/>
    </xf>
    <xf numFmtId="16" fontId="1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wrapText="1"/>
    </xf>
    <xf numFmtId="0" fontId="18" fillId="0" borderId="0" xfId="0" applyFont="1"/>
    <xf numFmtId="14" fontId="1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2" borderId="18" xfId="0" applyFont="1" applyFill="1" applyBorder="1" applyAlignment="1" applyProtection="1">
      <alignment horizontal="left" vertical="top" wrapText="1"/>
      <protection locked="0"/>
    </xf>
    <xf numFmtId="0" fontId="18" fillId="2" borderId="1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/>
    <xf numFmtId="44" fontId="0" fillId="0" borderId="0" xfId="20" applyFont="1"/>
    <xf numFmtId="44" fontId="21" fillId="0" borderId="0" xfId="20" applyFont="1"/>
    <xf numFmtId="0" fontId="22" fillId="0" borderId="0" xfId="0" applyFont="1"/>
    <xf numFmtId="0" fontId="22" fillId="0" borderId="0" xfId="0" applyFont="1" applyAlignment="1">
      <alignment horizontal="center"/>
    </xf>
    <xf numFmtId="167" fontId="23" fillId="0" borderId="19" xfId="0" applyNumberFormat="1" applyFont="1" applyBorder="1"/>
    <xf numFmtId="0" fontId="22" fillId="0" borderId="20" xfId="0" applyFont="1" applyBorder="1"/>
    <xf numFmtId="167" fontId="23" fillId="0" borderId="20" xfId="0" applyNumberFormat="1" applyFont="1" applyBorder="1"/>
    <xf numFmtId="0" fontId="23" fillId="0" borderId="20" xfId="0" applyFont="1" applyBorder="1"/>
    <xf numFmtId="0" fontId="22" fillId="0" borderId="21" xfId="0" applyFont="1" applyBorder="1"/>
    <xf numFmtId="167" fontId="22" fillId="0" borderId="22" xfId="0" applyNumberFormat="1" applyFont="1" applyBorder="1"/>
    <xf numFmtId="167" fontId="22" fillId="4" borderId="23" xfId="0" applyNumberFormat="1" applyFont="1" applyFill="1" applyBorder="1"/>
    <xf numFmtId="167" fontId="22" fillId="0" borderId="23" xfId="0" applyNumberFormat="1" applyFont="1" applyBorder="1"/>
    <xf numFmtId="0" fontId="22" fillId="0" borderId="23" xfId="0" applyFont="1" applyBorder="1"/>
    <xf numFmtId="0" fontId="22" fillId="0" borderId="24" xfId="0" applyFont="1" applyBorder="1"/>
    <xf numFmtId="167" fontId="22" fillId="5" borderId="25" xfId="0" applyNumberFormat="1" applyFont="1" applyFill="1" applyBorder="1"/>
    <xf numFmtId="167" fontId="22" fillId="5" borderId="23" xfId="0" applyNumberFormat="1" applyFont="1" applyFill="1" applyBorder="1"/>
    <xf numFmtId="0" fontId="22" fillId="5" borderId="23" xfId="0" applyFont="1" applyFill="1" applyBorder="1"/>
    <xf numFmtId="0" fontId="22" fillId="5" borderId="24" xfId="0" applyFont="1" applyFill="1" applyBorder="1"/>
    <xf numFmtId="44" fontId="22" fillId="0" borderId="0" xfId="0" applyNumberFormat="1" applyFont="1" applyAlignment="1">
      <alignment horizontal="center"/>
    </xf>
    <xf numFmtId="0" fontId="22" fillId="5" borderId="26" xfId="0" applyFont="1" applyFill="1" applyBorder="1"/>
    <xf numFmtId="0" fontId="22" fillId="5" borderId="27" xfId="0" applyFont="1" applyFill="1" applyBorder="1"/>
    <xf numFmtId="0" fontId="22" fillId="5" borderId="28" xfId="0" applyFont="1" applyFill="1" applyBorder="1"/>
    <xf numFmtId="0" fontId="22" fillId="5" borderId="29" xfId="0" applyFont="1" applyFill="1" applyBorder="1"/>
    <xf numFmtId="0" fontId="23" fillId="0" borderId="0" xfId="0" applyFont="1"/>
    <xf numFmtId="0" fontId="23" fillId="0" borderId="21" xfId="0" applyFont="1" applyBorder="1"/>
    <xf numFmtId="0" fontId="0" fillId="0" borderId="0" xfId="0" applyAlignment="1">
      <alignment horizontal="center"/>
    </xf>
    <xf numFmtId="44" fontId="2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4" fontId="21" fillId="0" borderId="20" xfId="0" applyNumberFormat="1" applyFont="1" applyBorder="1" applyAlignment="1">
      <alignment horizontal="center"/>
    </xf>
    <xf numFmtId="0" fontId="0" fillId="0" borderId="20" xfId="0" applyBorder="1"/>
    <xf numFmtId="0" fontId="21" fillId="0" borderId="30" xfId="0" applyFont="1" applyBorder="1"/>
    <xf numFmtId="0" fontId="0" fillId="0" borderId="21" xfId="0" applyBorder="1"/>
    <xf numFmtId="44" fontId="0" fillId="0" borderId="23" xfId="0" applyNumberFormat="1" applyBorder="1" applyAlignment="1">
      <alignment horizontal="center"/>
    </xf>
    <xf numFmtId="44" fontId="0" fillId="4" borderId="31" xfId="0" applyNumberFormat="1" applyFill="1" applyBorder="1" applyAlignment="1">
      <alignment horizontal="center"/>
    </xf>
    <xf numFmtId="0" fontId="0" fillId="0" borderId="31" xfId="0" applyBorder="1"/>
    <xf numFmtId="44" fontId="0" fillId="4" borderId="23" xfId="0" applyNumberFormat="1" applyFill="1" applyBorder="1" applyAlignment="1">
      <alignment horizontal="center"/>
    </xf>
    <xf numFmtId="0" fontId="0" fillId="0" borderId="23" xfId="0" applyBorder="1"/>
    <xf numFmtId="0" fontId="0" fillId="5" borderId="23" xfId="0" applyFill="1" applyBorder="1" applyAlignment="1">
      <alignment horizontal="center"/>
    </xf>
    <xf numFmtId="0" fontId="0" fillId="5" borderId="23" xfId="0" applyFill="1" applyBorder="1"/>
    <xf numFmtId="44" fontId="0" fillId="0" borderId="32" xfId="0" applyNumberFormat="1" applyBorder="1" applyAlignment="1">
      <alignment horizontal="center"/>
    </xf>
    <xf numFmtId="44" fontId="0" fillId="4" borderId="32" xfId="0" applyNumberFormat="1" applyFill="1" applyBorder="1" applyAlignment="1">
      <alignment horizontal="center"/>
    </xf>
    <xf numFmtId="0" fontId="0" fillId="0" borderId="32" xfId="0" applyBorder="1"/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5" xfId="0" applyFill="1" applyBorder="1"/>
    <xf numFmtId="0" fontId="0" fillId="5" borderId="36" xfId="0" applyFill="1" applyBorder="1"/>
    <xf numFmtId="0" fontId="21" fillId="0" borderId="21" xfId="0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2438400</xdr:colOff>
      <xdr:row>114</xdr:row>
      <xdr:rowOff>0</xdr:rowOff>
    </xdr:from>
    <xdr:ext cx="0" cy="171450"/>
    <xdr:sp macro="" textlink="">
      <xdr:nvSpPr>
        <xdr:cNvPr id="2" name="TextovéPole 1"/>
        <xdr:cNvSpPr txBox="1"/>
      </xdr:nvSpPr>
      <xdr:spPr>
        <a:xfrm>
          <a:off x="4305300" y="309657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16fbd23f3a634f92\SHS\Nab&#237;dky\&#268;OV%20Trhov&#225;%20Kamenice\1%20-%20Trhov&#225;%20Kamenice%20-%20Popt&#225;vka%20technologie%20a%20el.%20&#268;OV%20a%20&#268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PS1.1 - Strojně-tech - PS..."/>
      <sheetName val="RH Mot - Motorická e - RH..."/>
      <sheetName val="RH St - Stavební ele - RH..."/>
      <sheetName val="DT Mot - Motorická e - DT..."/>
      <sheetName val="DT MaR - Měření a re - DT..."/>
      <sheetName val="DT ASŘTP - ASŘTP - DT ASŘ..."/>
      <sheetName val="DT As - Přenosové za - DT..."/>
      <sheetName val="PS2.1 - Strojně-tech - PS..."/>
      <sheetName val="PS2.2 - Elektro-tech - PS..."/>
    </sheetNames>
    <sheetDataSet>
      <sheetData sheetId="0"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 topLeftCell="A1">
      <selection activeCell="C12" sqref="C12"/>
    </sheetView>
  </sheetViews>
  <sheetFormatPr defaultColWidth="9.140625" defaultRowHeight="15"/>
  <cols>
    <col min="1" max="1" width="20.28125" style="0" customWidth="1"/>
    <col min="2" max="2" width="50.28125" style="0" customWidth="1"/>
    <col min="3" max="3" width="15.421875" style="92" bestFit="1" customWidth="1"/>
  </cols>
  <sheetData>
    <row r="2" ht="15">
      <c r="A2" s="91" t="s">
        <v>70</v>
      </c>
    </row>
    <row r="4" ht="15">
      <c r="A4" s="91" t="s">
        <v>131</v>
      </c>
    </row>
    <row r="6" spans="1:3" ht="15">
      <c r="A6" t="s">
        <v>135</v>
      </c>
      <c r="B6" t="s">
        <v>136</v>
      </c>
      <c r="C6" s="92">
        <f>PS_01!J80</f>
        <v>0</v>
      </c>
    </row>
    <row r="7" spans="2:3" ht="15">
      <c r="B7" t="s">
        <v>228</v>
      </c>
      <c r="C7" s="92">
        <f>'Přívod NN'!K3</f>
        <v>0</v>
      </c>
    </row>
    <row r="8" spans="2:3" ht="15">
      <c r="B8" t="s">
        <v>229</v>
      </c>
      <c r="C8" s="92">
        <f>'Technologie ČŠ'!K3</f>
        <v>0</v>
      </c>
    </row>
    <row r="11" spans="2:3" ht="15">
      <c r="B11" t="s">
        <v>132</v>
      </c>
      <c r="C11" s="93">
        <f>SUM(C6:C8)</f>
        <v>0</v>
      </c>
    </row>
    <row r="12" spans="2:3" ht="15">
      <c r="B12" t="s">
        <v>20</v>
      </c>
      <c r="C12" s="93">
        <f>C11*(0.21)</f>
        <v>0</v>
      </c>
    </row>
    <row r="13" spans="2:3" ht="15">
      <c r="B13" t="s">
        <v>133</v>
      </c>
      <c r="C13" s="93">
        <f>SUM(C11:C12)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0"/>
  <sheetViews>
    <sheetView zoomScale="70" zoomScaleNormal="70" workbookViewId="0" topLeftCell="A61">
      <selection activeCell="J13" sqref="J13"/>
    </sheetView>
  </sheetViews>
  <sheetFormatPr defaultColWidth="8.8515625" defaultRowHeight="15"/>
  <cols>
    <col min="1" max="1" width="6.421875" style="1" customWidth="1"/>
    <col min="2" max="2" width="0.71875" style="1" customWidth="1"/>
    <col min="3" max="3" width="4.421875" style="1" customWidth="1"/>
    <col min="4" max="4" width="4.28125" style="1" customWidth="1"/>
    <col min="5" max="5" width="12.140625" style="1" customWidth="1"/>
    <col min="6" max="6" width="78.421875" style="1" customWidth="1"/>
    <col min="7" max="7" width="6.7109375" style="1" customWidth="1"/>
    <col min="8" max="8" width="8.8515625" style="1" customWidth="1"/>
    <col min="9" max="9" width="13.421875" style="1" customWidth="1"/>
    <col min="10" max="10" width="18.28125" style="1" customWidth="1"/>
    <col min="11" max="11" width="2.7109375" style="1" hidden="1" customWidth="1"/>
    <col min="12" max="12" width="7.28125" style="1" customWidth="1"/>
    <col min="13" max="21" width="1.1484375" style="1" hidden="1" customWidth="1"/>
    <col min="22" max="22" width="9.57421875" style="1" customWidth="1"/>
    <col min="23" max="16384" width="8.8515625" style="1" customWidth="1"/>
  </cols>
  <sheetData>
    <row r="2" spans="12:22" ht="15">
      <c r="L2" s="143" t="s">
        <v>49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2:12" ht="15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3" ht="18">
      <c r="B4" s="4"/>
      <c r="D4" s="5" t="s">
        <v>0</v>
      </c>
      <c r="L4" s="4"/>
      <c r="M4" s="6" t="s">
        <v>50</v>
      </c>
    </row>
    <row r="5" spans="2:12" ht="15">
      <c r="B5" s="4"/>
      <c r="L5" s="4"/>
    </row>
    <row r="6" spans="2:12" ht="15">
      <c r="B6" s="4"/>
      <c r="D6" s="7" t="s">
        <v>1</v>
      </c>
      <c r="L6" s="4"/>
    </row>
    <row r="7" spans="2:12" ht="15">
      <c r="B7" s="4"/>
      <c r="E7" s="145" t="s">
        <v>70</v>
      </c>
      <c r="F7" s="146"/>
      <c r="G7" s="146"/>
      <c r="H7" s="146"/>
      <c r="L7" s="4"/>
    </row>
    <row r="8" spans="1:22" ht="15">
      <c r="A8" s="9"/>
      <c r="B8" s="8"/>
      <c r="C8" s="9"/>
      <c r="D8" s="7" t="s">
        <v>2</v>
      </c>
      <c r="E8" s="9"/>
      <c r="F8" s="9"/>
      <c r="G8" s="9"/>
      <c r="H8" s="9"/>
      <c r="I8" s="9"/>
      <c r="J8" s="9"/>
      <c r="K8" s="9"/>
      <c r="L8" s="8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">
      <c r="A9" s="9"/>
      <c r="B9" s="8"/>
      <c r="C9" s="9"/>
      <c r="D9" s="9"/>
      <c r="E9" s="141" t="s">
        <v>134</v>
      </c>
      <c r="F9" s="142"/>
      <c r="G9" s="142"/>
      <c r="H9" s="142"/>
      <c r="I9" s="9"/>
      <c r="J9" s="9"/>
      <c r="K9" s="9"/>
      <c r="L9" s="8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">
      <c r="A10" s="9"/>
      <c r="B10" s="8"/>
      <c r="C10" s="9"/>
      <c r="D10" s="9"/>
      <c r="E10" s="9"/>
      <c r="F10" s="9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">
      <c r="A11" s="9"/>
      <c r="B11" s="8"/>
      <c r="C11" s="9"/>
      <c r="D11" s="7" t="s">
        <v>3</v>
      </c>
      <c r="E11" s="9"/>
      <c r="F11" s="11" t="s">
        <v>4</v>
      </c>
      <c r="G11" s="9"/>
      <c r="H11" s="9"/>
      <c r="I11" s="7" t="s">
        <v>5</v>
      </c>
      <c r="J11" s="11" t="s">
        <v>4</v>
      </c>
      <c r="K11" s="9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">
      <c r="A12" s="9"/>
      <c r="B12" s="8"/>
      <c r="C12" s="9"/>
      <c r="D12" s="7" t="s">
        <v>6</v>
      </c>
      <c r="E12" s="9"/>
      <c r="F12" s="11" t="s">
        <v>7</v>
      </c>
      <c r="G12" s="9"/>
      <c r="H12" s="9"/>
      <c r="I12" s="7" t="s">
        <v>8</v>
      </c>
      <c r="J12" s="10" t="s">
        <v>230</v>
      </c>
      <c r="K12" s="9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">
      <c r="A13" s="9"/>
      <c r="B13" s="8"/>
      <c r="C13" s="9"/>
      <c r="D13" s="9"/>
      <c r="E13" s="9"/>
      <c r="F13" s="9"/>
      <c r="G13" s="9"/>
      <c r="H13" s="9"/>
      <c r="I13" s="9"/>
      <c r="J13" s="9"/>
      <c r="K13" s="9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">
      <c r="A14" s="9"/>
      <c r="B14" s="8"/>
      <c r="C14" s="9"/>
      <c r="D14" s="7" t="s">
        <v>9</v>
      </c>
      <c r="E14" s="9"/>
      <c r="F14" s="9"/>
      <c r="G14" s="9"/>
      <c r="H14" s="9"/>
      <c r="I14" s="7" t="s">
        <v>10</v>
      </c>
      <c r="J14" s="11" t="str">
        <f>IF('[1]Rekapitulace stavby'!AN10="","",'[1]Rekapitulace stavby'!AN10)</f>
        <v/>
      </c>
      <c r="K14" s="9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>
      <c r="A15" s="9"/>
      <c r="B15" s="8"/>
      <c r="C15" s="9"/>
      <c r="D15" s="9"/>
      <c r="E15" s="11" t="str">
        <f>IF('[1]Rekapitulace stavby'!E11="","",'[1]Rekapitulace stavby'!E11)</f>
        <v xml:space="preserve"> </v>
      </c>
      <c r="F15" s="9"/>
      <c r="G15" s="9"/>
      <c r="H15" s="9"/>
      <c r="I15" s="7" t="s">
        <v>11</v>
      </c>
      <c r="J15" s="11" t="str">
        <f>IF('[1]Rekapitulace stavby'!AN11="","",'[1]Rekapitulace stavby'!AN11)</f>
        <v/>
      </c>
      <c r="K15" s="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">
      <c r="A16" s="9"/>
      <c r="B16" s="8"/>
      <c r="C16" s="9"/>
      <c r="D16" s="9"/>
      <c r="E16" s="9"/>
      <c r="F16" s="9"/>
      <c r="G16" s="9"/>
      <c r="H16" s="9"/>
      <c r="I16" s="9"/>
      <c r="J16" s="9"/>
      <c r="K16" s="9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">
      <c r="A17" s="9"/>
      <c r="B17" s="8"/>
      <c r="C17" s="9"/>
      <c r="D17" s="7" t="s">
        <v>12</v>
      </c>
      <c r="E17" s="9"/>
      <c r="F17" s="9"/>
      <c r="G17" s="9"/>
      <c r="H17" s="9"/>
      <c r="I17" s="7" t="s">
        <v>10</v>
      </c>
      <c r="J17" s="11" t="str">
        <f>'[1]Rekapitulace stavby'!AN13</f>
        <v/>
      </c>
      <c r="K17" s="9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">
      <c r="A18" s="9"/>
      <c r="B18" s="8"/>
      <c r="C18" s="9"/>
      <c r="D18" s="9"/>
      <c r="E18" s="147" t="str">
        <f>'[1]Rekapitulace stavby'!E14</f>
        <v xml:space="preserve"> </v>
      </c>
      <c r="F18" s="147"/>
      <c r="G18" s="147"/>
      <c r="H18" s="147"/>
      <c r="I18" s="7" t="s">
        <v>11</v>
      </c>
      <c r="J18" s="11" t="str">
        <f>'[1]Rekapitulace stavby'!AN14</f>
        <v/>
      </c>
      <c r="K18" s="9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">
      <c r="A19" s="9"/>
      <c r="B19" s="8"/>
      <c r="C19" s="9"/>
      <c r="D19" s="9"/>
      <c r="E19" s="9"/>
      <c r="F19" s="9"/>
      <c r="G19" s="9"/>
      <c r="H19" s="9"/>
      <c r="I19" s="9"/>
      <c r="J19" s="9"/>
      <c r="K19" s="9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">
      <c r="A20" s="9"/>
      <c r="B20" s="8"/>
      <c r="C20" s="9"/>
      <c r="D20" s="7" t="s">
        <v>13</v>
      </c>
      <c r="E20" s="9"/>
      <c r="F20" s="9"/>
      <c r="G20" s="9"/>
      <c r="H20" s="9"/>
      <c r="I20" s="7" t="s">
        <v>10</v>
      </c>
      <c r="J20" s="11" t="str">
        <f>IF('[1]Rekapitulace stavby'!AN16="","",'[1]Rekapitulace stavby'!AN16)</f>
        <v/>
      </c>
      <c r="K20" s="9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">
      <c r="A21" s="9"/>
      <c r="B21" s="8"/>
      <c r="C21" s="9"/>
      <c r="D21" s="9"/>
      <c r="E21" s="11" t="str">
        <f>IF('[1]Rekapitulace stavby'!E17="","",'[1]Rekapitulace stavby'!E17)</f>
        <v xml:space="preserve"> </v>
      </c>
      <c r="F21" s="9"/>
      <c r="G21" s="9"/>
      <c r="H21" s="9"/>
      <c r="I21" s="7" t="s">
        <v>11</v>
      </c>
      <c r="J21" s="11" t="str">
        <f>IF('[1]Rekapitulace stavby'!AN17="","",'[1]Rekapitulace stavby'!AN17)</f>
        <v/>
      </c>
      <c r="K21" s="9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5">
      <c r="A22" s="9"/>
      <c r="B22" s="8"/>
      <c r="C22" s="9"/>
      <c r="D22" s="9"/>
      <c r="E22" s="9"/>
      <c r="F22" s="9"/>
      <c r="G22" s="9"/>
      <c r="H22" s="9"/>
      <c r="I22" s="9"/>
      <c r="J22" s="9"/>
      <c r="K22" s="9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">
      <c r="A23" s="9"/>
      <c r="B23" s="8"/>
      <c r="C23" s="9"/>
      <c r="D23" s="7" t="s">
        <v>14</v>
      </c>
      <c r="E23" s="9"/>
      <c r="F23" s="9"/>
      <c r="G23" s="9"/>
      <c r="H23" s="9"/>
      <c r="I23" s="7" t="s">
        <v>10</v>
      </c>
      <c r="J23" s="11" t="str">
        <f>IF('[1]Rekapitulace stavby'!AN19="","",'[1]Rekapitulace stavby'!AN19)</f>
        <v/>
      </c>
      <c r="K23" s="9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5">
      <c r="A24" s="9"/>
      <c r="B24" s="8"/>
      <c r="C24" s="9"/>
      <c r="D24" s="9"/>
      <c r="E24" s="11" t="str">
        <f>IF('[1]Rekapitulace stavby'!E20="","",'[1]Rekapitulace stavby'!E20)</f>
        <v xml:space="preserve"> </v>
      </c>
      <c r="F24" s="9"/>
      <c r="G24" s="9"/>
      <c r="H24" s="9"/>
      <c r="I24" s="7" t="s">
        <v>11</v>
      </c>
      <c r="J24" s="11" t="str">
        <f>IF('[1]Rekapitulace stavby'!AN20="","",'[1]Rekapitulace stavby'!AN20)</f>
        <v/>
      </c>
      <c r="K24" s="9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">
      <c r="A25" s="9"/>
      <c r="B25" s="8"/>
      <c r="C25" s="9"/>
      <c r="D25" s="9"/>
      <c r="E25" s="9"/>
      <c r="F25" s="9"/>
      <c r="G25" s="9"/>
      <c r="H25" s="9"/>
      <c r="I25" s="9"/>
      <c r="J25" s="9"/>
      <c r="K25" s="9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">
      <c r="A26" s="9"/>
      <c r="B26" s="8"/>
      <c r="C26" s="9"/>
      <c r="D26" s="7" t="s">
        <v>15</v>
      </c>
      <c r="E26" s="9"/>
      <c r="F26" s="9"/>
      <c r="G26" s="9"/>
      <c r="H26" s="9"/>
      <c r="I26" s="9"/>
      <c r="J26" s="9"/>
      <c r="K26" s="9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5">
      <c r="A27" s="12"/>
      <c r="B27" s="13"/>
      <c r="C27" s="12"/>
      <c r="D27" s="12"/>
      <c r="E27" s="148" t="s">
        <v>4</v>
      </c>
      <c r="F27" s="148"/>
      <c r="G27" s="148"/>
      <c r="H27" s="148"/>
      <c r="I27" s="12"/>
      <c r="J27" s="12"/>
      <c r="K27" s="12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5">
      <c r="A28" s="9"/>
      <c r="B28" s="8"/>
      <c r="C28" s="9"/>
      <c r="D28" s="9"/>
      <c r="E28" s="9"/>
      <c r="F28" s="9"/>
      <c r="G28" s="9"/>
      <c r="H28" s="9"/>
      <c r="I28" s="9"/>
      <c r="J28" s="9"/>
      <c r="K28" s="9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5">
      <c r="A29" s="9"/>
      <c r="B29" s="8"/>
      <c r="C29" s="9"/>
      <c r="D29" s="14"/>
      <c r="E29" s="14"/>
      <c r="F29" s="14"/>
      <c r="G29" s="14"/>
      <c r="H29" s="14"/>
      <c r="I29" s="14"/>
      <c r="J29" s="14"/>
      <c r="K29" s="14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5.75">
      <c r="A30" s="9"/>
      <c r="B30" s="8"/>
      <c r="C30" s="9"/>
      <c r="D30" s="15" t="s">
        <v>16</v>
      </c>
      <c r="E30" s="9"/>
      <c r="F30" s="9"/>
      <c r="G30" s="9"/>
      <c r="H30" s="9"/>
      <c r="I30" s="9"/>
      <c r="J30" s="16">
        <f>ROUND(J80,2)</f>
        <v>0</v>
      </c>
      <c r="K30" s="9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5">
      <c r="A31" s="9"/>
      <c r="B31" s="8"/>
      <c r="C31" s="9"/>
      <c r="D31" s="14"/>
      <c r="E31" s="14"/>
      <c r="F31" s="14"/>
      <c r="G31" s="14"/>
      <c r="H31" s="14"/>
      <c r="I31" s="14"/>
      <c r="J31" s="14"/>
      <c r="K31" s="14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5">
      <c r="A32" s="9"/>
      <c r="B32" s="8"/>
      <c r="C32" s="9"/>
      <c r="D32" s="9"/>
      <c r="E32" s="9"/>
      <c r="F32" s="17" t="s">
        <v>17</v>
      </c>
      <c r="G32" s="9"/>
      <c r="H32" s="9"/>
      <c r="I32" s="17" t="s">
        <v>18</v>
      </c>
      <c r="J32" s="17" t="s">
        <v>19</v>
      </c>
      <c r="K32" s="9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5">
      <c r="A33" s="9"/>
      <c r="B33" s="8"/>
      <c r="C33" s="9"/>
      <c r="D33" s="7" t="s">
        <v>20</v>
      </c>
      <c r="E33" s="7" t="s">
        <v>21</v>
      </c>
      <c r="F33" s="18">
        <f>ROUND((SUM(BE80:BE128)),2)</f>
        <v>0</v>
      </c>
      <c r="G33" s="9"/>
      <c r="H33" s="9"/>
      <c r="I33" s="19">
        <v>0.21</v>
      </c>
      <c r="J33" s="18">
        <f>ROUND(((SUM(BE80:BE128))*I33),2)</f>
        <v>0</v>
      </c>
      <c r="K33" s="9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5">
      <c r="A34" s="9"/>
      <c r="B34" s="8"/>
      <c r="C34" s="9"/>
      <c r="D34" s="9"/>
      <c r="E34" s="7" t="s">
        <v>22</v>
      </c>
      <c r="F34" s="18">
        <f>ROUND((SUM(BF80:BF128)),2)</f>
        <v>0</v>
      </c>
      <c r="G34" s="9"/>
      <c r="H34" s="9"/>
      <c r="I34" s="19">
        <v>0.15</v>
      </c>
      <c r="J34" s="18">
        <f>ROUND(((SUM(BF80:BF128))*I34),2)</f>
        <v>0</v>
      </c>
      <c r="K34" s="9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>
      <c r="A35" s="9"/>
      <c r="B35" s="8"/>
      <c r="C35" s="9"/>
      <c r="D35" s="9"/>
      <c r="E35" s="7" t="s">
        <v>23</v>
      </c>
      <c r="F35" s="18">
        <f>ROUND((SUM(BG80:BG128)),2)</f>
        <v>0</v>
      </c>
      <c r="G35" s="9"/>
      <c r="H35" s="9"/>
      <c r="I35" s="19">
        <v>0.21</v>
      </c>
      <c r="J35" s="18">
        <f>0</f>
        <v>0</v>
      </c>
      <c r="K35" s="9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5">
      <c r="A36" s="9"/>
      <c r="B36" s="8"/>
      <c r="C36" s="9"/>
      <c r="D36" s="9"/>
      <c r="E36" s="7" t="s">
        <v>24</v>
      </c>
      <c r="F36" s="18">
        <f>ROUND((SUM(BH80:BH128)),2)</f>
        <v>0</v>
      </c>
      <c r="G36" s="9"/>
      <c r="H36" s="9"/>
      <c r="I36" s="19">
        <v>0.15</v>
      </c>
      <c r="J36" s="18">
        <f>0</f>
        <v>0</v>
      </c>
      <c r="K36" s="9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5">
      <c r="A37" s="9"/>
      <c r="B37" s="8"/>
      <c r="C37" s="9"/>
      <c r="D37" s="9"/>
      <c r="E37" s="7" t="s">
        <v>25</v>
      </c>
      <c r="F37" s="18">
        <f>ROUND((SUM(BI80:BI128)),2)</f>
        <v>0</v>
      </c>
      <c r="G37" s="9"/>
      <c r="H37" s="9"/>
      <c r="I37" s="19">
        <v>0</v>
      </c>
      <c r="J37" s="18">
        <f>0</f>
        <v>0</v>
      </c>
      <c r="K37" s="9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5">
      <c r="A38" s="9"/>
      <c r="B38" s="8"/>
      <c r="C38" s="9"/>
      <c r="D38" s="9"/>
      <c r="E38" s="9"/>
      <c r="F38" s="9"/>
      <c r="G38" s="9"/>
      <c r="H38" s="9"/>
      <c r="I38" s="9"/>
      <c r="J38" s="9"/>
      <c r="K38" s="9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5.75">
      <c r="A39" s="9"/>
      <c r="B39" s="8"/>
      <c r="C39" s="9"/>
      <c r="D39" s="20" t="s">
        <v>26</v>
      </c>
      <c r="E39" s="21"/>
      <c r="F39" s="21"/>
      <c r="G39" s="22" t="s">
        <v>27</v>
      </c>
      <c r="H39" s="23" t="s">
        <v>28</v>
      </c>
      <c r="I39" s="21"/>
      <c r="J39" s="24">
        <f>SUM(J30:J37)</f>
        <v>0</v>
      </c>
      <c r="K39" s="25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5">
      <c r="A40" s="9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</row>
    <row r="44" spans="1:22" ht="15">
      <c r="A44" s="9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">
      <c r="A45" s="9"/>
      <c r="B45" s="8"/>
      <c r="C45" s="5" t="s">
        <v>29</v>
      </c>
      <c r="D45" s="9"/>
      <c r="E45" s="9"/>
      <c r="F45" s="9"/>
      <c r="G45" s="9"/>
      <c r="H45" s="9"/>
      <c r="I45" s="9"/>
      <c r="J45" s="9"/>
      <c r="K45" s="9"/>
      <c r="L45" s="8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5">
      <c r="A46" s="9"/>
      <c r="B46" s="8"/>
      <c r="C46" s="9"/>
      <c r="D46" s="9"/>
      <c r="E46" s="9"/>
      <c r="F46" s="9"/>
      <c r="G46" s="9"/>
      <c r="H46" s="9"/>
      <c r="I46" s="9"/>
      <c r="J46" s="9"/>
      <c r="K46" s="9"/>
      <c r="L46" s="8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5">
      <c r="A47" s="9"/>
      <c r="B47" s="8"/>
      <c r="C47" s="7" t="s">
        <v>1</v>
      </c>
      <c r="D47" s="9"/>
      <c r="E47" s="9"/>
      <c r="F47" s="9"/>
      <c r="G47" s="9"/>
      <c r="H47" s="9"/>
      <c r="I47" s="9"/>
      <c r="J47" s="9"/>
      <c r="K47" s="9"/>
      <c r="L47" s="8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5">
      <c r="A48" s="9"/>
      <c r="B48" s="8"/>
      <c r="C48" s="9"/>
      <c r="D48" s="9"/>
      <c r="E48" s="145" t="str">
        <f>E7</f>
        <v>Rekonstrukce podtlakové čerpací stanice Butovice</v>
      </c>
      <c r="F48" s="146"/>
      <c r="G48" s="146"/>
      <c r="H48" s="146"/>
      <c r="I48" s="9"/>
      <c r="J48" s="9"/>
      <c r="K48" s="9"/>
      <c r="L48" s="8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">
      <c r="A49" s="9"/>
      <c r="B49" s="8"/>
      <c r="C49" s="7" t="s">
        <v>2</v>
      </c>
      <c r="D49" s="9"/>
      <c r="E49" s="9"/>
      <c r="F49" s="9"/>
      <c r="G49" s="9"/>
      <c r="H49" s="9"/>
      <c r="I49" s="9"/>
      <c r="J49" s="9"/>
      <c r="K49" s="9"/>
      <c r="L49" s="8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5">
      <c r="A50" s="9"/>
      <c r="B50" s="8"/>
      <c r="C50" s="9"/>
      <c r="D50" s="9"/>
      <c r="E50" s="141" t="str">
        <f>E9</f>
        <v>PS 01 Technologické vystrojení čerpací stanice</v>
      </c>
      <c r="F50" s="142"/>
      <c r="G50" s="142"/>
      <c r="H50" s="142"/>
      <c r="I50" s="9"/>
      <c r="J50" s="9"/>
      <c r="K50" s="9"/>
      <c r="L50" s="8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5">
      <c r="A51" s="9"/>
      <c r="B51" s="8"/>
      <c r="C51" s="9"/>
      <c r="D51" s="9"/>
      <c r="E51" s="9"/>
      <c r="F51" s="9"/>
      <c r="G51" s="9"/>
      <c r="H51" s="9"/>
      <c r="I51" s="9"/>
      <c r="J51" s="9"/>
      <c r="K51" s="9"/>
      <c r="L51" s="8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5">
      <c r="A52" s="9"/>
      <c r="B52" s="8"/>
      <c r="C52" s="7" t="s">
        <v>6</v>
      </c>
      <c r="D52" s="9"/>
      <c r="E52" s="9"/>
      <c r="F52" s="11" t="str">
        <f>F12</f>
        <v xml:space="preserve"> </v>
      </c>
      <c r="G52" s="9"/>
      <c r="H52" s="9"/>
      <c r="I52" s="7" t="s">
        <v>8</v>
      </c>
      <c r="J52" s="10" t="str">
        <f>IF(J12="","",J12)</f>
        <v>00.00.2023</v>
      </c>
      <c r="K52" s="9"/>
      <c r="L52" s="8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5">
      <c r="A53" s="9"/>
      <c r="B53" s="8"/>
      <c r="C53" s="9"/>
      <c r="D53" s="9"/>
      <c r="E53" s="9"/>
      <c r="F53" s="9"/>
      <c r="G53" s="9"/>
      <c r="H53" s="9"/>
      <c r="I53" s="9"/>
      <c r="J53" s="9"/>
      <c r="K53" s="9"/>
      <c r="L53" s="8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5">
      <c r="A54" s="9"/>
      <c r="B54" s="8"/>
      <c r="C54" s="7" t="s">
        <v>9</v>
      </c>
      <c r="D54" s="9"/>
      <c r="E54" s="9"/>
      <c r="F54" s="11" t="str">
        <f>E15</f>
        <v xml:space="preserve"> </v>
      </c>
      <c r="G54" s="9"/>
      <c r="H54" s="9"/>
      <c r="I54" s="7" t="s">
        <v>13</v>
      </c>
      <c r="J54" s="30" t="str">
        <f>E21</f>
        <v xml:space="preserve"> </v>
      </c>
      <c r="K54" s="9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5">
      <c r="A55" s="9"/>
      <c r="B55" s="8"/>
      <c r="C55" s="7" t="s">
        <v>12</v>
      </c>
      <c r="D55" s="9"/>
      <c r="E55" s="9"/>
      <c r="F55" s="11" t="str">
        <f>IF(E18="","",E18)</f>
        <v xml:space="preserve"> </v>
      </c>
      <c r="G55" s="9"/>
      <c r="H55" s="9"/>
      <c r="I55" s="7" t="s">
        <v>14</v>
      </c>
      <c r="J55" s="30" t="str">
        <f>E24</f>
        <v xml:space="preserve"> </v>
      </c>
      <c r="K55" s="9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5">
      <c r="A56" s="9"/>
      <c r="B56" s="8"/>
      <c r="C56" s="9"/>
      <c r="D56" s="9"/>
      <c r="E56" s="9"/>
      <c r="F56" s="9"/>
      <c r="G56" s="9"/>
      <c r="H56" s="9"/>
      <c r="I56" s="9"/>
      <c r="J56" s="9"/>
      <c r="K56" s="9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5">
      <c r="A57" s="9"/>
      <c r="B57" s="8"/>
      <c r="C57" s="31" t="s">
        <v>30</v>
      </c>
      <c r="D57" s="9"/>
      <c r="E57" s="9"/>
      <c r="F57" s="9"/>
      <c r="G57" s="9"/>
      <c r="H57" s="9"/>
      <c r="I57" s="9"/>
      <c r="J57" s="32" t="s">
        <v>31</v>
      </c>
      <c r="K57" s="9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5">
      <c r="A58" s="9"/>
      <c r="B58" s="8"/>
      <c r="C58" s="9"/>
      <c r="D58" s="9"/>
      <c r="E58" s="9"/>
      <c r="F58" s="9"/>
      <c r="G58" s="9"/>
      <c r="H58" s="9"/>
      <c r="I58" s="9"/>
      <c r="J58" s="9"/>
      <c r="K58" s="9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5.75">
      <c r="A59" s="9"/>
      <c r="B59" s="8"/>
      <c r="C59" s="33" t="s">
        <v>32</v>
      </c>
      <c r="D59" s="9"/>
      <c r="E59" s="9"/>
      <c r="F59" s="9"/>
      <c r="G59" s="9"/>
      <c r="H59" s="9"/>
      <c r="I59" s="9"/>
      <c r="J59" s="16">
        <f>J81</f>
        <v>0</v>
      </c>
      <c r="K59" s="9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5">
      <c r="A60" s="34"/>
      <c r="B60" s="35"/>
      <c r="C60" s="34"/>
      <c r="D60" s="36" t="s">
        <v>33</v>
      </c>
      <c r="E60" s="37"/>
      <c r="F60" s="37"/>
      <c r="G60" s="37"/>
      <c r="H60" s="37"/>
      <c r="I60" s="37"/>
      <c r="J60" s="38">
        <f>J81</f>
        <v>0</v>
      </c>
      <c r="K60" s="34"/>
      <c r="L60" s="35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15">
      <c r="A61" s="9"/>
      <c r="B61" s="8"/>
      <c r="C61" s="9"/>
      <c r="D61" s="9"/>
      <c r="E61" s="9"/>
      <c r="F61" s="9"/>
      <c r="G61" s="9"/>
      <c r="H61" s="9"/>
      <c r="I61" s="9"/>
      <c r="J61" s="9"/>
      <c r="K61" s="9"/>
      <c r="L61" s="8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5">
      <c r="A62" s="9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</row>
    <row r="66" spans="1:22" ht="15">
      <c r="A66" s="9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">
      <c r="A67" s="9"/>
      <c r="B67" s="8"/>
      <c r="C67" s="5" t="s">
        <v>34</v>
      </c>
      <c r="D67" s="9"/>
      <c r="E67" s="9"/>
      <c r="F67" s="9"/>
      <c r="G67" s="9"/>
      <c r="H67" s="9"/>
      <c r="I67" s="9"/>
      <c r="J67" s="9"/>
      <c r="K67" s="9"/>
      <c r="L67" s="8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5">
      <c r="A68" s="9"/>
      <c r="B68" s="8"/>
      <c r="C68" s="9"/>
      <c r="D68" s="9"/>
      <c r="E68" s="9"/>
      <c r="F68" s="9"/>
      <c r="G68" s="9"/>
      <c r="H68" s="9"/>
      <c r="I68" s="9"/>
      <c r="J68" s="9"/>
      <c r="K68" s="9"/>
      <c r="L68" s="8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5">
      <c r="A69" s="9"/>
      <c r="B69" s="8"/>
      <c r="C69" s="7" t="s">
        <v>1</v>
      </c>
      <c r="D69" s="9"/>
      <c r="E69" s="9"/>
      <c r="F69" s="9"/>
      <c r="G69" s="9"/>
      <c r="H69" s="9"/>
      <c r="I69" s="9"/>
      <c r="J69" s="9"/>
      <c r="K69" s="9"/>
      <c r="L69" s="8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5">
      <c r="A70" s="9"/>
      <c r="B70" s="8"/>
      <c r="C70" s="9"/>
      <c r="D70" s="9"/>
      <c r="E70" s="145" t="str">
        <f>E7</f>
        <v>Rekonstrukce podtlakové čerpací stanice Butovice</v>
      </c>
      <c r="F70" s="146"/>
      <c r="G70" s="146"/>
      <c r="H70" s="146"/>
      <c r="I70" s="9"/>
      <c r="J70" s="9"/>
      <c r="K70" s="9"/>
      <c r="L70" s="8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5">
      <c r="A71" s="9"/>
      <c r="B71" s="8"/>
      <c r="C71" s="7" t="s">
        <v>2</v>
      </c>
      <c r="D71" s="9"/>
      <c r="E71" s="9"/>
      <c r="F71" s="9"/>
      <c r="G71" s="9"/>
      <c r="H71" s="9"/>
      <c r="I71" s="9"/>
      <c r="J71" s="9"/>
      <c r="K71" s="9"/>
      <c r="L71" s="8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5">
      <c r="A72" s="9"/>
      <c r="B72" s="8"/>
      <c r="C72" s="9"/>
      <c r="D72" s="9"/>
      <c r="E72" s="141" t="str">
        <f>E9</f>
        <v>PS 01 Technologické vystrojení čerpací stanice</v>
      </c>
      <c r="F72" s="142"/>
      <c r="G72" s="142"/>
      <c r="H72" s="142"/>
      <c r="I72" s="9"/>
      <c r="J72" s="9"/>
      <c r="K72" s="9"/>
      <c r="L72" s="8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5">
      <c r="A73" s="9"/>
      <c r="B73" s="8"/>
      <c r="C73" s="9"/>
      <c r="D73" s="9"/>
      <c r="E73" s="9"/>
      <c r="F73" s="9"/>
      <c r="G73" s="9"/>
      <c r="H73" s="9"/>
      <c r="I73" s="9"/>
      <c r="J73" s="9"/>
      <c r="K73" s="9"/>
      <c r="L73" s="8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5">
      <c r="A74" s="9"/>
      <c r="B74" s="8"/>
      <c r="C74" s="7" t="s">
        <v>6</v>
      </c>
      <c r="D74" s="9"/>
      <c r="E74" s="9"/>
      <c r="F74" s="11" t="str">
        <f>F12</f>
        <v xml:space="preserve"> </v>
      </c>
      <c r="G74" s="9"/>
      <c r="H74" s="9"/>
      <c r="I74" s="7" t="s">
        <v>8</v>
      </c>
      <c r="J74" s="10" t="str">
        <f>IF(J12="","",J12)</f>
        <v>00.00.2023</v>
      </c>
      <c r="K74" s="9"/>
      <c r="L74" s="8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5">
      <c r="A75" s="9"/>
      <c r="B75" s="8"/>
      <c r="C75" s="9"/>
      <c r="D75" s="9"/>
      <c r="E75" s="9"/>
      <c r="F75" s="9"/>
      <c r="G75" s="9"/>
      <c r="H75" s="9"/>
      <c r="I75" s="9"/>
      <c r="J75" s="9"/>
      <c r="K75" s="9"/>
      <c r="L75" s="8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5">
      <c r="A76" s="9"/>
      <c r="B76" s="8"/>
      <c r="C76" s="7" t="s">
        <v>9</v>
      </c>
      <c r="D76" s="9"/>
      <c r="E76" s="9"/>
      <c r="F76" s="11" t="str">
        <f>E15</f>
        <v xml:space="preserve"> </v>
      </c>
      <c r="G76" s="9"/>
      <c r="H76" s="9"/>
      <c r="I76" s="7" t="s">
        <v>13</v>
      </c>
      <c r="J76" s="30" t="str">
        <f>E21</f>
        <v xml:space="preserve"> </v>
      </c>
      <c r="K76" s="9"/>
      <c r="L76" s="8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5">
      <c r="A77" s="9"/>
      <c r="B77" s="8"/>
      <c r="C77" s="7" t="s">
        <v>12</v>
      </c>
      <c r="D77" s="9"/>
      <c r="E77" s="9"/>
      <c r="F77" s="11" t="str">
        <f>IF(E18="","",E18)</f>
        <v xml:space="preserve"> </v>
      </c>
      <c r="G77" s="9"/>
      <c r="H77" s="9"/>
      <c r="I77" s="7" t="s">
        <v>14</v>
      </c>
      <c r="J77" s="30" t="str">
        <f>E24</f>
        <v xml:space="preserve"> </v>
      </c>
      <c r="K77" s="9"/>
      <c r="L77" s="8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5">
      <c r="A78" s="9"/>
      <c r="B78" s="8"/>
      <c r="C78" s="9"/>
      <c r="D78" s="9"/>
      <c r="E78" s="9"/>
      <c r="F78" s="9"/>
      <c r="G78" s="9"/>
      <c r="H78" s="9"/>
      <c r="I78" s="9"/>
      <c r="J78" s="9"/>
      <c r="K78" s="9"/>
      <c r="L78" s="8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25.9" customHeight="1">
      <c r="A79" s="39"/>
      <c r="B79" s="40"/>
      <c r="C79" s="64" t="s">
        <v>35</v>
      </c>
      <c r="D79" s="65" t="s">
        <v>36</v>
      </c>
      <c r="E79" s="65" t="s">
        <v>37</v>
      </c>
      <c r="F79" s="65" t="s">
        <v>38</v>
      </c>
      <c r="G79" s="65" t="s">
        <v>39</v>
      </c>
      <c r="H79" s="65" t="s">
        <v>40</v>
      </c>
      <c r="I79" s="65" t="s">
        <v>41</v>
      </c>
      <c r="J79" s="66" t="s">
        <v>31</v>
      </c>
      <c r="K79" s="41" t="s">
        <v>42</v>
      </c>
      <c r="L79" s="40"/>
      <c r="M79" s="42" t="s">
        <v>4</v>
      </c>
      <c r="N79" s="43" t="s">
        <v>20</v>
      </c>
      <c r="O79" s="43" t="s">
        <v>51</v>
      </c>
      <c r="P79" s="43" t="s">
        <v>52</v>
      </c>
      <c r="Q79" s="43" t="s">
        <v>53</v>
      </c>
      <c r="R79" s="43" t="s">
        <v>54</v>
      </c>
      <c r="S79" s="43" t="s">
        <v>55</v>
      </c>
      <c r="T79" s="44" t="s">
        <v>56</v>
      </c>
      <c r="U79" s="39"/>
      <c r="V79" s="39"/>
    </row>
    <row r="80" spans="1:22" ht="15.75">
      <c r="A80" s="9"/>
      <c r="B80" s="8"/>
      <c r="C80" s="45" t="s">
        <v>43</v>
      </c>
      <c r="D80" s="9"/>
      <c r="E80" s="9"/>
      <c r="F80" s="9"/>
      <c r="G80" s="9"/>
      <c r="H80" s="9"/>
      <c r="I80" s="9"/>
      <c r="J80" s="46">
        <f>J81</f>
        <v>0</v>
      </c>
      <c r="K80" s="9"/>
      <c r="L80" s="8"/>
      <c r="M80" s="47"/>
      <c r="N80" s="14"/>
      <c r="O80" s="14"/>
      <c r="P80" s="48" t="e">
        <f>P81</f>
        <v>#REF!</v>
      </c>
      <c r="Q80" s="14"/>
      <c r="R80" s="48" t="e">
        <f>R81</f>
        <v>#REF!</v>
      </c>
      <c r="S80" s="14"/>
      <c r="T80" s="49" t="e">
        <f>T81</f>
        <v>#REF!</v>
      </c>
      <c r="U80" s="9"/>
      <c r="V80" s="9"/>
    </row>
    <row r="81" spans="1:22" ht="27.6" customHeight="1">
      <c r="A81" s="50"/>
      <c r="B81" s="51"/>
      <c r="C81" s="50"/>
      <c r="D81" s="52" t="s">
        <v>44</v>
      </c>
      <c r="E81" s="53" t="s">
        <v>45</v>
      </c>
      <c r="F81" s="68" t="s">
        <v>62</v>
      </c>
      <c r="G81" s="50"/>
      <c r="H81" s="50"/>
      <c r="I81" s="50"/>
      <c r="J81" s="54">
        <f>SUM(J83:J130)</f>
        <v>0</v>
      </c>
      <c r="K81" s="50"/>
      <c r="L81" s="51"/>
      <c r="M81" s="55"/>
      <c r="N81" s="50"/>
      <c r="O81" s="50"/>
      <c r="P81" s="56" t="e">
        <f>SUM(P83:P128)</f>
        <v>#REF!</v>
      </c>
      <c r="Q81" s="50"/>
      <c r="R81" s="56" t="e">
        <f>SUM(R83:R128)</f>
        <v>#REF!</v>
      </c>
      <c r="S81" s="50"/>
      <c r="T81" s="57" t="e">
        <f>SUM(T83:T128)</f>
        <v>#REF!</v>
      </c>
      <c r="U81" s="50"/>
      <c r="V81" s="50"/>
    </row>
    <row r="82" spans="1:22" ht="27.6" customHeight="1">
      <c r="A82" s="50"/>
      <c r="B82" s="51"/>
      <c r="C82" s="50"/>
      <c r="D82" s="52"/>
      <c r="E82" s="53"/>
      <c r="F82" s="69"/>
      <c r="G82" s="50"/>
      <c r="H82" s="50"/>
      <c r="I82" s="50"/>
      <c r="J82" s="54"/>
      <c r="K82" s="50"/>
      <c r="L82" s="51"/>
      <c r="M82" s="55"/>
      <c r="N82" s="50"/>
      <c r="O82" s="50"/>
      <c r="P82" s="56"/>
      <c r="Q82" s="50"/>
      <c r="R82" s="56"/>
      <c r="S82" s="50"/>
      <c r="T82" s="57"/>
      <c r="U82" s="50"/>
      <c r="V82" s="50"/>
    </row>
    <row r="83" spans="1:22" ht="27" customHeight="1">
      <c r="A83" s="9"/>
      <c r="B83" s="58"/>
      <c r="C83" s="72">
        <v>1</v>
      </c>
      <c r="D83" s="72" t="s">
        <v>46</v>
      </c>
      <c r="E83" s="73" t="s">
        <v>57</v>
      </c>
      <c r="F83" s="74" t="s">
        <v>71</v>
      </c>
      <c r="G83" s="75" t="s">
        <v>48</v>
      </c>
      <c r="H83" s="76">
        <v>2</v>
      </c>
      <c r="I83" s="77"/>
      <c r="J83" s="78">
        <f>ROUND(I83*H83,2)</f>
        <v>0</v>
      </c>
      <c r="K83" s="59" t="s">
        <v>4</v>
      </c>
      <c r="L83" s="8"/>
      <c r="M83" s="60" t="s">
        <v>4</v>
      </c>
      <c r="N83" s="61" t="s">
        <v>21</v>
      </c>
      <c r="O83" s="62">
        <v>0</v>
      </c>
      <c r="P83" s="62">
        <f aca="true" t="shared" si="0" ref="P83:P96">O83*H83</f>
        <v>0</v>
      </c>
      <c r="Q83" s="62">
        <v>0</v>
      </c>
      <c r="R83" s="62">
        <f aca="true" t="shared" si="1" ref="R83:R96">Q83*H83</f>
        <v>0</v>
      </c>
      <c r="S83" s="62">
        <v>0</v>
      </c>
      <c r="T83" s="63">
        <f aca="true" t="shared" si="2" ref="T83:T96">S83*H83</f>
        <v>0</v>
      </c>
      <c r="U83" s="9"/>
      <c r="V83" s="9"/>
    </row>
    <row r="84" spans="1:22" ht="68.25">
      <c r="A84" s="9"/>
      <c r="B84" s="58"/>
      <c r="C84" s="72"/>
      <c r="D84" s="72"/>
      <c r="E84" s="73"/>
      <c r="F84" s="79" t="s">
        <v>72</v>
      </c>
      <c r="G84" s="75"/>
      <c r="H84" s="76"/>
      <c r="I84" s="77"/>
      <c r="J84" s="78"/>
      <c r="K84" s="59"/>
      <c r="L84" s="8"/>
      <c r="M84" s="60"/>
      <c r="N84" s="61"/>
      <c r="O84" s="62"/>
      <c r="P84" s="62"/>
      <c r="Q84" s="62"/>
      <c r="R84" s="62"/>
      <c r="S84" s="62"/>
      <c r="T84" s="63"/>
      <c r="U84" s="9"/>
      <c r="V84" s="9"/>
    </row>
    <row r="85" spans="1:22" ht="15">
      <c r="A85" s="9"/>
      <c r="B85" s="58"/>
      <c r="C85" s="72">
        <v>2</v>
      </c>
      <c r="D85" s="72" t="s">
        <v>46</v>
      </c>
      <c r="E85" s="73" t="s">
        <v>73</v>
      </c>
      <c r="F85" s="80" t="s">
        <v>80</v>
      </c>
      <c r="G85" s="75" t="s">
        <v>47</v>
      </c>
      <c r="H85" s="76">
        <v>2</v>
      </c>
      <c r="I85" s="77"/>
      <c r="J85" s="78">
        <f aca="true" t="shared" si="3" ref="J85:J129">ROUND(I85*H85,2)</f>
        <v>0</v>
      </c>
      <c r="K85" s="59"/>
      <c r="L85" s="8"/>
      <c r="M85" s="60"/>
      <c r="N85" s="61"/>
      <c r="O85" s="62"/>
      <c r="P85" s="62"/>
      <c r="Q85" s="62"/>
      <c r="R85" s="62"/>
      <c r="S85" s="62"/>
      <c r="T85" s="63"/>
      <c r="U85" s="9"/>
      <c r="V85" s="9"/>
    </row>
    <row r="86" spans="1:22" ht="15">
      <c r="A86" s="9"/>
      <c r="B86" s="58"/>
      <c r="C86" s="72"/>
      <c r="D86" s="72"/>
      <c r="E86" s="73"/>
      <c r="F86" s="81" t="s">
        <v>81</v>
      </c>
      <c r="G86" s="75"/>
      <c r="H86" s="76"/>
      <c r="I86" s="77"/>
      <c r="J86" s="78"/>
      <c r="K86" s="59" t="s">
        <v>4</v>
      </c>
      <c r="L86" s="8"/>
      <c r="M86" s="60" t="s">
        <v>4</v>
      </c>
      <c r="N86" s="61" t="s">
        <v>21</v>
      </c>
      <c r="O86" s="62">
        <v>0</v>
      </c>
      <c r="P86" s="62">
        <f t="shared" si="0"/>
        <v>0</v>
      </c>
      <c r="Q86" s="62">
        <v>0</v>
      </c>
      <c r="R86" s="62">
        <f t="shared" si="1"/>
        <v>0</v>
      </c>
      <c r="S86" s="62">
        <v>0</v>
      </c>
      <c r="T86" s="63">
        <f t="shared" si="2"/>
        <v>0</v>
      </c>
      <c r="U86" s="9"/>
      <c r="V86" s="9"/>
    </row>
    <row r="87" spans="1:22" ht="15">
      <c r="A87" s="9"/>
      <c r="B87" s="58"/>
      <c r="C87" s="72">
        <v>3</v>
      </c>
      <c r="D87" s="72" t="s">
        <v>46</v>
      </c>
      <c r="E87" s="73" t="s">
        <v>82</v>
      </c>
      <c r="F87" s="82" t="s">
        <v>84</v>
      </c>
      <c r="G87" s="75" t="s">
        <v>47</v>
      </c>
      <c r="H87" s="76">
        <v>2</v>
      </c>
      <c r="I87" s="77"/>
      <c r="J87" s="78">
        <f t="shared" si="3"/>
        <v>0</v>
      </c>
      <c r="K87" s="59" t="s">
        <v>4</v>
      </c>
      <c r="L87" s="8"/>
      <c r="M87" s="60" t="s">
        <v>4</v>
      </c>
      <c r="N87" s="61" t="s">
        <v>21</v>
      </c>
      <c r="O87" s="62">
        <v>0</v>
      </c>
      <c r="P87" s="62">
        <f t="shared" si="0"/>
        <v>0</v>
      </c>
      <c r="Q87" s="62">
        <v>0</v>
      </c>
      <c r="R87" s="62">
        <f t="shared" si="1"/>
        <v>0</v>
      </c>
      <c r="S87" s="62">
        <v>0</v>
      </c>
      <c r="T87" s="63">
        <f t="shared" si="2"/>
        <v>0</v>
      </c>
      <c r="U87" s="9"/>
      <c r="V87" s="9"/>
    </row>
    <row r="88" spans="1:22" ht="33.75">
      <c r="A88" s="9"/>
      <c r="B88" s="58"/>
      <c r="C88" s="72"/>
      <c r="D88" s="72"/>
      <c r="E88" s="73"/>
      <c r="F88" s="81" t="s">
        <v>85</v>
      </c>
      <c r="G88" s="75"/>
      <c r="H88" s="76"/>
      <c r="I88" s="77"/>
      <c r="J88" s="78"/>
      <c r="K88" s="59" t="s">
        <v>4</v>
      </c>
      <c r="L88" s="8"/>
      <c r="M88" s="60" t="s">
        <v>4</v>
      </c>
      <c r="N88" s="61" t="s">
        <v>21</v>
      </c>
      <c r="O88" s="62">
        <v>0</v>
      </c>
      <c r="P88" s="62">
        <f t="shared" si="0"/>
        <v>0</v>
      </c>
      <c r="Q88" s="62">
        <v>0</v>
      </c>
      <c r="R88" s="62">
        <f t="shared" si="1"/>
        <v>0</v>
      </c>
      <c r="S88" s="62">
        <v>0</v>
      </c>
      <c r="T88" s="63">
        <f t="shared" si="2"/>
        <v>0</v>
      </c>
      <c r="U88" s="9"/>
      <c r="V88" s="9"/>
    </row>
    <row r="89" spans="1:22" ht="15">
      <c r="A89" s="9"/>
      <c r="B89" s="58"/>
      <c r="C89" s="72">
        <v>4</v>
      </c>
      <c r="D89" s="72" t="s">
        <v>46</v>
      </c>
      <c r="E89" s="73" t="s">
        <v>74</v>
      </c>
      <c r="F89" s="83" t="s">
        <v>83</v>
      </c>
      <c r="G89" s="75" t="s">
        <v>47</v>
      </c>
      <c r="H89" s="76">
        <v>2</v>
      </c>
      <c r="I89" s="77"/>
      <c r="J89" s="78">
        <f t="shared" si="3"/>
        <v>0</v>
      </c>
      <c r="K89" s="59" t="s">
        <v>4</v>
      </c>
      <c r="L89" s="8"/>
      <c r="M89" s="60" t="s">
        <v>4</v>
      </c>
      <c r="N89" s="61" t="s">
        <v>21</v>
      </c>
      <c r="O89" s="62">
        <v>0</v>
      </c>
      <c r="P89" s="62">
        <f t="shared" si="0"/>
        <v>0</v>
      </c>
      <c r="Q89" s="62">
        <v>0</v>
      </c>
      <c r="R89" s="62">
        <f t="shared" si="1"/>
        <v>0</v>
      </c>
      <c r="S89" s="62">
        <v>0</v>
      </c>
      <c r="T89" s="63">
        <f t="shared" si="2"/>
        <v>0</v>
      </c>
      <c r="U89" s="9"/>
      <c r="V89" s="9"/>
    </row>
    <row r="90" spans="1:22" ht="15">
      <c r="A90" s="9"/>
      <c r="B90" s="58"/>
      <c r="C90" s="72"/>
      <c r="D90" s="72"/>
      <c r="E90" s="73"/>
      <c r="F90" s="81" t="s">
        <v>86</v>
      </c>
      <c r="G90" s="75"/>
      <c r="H90" s="76"/>
      <c r="I90" s="77"/>
      <c r="J90" s="78"/>
      <c r="K90" s="59" t="s">
        <v>4</v>
      </c>
      <c r="L90" s="8"/>
      <c r="M90" s="60" t="s">
        <v>4</v>
      </c>
      <c r="N90" s="61" t="s">
        <v>21</v>
      </c>
      <c r="O90" s="62">
        <v>0</v>
      </c>
      <c r="P90" s="62">
        <f t="shared" si="0"/>
        <v>0</v>
      </c>
      <c r="Q90" s="62">
        <v>0</v>
      </c>
      <c r="R90" s="62">
        <f t="shared" si="1"/>
        <v>0</v>
      </c>
      <c r="S90" s="62">
        <v>0</v>
      </c>
      <c r="T90" s="63">
        <f t="shared" si="2"/>
        <v>0</v>
      </c>
      <c r="U90" s="9"/>
      <c r="V90" s="9"/>
    </row>
    <row r="91" spans="1:22" ht="15">
      <c r="A91" s="9"/>
      <c r="B91" s="58"/>
      <c r="C91" s="72">
        <v>5</v>
      </c>
      <c r="D91" s="72" t="s">
        <v>46</v>
      </c>
      <c r="E91" s="73" t="s">
        <v>75</v>
      </c>
      <c r="F91" s="82" t="s">
        <v>87</v>
      </c>
      <c r="G91" s="75" t="s">
        <v>47</v>
      </c>
      <c r="H91" s="76">
        <v>1</v>
      </c>
      <c r="I91" s="77"/>
      <c r="J91" s="78">
        <f t="shared" si="3"/>
        <v>0</v>
      </c>
      <c r="K91" s="59" t="s">
        <v>4</v>
      </c>
      <c r="L91" s="8"/>
      <c r="M91" s="60" t="s">
        <v>4</v>
      </c>
      <c r="N91" s="61" t="s">
        <v>21</v>
      </c>
      <c r="O91" s="62">
        <v>0</v>
      </c>
      <c r="P91" s="62">
        <f t="shared" si="0"/>
        <v>0</v>
      </c>
      <c r="Q91" s="62">
        <v>0</v>
      </c>
      <c r="R91" s="62">
        <f t="shared" si="1"/>
        <v>0</v>
      </c>
      <c r="S91" s="62">
        <v>0</v>
      </c>
      <c r="T91" s="63">
        <f t="shared" si="2"/>
        <v>0</v>
      </c>
      <c r="U91" s="9"/>
      <c r="V91" s="9"/>
    </row>
    <row r="92" spans="1:22" ht="22.5">
      <c r="A92" s="9"/>
      <c r="B92" s="58"/>
      <c r="C92" s="72"/>
      <c r="D92" s="72"/>
      <c r="E92" s="73"/>
      <c r="F92" s="81" t="s">
        <v>88</v>
      </c>
      <c r="G92" s="75"/>
      <c r="H92" s="76"/>
      <c r="I92" s="77"/>
      <c r="J92" s="78"/>
      <c r="K92" s="59" t="s">
        <v>4</v>
      </c>
      <c r="L92" s="8"/>
      <c r="M92" s="60" t="s">
        <v>4</v>
      </c>
      <c r="N92" s="61" t="s">
        <v>21</v>
      </c>
      <c r="O92" s="62">
        <v>0</v>
      </c>
      <c r="P92" s="62">
        <f t="shared" si="0"/>
        <v>0</v>
      </c>
      <c r="Q92" s="62">
        <v>0</v>
      </c>
      <c r="R92" s="62">
        <f t="shared" si="1"/>
        <v>0</v>
      </c>
      <c r="S92" s="62">
        <v>0</v>
      </c>
      <c r="T92" s="63">
        <f t="shared" si="2"/>
        <v>0</v>
      </c>
      <c r="U92" s="9"/>
      <c r="V92" s="9"/>
    </row>
    <row r="93" spans="1:22" ht="15">
      <c r="A93" s="9"/>
      <c r="B93" s="58"/>
      <c r="C93" s="72">
        <v>6</v>
      </c>
      <c r="D93" s="72" t="s">
        <v>46</v>
      </c>
      <c r="E93" s="73" t="s">
        <v>76</v>
      </c>
      <c r="F93" s="82" t="s">
        <v>89</v>
      </c>
      <c r="G93" s="75" t="s">
        <v>47</v>
      </c>
      <c r="H93" s="76">
        <v>2</v>
      </c>
      <c r="I93" s="77"/>
      <c r="J93" s="78">
        <f t="shared" si="3"/>
        <v>0</v>
      </c>
      <c r="K93" s="59" t="s">
        <v>4</v>
      </c>
      <c r="L93" s="8"/>
      <c r="M93" s="60" t="s">
        <v>4</v>
      </c>
      <c r="N93" s="61" t="s">
        <v>21</v>
      </c>
      <c r="O93" s="62">
        <v>0</v>
      </c>
      <c r="P93" s="62">
        <f t="shared" si="0"/>
        <v>0</v>
      </c>
      <c r="Q93" s="62">
        <v>0</v>
      </c>
      <c r="R93" s="62">
        <f t="shared" si="1"/>
        <v>0</v>
      </c>
      <c r="S93" s="62">
        <v>0</v>
      </c>
      <c r="T93" s="63">
        <f t="shared" si="2"/>
        <v>0</v>
      </c>
      <c r="U93" s="9"/>
      <c r="V93" s="9"/>
    </row>
    <row r="94" spans="1:22" ht="191.25">
      <c r="A94" s="9"/>
      <c r="B94" s="58"/>
      <c r="C94" s="72"/>
      <c r="D94" s="72"/>
      <c r="E94" s="73"/>
      <c r="F94" s="81" t="s">
        <v>113</v>
      </c>
      <c r="G94" s="75"/>
      <c r="H94" s="76"/>
      <c r="I94" s="77"/>
      <c r="J94" s="78"/>
      <c r="K94" s="59" t="s">
        <v>4</v>
      </c>
      <c r="L94" s="8"/>
      <c r="M94" s="60" t="s">
        <v>4</v>
      </c>
      <c r="N94" s="61" t="s">
        <v>21</v>
      </c>
      <c r="O94" s="62">
        <v>0</v>
      </c>
      <c r="P94" s="62">
        <f t="shared" si="0"/>
        <v>0</v>
      </c>
      <c r="Q94" s="62">
        <v>0</v>
      </c>
      <c r="R94" s="62">
        <f t="shared" si="1"/>
        <v>0</v>
      </c>
      <c r="S94" s="62">
        <v>0</v>
      </c>
      <c r="T94" s="63">
        <f t="shared" si="2"/>
        <v>0</v>
      </c>
      <c r="U94" s="9"/>
      <c r="V94" s="9"/>
    </row>
    <row r="95" spans="1:22" ht="15">
      <c r="A95" s="9"/>
      <c r="B95" s="58"/>
      <c r="C95" s="72">
        <v>7</v>
      </c>
      <c r="D95" s="72" t="s">
        <v>46</v>
      </c>
      <c r="E95" s="73" t="s">
        <v>77</v>
      </c>
      <c r="F95" s="82" t="s">
        <v>90</v>
      </c>
      <c r="G95" s="75" t="s">
        <v>48</v>
      </c>
      <c r="H95" s="76">
        <v>1</v>
      </c>
      <c r="I95" s="77"/>
      <c r="J95" s="78">
        <f t="shared" si="3"/>
        <v>0</v>
      </c>
      <c r="K95" s="59"/>
      <c r="L95" s="8"/>
      <c r="M95" s="60"/>
      <c r="N95" s="61"/>
      <c r="O95" s="62"/>
      <c r="P95" s="62"/>
      <c r="Q95" s="62"/>
      <c r="R95" s="62"/>
      <c r="S95" s="62"/>
      <c r="T95" s="63"/>
      <c r="U95" s="9"/>
      <c r="V95" s="9"/>
    </row>
    <row r="96" spans="1:22" ht="90">
      <c r="A96" s="9"/>
      <c r="B96" s="58"/>
      <c r="C96" s="72"/>
      <c r="D96" s="72"/>
      <c r="E96" s="73"/>
      <c r="F96" s="81" t="s">
        <v>112</v>
      </c>
      <c r="G96" s="75"/>
      <c r="H96" s="76"/>
      <c r="I96" s="77"/>
      <c r="J96" s="78"/>
      <c r="K96" s="59" t="s">
        <v>4</v>
      </c>
      <c r="L96" s="8"/>
      <c r="M96" s="60" t="s">
        <v>4</v>
      </c>
      <c r="N96" s="61" t="s">
        <v>21</v>
      </c>
      <c r="O96" s="62">
        <v>0</v>
      </c>
      <c r="P96" s="62">
        <f t="shared" si="0"/>
        <v>0</v>
      </c>
      <c r="Q96" s="62">
        <v>0</v>
      </c>
      <c r="R96" s="62">
        <f t="shared" si="1"/>
        <v>0</v>
      </c>
      <c r="S96" s="62">
        <v>0</v>
      </c>
      <c r="T96" s="63">
        <f t="shared" si="2"/>
        <v>0</v>
      </c>
      <c r="U96" s="9"/>
      <c r="V96" s="9"/>
    </row>
    <row r="97" spans="1:22" ht="15">
      <c r="A97" s="9"/>
      <c r="B97" s="58"/>
      <c r="C97" s="72">
        <v>8</v>
      </c>
      <c r="D97" s="72" t="s">
        <v>46</v>
      </c>
      <c r="E97" s="73" t="s">
        <v>78</v>
      </c>
      <c r="F97" s="82" t="s">
        <v>91</v>
      </c>
      <c r="G97" s="75" t="s">
        <v>48</v>
      </c>
      <c r="H97" s="76">
        <v>1</v>
      </c>
      <c r="I97" s="77"/>
      <c r="J97" s="78">
        <f t="shared" si="3"/>
        <v>0</v>
      </c>
      <c r="K97" s="59" t="s">
        <v>4</v>
      </c>
      <c r="L97" s="8"/>
      <c r="M97" s="60" t="s">
        <v>4</v>
      </c>
      <c r="N97" s="61" t="s">
        <v>21</v>
      </c>
      <c r="O97" s="62">
        <v>0</v>
      </c>
      <c r="P97" s="62">
        <f>O97*H97</f>
        <v>0</v>
      </c>
      <c r="Q97" s="62">
        <v>0</v>
      </c>
      <c r="R97" s="62">
        <f>Q97*H97</f>
        <v>0</v>
      </c>
      <c r="S97" s="62">
        <v>0</v>
      </c>
      <c r="T97" s="63">
        <f>S97*H97</f>
        <v>0</v>
      </c>
      <c r="U97" s="9"/>
      <c r="V97" s="9"/>
    </row>
    <row r="98" spans="1:22" ht="112.5">
      <c r="A98" s="9"/>
      <c r="B98" s="58"/>
      <c r="C98" s="72"/>
      <c r="D98" s="72"/>
      <c r="E98" s="73"/>
      <c r="F98" s="81" t="s">
        <v>111</v>
      </c>
      <c r="G98" s="75"/>
      <c r="H98" s="76"/>
      <c r="I98" s="77"/>
      <c r="J98" s="78"/>
      <c r="K98" s="59" t="s">
        <v>4</v>
      </c>
      <c r="L98" s="8"/>
      <c r="M98" s="60" t="s">
        <v>4</v>
      </c>
      <c r="N98" s="61" t="s">
        <v>21</v>
      </c>
      <c r="O98" s="62">
        <v>0</v>
      </c>
      <c r="P98" s="62">
        <f>O98*H98</f>
        <v>0</v>
      </c>
      <c r="Q98" s="62">
        <v>0</v>
      </c>
      <c r="R98" s="62">
        <f>Q98*H98</f>
        <v>0</v>
      </c>
      <c r="S98" s="62">
        <v>0</v>
      </c>
      <c r="T98" s="63">
        <f>S98*H98</f>
        <v>0</v>
      </c>
      <c r="U98" s="9"/>
      <c r="V98" s="9"/>
    </row>
    <row r="99" spans="1:22" ht="15">
      <c r="A99" s="9"/>
      <c r="B99" s="58"/>
      <c r="C99" s="72">
        <v>9</v>
      </c>
      <c r="D99" s="72" t="s">
        <v>46</v>
      </c>
      <c r="E99" s="73" t="s">
        <v>79</v>
      </c>
      <c r="F99" s="82" t="s">
        <v>92</v>
      </c>
      <c r="G99" s="75" t="s">
        <v>48</v>
      </c>
      <c r="H99" s="76">
        <v>1</v>
      </c>
      <c r="I99" s="77"/>
      <c r="J99" s="78">
        <f t="shared" si="3"/>
        <v>0</v>
      </c>
      <c r="K99" s="59" t="s">
        <v>4</v>
      </c>
      <c r="L99" s="8"/>
      <c r="M99" s="60" t="s">
        <v>4</v>
      </c>
      <c r="N99" s="61" t="s">
        <v>21</v>
      </c>
      <c r="O99" s="62">
        <v>0</v>
      </c>
      <c r="P99" s="62">
        <f>O99*H99</f>
        <v>0</v>
      </c>
      <c r="Q99" s="62">
        <v>0</v>
      </c>
      <c r="R99" s="62">
        <f>Q99*H99</f>
        <v>0</v>
      </c>
      <c r="S99" s="62">
        <v>0</v>
      </c>
      <c r="T99" s="63">
        <f>S99*H99</f>
        <v>0</v>
      </c>
      <c r="U99" s="9"/>
      <c r="V99" s="9"/>
    </row>
    <row r="100" spans="1:22" ht="67.5">
      <c r="A100" s="9"/>
      <c r="B100" s="58"/>
      <c r="C100" s="72"/>
      <c r="D100" s="72"/>
      <c r="E100" s="73"/>
      <c r="F100" s="81" t="s">
        <v>130</v>
      </c>
      <c r="G100" s="75"/>
      <c r="H100" s="76"/>
      <c r="I100" s="77"/>
      <c r="J100" s="78"/>
      <c r="K100" s="59" t="s">
        <v>4</v>
      </c>
      <c r="L100" s="8"/>
      <c r="M100" s="60" t="s">
        <v>4</v>
      </c>
      <c r="N100" s="61" t="s">
        <v>21</v>
      </c>
      <c r="O100" s="62">
        <v>0</v>
      </c>
      <c r="P100" s="62">
        <f>O100*H100</f>
        <v>0</v>
      </c>
      <c r="Q100" s="62">
        <v>0</v>
      </c>
      <c r="R100" s="62">
        <f>Q100*H100</f>
        <v>0</v>
      </c>
      <c r="S100" s="62">
        <v>0</v>
      </c>
      <c r="T100" s="63">
        <f>S100*H100</f>
        <v>0</v>
      </c>
      <c r="U100" s="9"/>
      <c r="V100" s="9"/>
    </row>
    <row r="101" spans="1:22" ht="15">
      <c r="A101" s="9"/>
      <c r="B101" s="58"/>
      <c r="C101" s="72">
        <v>10</v>
      </c>
      <c r="D101" s="72" t="s">
        <v>46</v>
      </c>
      <c r="E101" s="73" t="s">
        <v>58</v>
      </c>
      <c r="F101" s="84" t="s">
        <v>95</v>
      </c>
      <c r="G101" s="75" t="s">
        <v>47</v>
      </c>
      <c r="H101" s="76">
        <v>2</v>
      </c>
      <c r="I101" s="77"/>
      <c r="J101" s="78">
        <f t="shared" si="3"/>
        <v>0</v>
      </c>
      <c r="K101" s="59" t="s">
        <v>4</v>
      </c>
      <c r="L101" s="8"/>
      <c r="M101" s="60" t="s">
        <v>4</v>
      </c>
      <c r="N101" s="61" t="s">
        <v>21</v>
      </c>
      <c r="O101" s="62">
        <v>0</v>
      </c>
      <c r="P101" s="62">
        <f aca="true" t="shared" si="4" ref="P101:P112">O101*H101</f>
        <v>0</v>
      </c>
      <c r="Q101" s="62">
        <v>0</v>
      </c>
      <c r="R101" s="62">
        <f aca="true" t="shared" si="5" ref="R101:R112">Q101*H101</f>
        <v>0</v>
      </c>
      <c r="S101" s="62">
        <v>0</v>
      </c>
      <c r="T101" s="63">
        <f aca="true" t="shared" si="6" ref="T101:T112">S101*H101</f>
        <v>0</v>
      </c>
      <c r="U101" s="9"/>
      <c r="V101" s="9"/>
    </row>
    <row r="102" spans="1:22" ht="45">
      <c r="A102" s="9"/>
      <c r="B102" s="58"/>
      <c r="C102" s="72"/>
      <c r="D102" s="72"/>
      <c r="E102" s="73"/>
      <c r="F102" s="81" t="s">
        <v>96</v>
      </c>
      <c r="G102" s="75"/>
      <c r="H102" s="76"/>
      <c r="I102" s="77"/>
      <c r="J102" s="78"/>
      <c r="K102" s="59" t="s">
        <v>4</v>
      </c>
      <c r="L102" s="8"/>
      <c r="M102" s="60" t="s">
        <v>4</v>
      </c>
      <c r="N102" s="61" t="s">
        <v>21</v>
      </c>
      <c r="O102" s="62">
        <v>0</v>
      </c>
      <c r="P102" s="62">
        <f t="shared" si="4"/>
        <v>0</v>
      </c>
      <c r="Q102" s="62">
        <v>0</v>
      </c>
      <c r="R102" s="62">
        <f t="shared" si="5"/>
        <v>0</v>
      </c>
      <c r="S102" s="62">
        <v>0</v>
      </c>
      <c r="T102" s="63">
        <f t="shared" si="6"/>
        <v>0</v>
      </c>
      <c r="U102" s="9"/>
      <c r="V102" s="9"/>
    </row>
    <row r="103" spans="1:22" ht="15">
      <c r="A103" s="9"/>
      <c r="B103" s="58"/>
      <c r="C103" s="72">
        <v>11</v>
      </c>
      <c r="D103" s="72" t="s">
        <v>46</v>
      </c>
      <c r="E103" s="73" t="s">
        <v>63</v>
      </c>
      <c r="F103" s="85" t="s">
        <v>97</v>
      </c>
      <c r="G103" s="75" t="s">
        <v>47</v>
      </c>
      <c r="H103" s="76">
        <v>4</v>
      </c>
      <c r="I103" s="77"/>
      <c r="J103" s="78">
        <f t="shared" si="3"/>
        <v>0</v>
      </c>
      <c r="K103" s="59" t="s">
        <v>4</v>
      </c>
      <c r="L103" s="8"/>
      <c r="M103" s="60" t="s">
        <v>4</v>
      </c>
      <c r="N103" s="61" t="s">
        <v>21</v>
      </c>
      <c r="O103" s="62">
        <v>0</v>
      </c>
      <c r="P103" s="62">
        <f t="shared" si="4"/>
        <v>0</v>
      </c>
      <c r="Q103" s="62">
        <v>0</v>
      </c>
      <c r="R103" s="62">
        <f t="shared" si="5"/>
        <v>0</v>
      </c>
      <c r="S103" s="62">
        <v>0</v>
      </c>
      <c r="T103" s="63">
        <f t="shared" si="6"/>
        <v>0</v>
      </c>
      <c r="U103" s="9"/>
      <c r="V103" s="9"/>
    </row>
    <row r="104" spans="1:22" ht="22.5">
      <c r="A104" s="9"/>
      <c r="B104" s="58"/>
      <c r="C104" s="72"/>
      <c r="D104" s="72"/>
      <c r="E104" s="73"/>
      <c r="F104" s="81" t="s">
        <v>98</v>
      </c>
      <c r="G104" s="75"/>
      <c r="H104" s="76"/>
      <c r="I104" s="77"/>
      <c r="J104" s="78"/>
      <c r="K104" s="59" t="s">
        <v>4</v>
      </c>
      <c r="L104" s="8"/>
      <c r="M104" s="60" t="s">
        <v>4</v>
      </c>
      <c r="N104" s="61" t="s">
        <v>21</v>
      </c>
      <c r="O104" s="62">
        <v>0</v>
      </c>
      <c r="P104" s="62">
        <f t="shared" si="4"/>
        <v>0</v>
      </c>
      <c r="Q104" s="62">
        <v>0</v>
      </c>
      <c r="R104" s="62">
        <f t="shared" si="5"/>
        <v>0</v>
      </c>
      <c r="S104" s="62">
        <v>0</v>
      </c>
      <c r="T104" s="63">
        <f t="shared" si="6"/>
        <v>0</v>
      </c>
      <c r="U104" s="9"/>
      <c r="V104" s="9"/>
    </row>
    <row r="105" spans="1:22" ht="15">
      <c r="A105" s="9"/>
      <c r="B105" s="58"/>
      <c r="C105" s="72">
        <v>12</v>
      </c>
      <c r="D105" s="72" t="s">
        <v>46</v>
      </c>
      <c r="E105" s="73" t="s">
        <v>59</v>
      </c>
      <c r="F105" s="82" t="s">
        <v>99</v>
      </c>
      <c r="G105" s="75" t="s">
        <v>48</v>
      </c>
      <c r="H105" s="76">
        <v>1</v>
      </c>
      <c r="I105" s="77"/>
      <c r="J105" s="78">
        <f t="shared" si="3"/>
        <v>0</v>
      </c>
      <c r="K105" s="59" t="s">
        <v>4</v>
      </c>
      <c r="L105" s="8"/>
      <c r="M105" s="60" t="s">
        <v>4</v>
      </c>
      <c r="N105" s="61" t="s">
        <v>21</v>
      </c>
      <c r="O105" s="62">
        <v>0</v>
      </c>
      <c r="P105" s="62">
        <f t="shared" si="4"/>
        <v>0</v>
      </c>
      <c r="Q105" s="62">
        <v>0</v>
      </c>
      <c r="R105" s="62">
        <f t="shared" si="5"/>
        <v>0</v>
      </c>
      <c r="S105" s="62">
        <v>0</v>
      </c>
      <c r="T105" s="63">
        <f t="shared" si="6"/>
        <v>0</v>
      </c>
      <c r="U105" s="9"/>
      <c r="V105" s="9"/>
    </row>
    <row r="106" spans="1:22" ht="23.25">
      <c r="A106" s="9"/>
      <c r="B106" s="58"/>
      <c r="C106" s="72"/>
      <c r="D106" s="72"/>
      <c r="E106" s="73"/>
      <c r="F106" s="70" t="s">
        <v>100</v>
      </c>
      <c r="G106" s="75"/>
      <c r="H106" s="76"/>
      <c r="I106" s="77"/>
      <c r="J106" s="78"/>
      <c r="K106" s="59" t="s">
        <v>4</v>
      </c>
      <c r="L106" s="8"/>
      <c r="M106" s="60" t="s">
        <v>4</v>
      </c>
      <c r="N106" s="61" t="s">
        <v>21</v>
      </c>
      <c r="O106" s="62">
        <v>0</v>
      </c>
      <c r="P106" s="62">
        <f t="shared" si="4"/>
        <v>0</v>
      </c>
      <c r="Q106" s="62">
        <v>0</v>
      </c>
      <c r="R106" s="62">
        <f t="shared" si="5"/>
        <v>0</v>
      </c>
      <c r="S106" s="62">
        <v>0</v>
      </c>
      <c r="T106" s="63">
        <f t="shared" si="6"/>
        <v>0</v>
      </c>
      <c r="U106" s="9"/>
      <c r="V106" s="9"/>
    </row>
    <row r="107" spans="1:22" ht="15">
      <c r="A107" s="9"/>
      <c r="B107" s="58"/>
      <c r="C107" s="72">
        <v>13</v>
      </c>
      <c r="D107" s="72" t="s">
        <v>46</v>
      </c>
      <c r="E107" s="73" t="s">
        <v>60</v>
      </c>
      <c r="F107" s="86" t="s">
        <v>101</v>
      </c>
      <c r="G107" s="75" t="s">
        <v>48</v>
      </c>
      <c r="H107" s="76">
        <v>2</v>
      </c>
      <c r="I107" s="77"/>
      <c r="J107" s="78">
        <f t="shared" si="3"/>
        <v>0</v>
      </c>
      <c r="K107" s="59" t="s">
        <v>4</v>
      </c>
      <c r="L107" s="8"/>
      <c r="M107" s="60" t="s">
        <v>4</v>
      </c>
      <c r="N107" s="61" t="s">
        <v>21</v>
      </c>
      <c r="O107" s="62">
        <v>0</v>
      </c>
      <c r="P107" s="62">
        <f t="shared" si="4"/>
        <v>0</v>
      </c>
      <c r="Q107" s="62">
        <v>0</v>
      </c>
      <c r="R107" s="62">
        <f t="shared" si="5"/>
        <v>0</v>
      </c>
      <c r="S107" s="62">
        <v>0</v>
      </c>
      <c r="T107" s="63">
        <f t="shared" si="6"/>
        <v>0</v>
      </c>
      <c r="U107" s="9"/>
      <c r="V107" s="9"/>
    </row>
    <row r="108" spans="1:22" ht="15">
      <c r="A108" s="9"/>
      <c r="B108" s="58"/>
      <c r="C108" s="72"/>
      <c r="D108" s="72"/>
      <c r="E108" s="73"/>
      <c r="F108" s="81" t="s">
        <v>102</v>
      </c>
      <c r="G108" s="75"/>
      <c r="H108" s="76"/>
      <c r="I108" s="77"/>
      <c r="J108" s="78"/>
      <c r="K108" s="59" t="s">
        <v>4</v>
      </c>
      <c r="L108" s="8"/>
      <c r="M108" s="60" t="s">
        <v>4</v>
      </c>
      <c r="N108" s="61" t="s">
        <v>21</v>
      </c>
      <c r="O108" s="62">
        <v>0</v>
      </c>
      <c r="P108" s="62">
        <f t="shared" si="4"/>
        <v>0</v>
      </c>
      <c r="Q108" s="62">
        <v>0</v>
      </c>
      <c r="R108" s="62">
        <f t="shared" si="5"/>
        <v>0</v>
      </c>
      <c r="S108" s="62">
        <v>0</v>
      </c>
      <c r="T108" s="63">
        <f t="shared" si="6"/>
        <v>0</v>
      </c>
      <c r="U108" s="9"/>
      <c r="V108" s="9"/>
    </row>
    <row r="109" spans="1:22" ht="15">
      <c r="A109" s="9"/>
      <c r="B109" s="58"/>
      <c r="C109" s="72">
        <v>14</v>
      </c>
      <c r="D109" s="72" t="s">
        <v>46</v>
      </c>
      <c r="E109" s="73" t="s">
        <v>93</v>
      </c>
      <c r="F109" s="87" t="s">
        <v>103</v>
      </c>
      <c r="G109" s="75" t="s">
        <v>48</v>
      </c>
      <c r="H109" s="76">
        <v>1</v>
      </c>
      <c r="I109" s="77"/>
      <c r="J109" s="78">
        <f t="shared" si="3"/>
        <v>0</v>
      </c>
      <c r="K109" s="59" t="s">
        <v>4</v>
      </c>
      <c r="L109" s="8"/>
      <c r="M109" s="60" t="s">
        <v>4</v>
      </c>
      <c r="N109" s="61" t="s">
        <v>21</v>
      </c>
      <c r="O109" s="62">
        <v>0</v>
      </c>
      <c r="P109" s="62">
        <f t="shared" si="4"/>
        <v>0</v>
      </c>
      <c r="Q109" s="62">
        <v>0</v>
      </c>
      <c r="R109" s="62">
        <f t="shared" si="5"/>
        <v>0</v>
      </c>
      <c r="S109" s="62">
        <v>0</v>
      </c>
      <c r="T109" s="63">
        <f t="shared" si="6"/>
        <v>0</v>
      </c>
      <c r="U109" s="9"/>
      <c r="V109" s="9"/>
    </row>
    <row r="110" spans="1:22" ht="22.5">
      <c r="A110" s="9"/>
      <c r="B110" s="58"/>
      <c r="C110" s="72"/>
      <c r="D110" s="72"/>
      <c r="E110" s="73"/>
      <c r="F110" s="88" t="s">
        <v>104</v>
      </c>
      <c r="G110" s="75"/>
      <c r="H110" s="76"/>
      <c r="I110" s="77"/>
      <c r="J110" s="78"/>
      <c r="K110" s="59" t="s">
        <v>4</v>
      </c>
      <c r="L110" s="8"/>
      <c r="M110" s="60" t="s">
        <v>4</v>
      </c>
      <c r="N110" s="61" t="s">
        <v>21</v>
      </c>
      <c r="O110" s="62">
        <v>0</v>
      </c>
      <c r="P110" s="62">
        <f t="shared" si="4"/>
        <v>0</v>
      </c>
      <c r="Q110" s="62">
        <v>0</v>
      </c>
      <c r="R110" s="62">
        <f t="shared" si="5"/>
        <v>0</v>
      </c>
      <c r="S110" s="62">
        <v>0</v>
      </c>
      <c r="T110" s="63">
        <f t="shared" si="6"/>
        <v>0</v>
      </c>
      <c r="U110" s="9"/>
      <c r="V110" s="9"/>
    </row>
    <row r="111" spans="1:22" ht="15">
      <c r="A111" s="9"/>
      <c r="B111" s="58"/>
      <c r="C111" s="72">
        <v>15</v>
      </c>
      <c r="D111" s="72" t="s">
        <v>46</v>
      </c>
      <c r="E111" s="73" t="s">
        <v>94</v>
      </c>
      <c r="F111" s="87" t="s">
        <v>105</v>
      </c>
      <c r="G111" s="75" t="s">
        <v>48</v>
      </c>
      <c r="H111" s="76">
        <v>1</v>
      </c>
      <c r="I111" s="77"/>
      <c r="J111" s="78">
        <f t="shared" si="3"/>
        <v>0</v>
      </c>
      <c r="K111" s="59" t="s">
        <v>4</v>
      </c>
      <c r="L111" s="8"/>
      <c r="M111" s="60" t="s">
        <v>4</v>
      </c>
      <c r="N111" s="61" t="s">
        <v>21</v>
      </c>
      <c r="O111" s="62">
        <v>0</v>
      </c>
      <c r="P111" s="62">
        <f t="shared" si="4"/>
        <v>0</v>
      </c>
      <c r="Q111" s="62">
        <v>0</v>
      </c>
      <c r="R111" s="62">
        <f t="shared" si="5"/>
        <v>0</v>
      </c>
      <c r="S111" s="62">
        <v>0</v>
      </c>
      <c r="T111" s="63">
        <f t="shared" si="6"/>
        <v>0</v>
      </c>
      <c r="U111" s="9"/>
      <c r="V111" s="9"/>
    </row>
    <row r="112" spans="1:22" ht="22.5">
      <c r="A112" s="9"/>
      <c r="B112" s="58"/>
      <c r="C112" s="72"/>
      <c r="D112" s="72"/>
      <c r="E112" s="73"/>
      <c r="F112" s="88" t="s">
        <v>106</v>
      </c>
      <c r="G112" s="75"/>
      <c r="H112" s="76"/>
      <c r="I112" s="77"/>
      <c r="J112" s="78"/>
      <c r="K112" s="59" t="s">
        <v>4</v>
      </c>
      <c r="L112" s="8"/>
      <c r="M112" s="60" t="s">
        <v>4</v>
      </c>
      <c r="N112" s="61" t="s">
        <v>21</v>
      </c>
      <c r="O112" s="62">
        <v>0</v>
      </c>
      <c r="P112" s="62">
        <f t="shared" si="4"/>
        <v>0</v>
      </c>
      <c r="Q112" s="62">
        <v>0</v>
      </c>
      <c r="R112" s="62">
        <f t="shared" si="5"/>
        <v>0</v>
      </c>
      <c r="S112" s="62">
        <v>0</v>
      </c>
      <c r="T112" s="63">
        <f t="shared" si="6"/>
        <v>0</v>
      </c>
      <c r="U112" s="9"/>
      <c r="V112" s="9"/>
    </row>
    <row r="113" spans="1:22" ht="22.5" customHeight="1">
      <c r="A113" s="9"/>
      <c r="B113" s="58"/>
      <c r="C113" s="72">
        <v>16</v>
      </c>
      <c r="D113" s="72" t="s">
        <v>46</v>
      </c>
      <c r="E113" s="73" t="s">
        <v>64</v>
      </c>
      <c r="F113" s="87" t="s">
        <v>107</v>
      </c>
      <c r="G113" s="75" t="s">
        <v>48</v>
      </c>
      <c r="H113" s="76">
        <v>1</v>
      </c>
      <c r="I113" s="77"/>
      <c r="J113" s="78">
        <f t="shared" si="3"/>
        <v>0</v>
      </c>
      <c r="K113" s="59" t="s">
        <v>4</v>
      </c>
      <c r="L113" s="8"/>
      <c r="M113" s="60" t="s">
        <v>4</v>
      </c>
      <c r="N113" s="61" t="s">
        <v>21</v>
      </c>
      <c r="O113" s="62">
        <v>0</v>
      </c>
      <c r="P113" s="62" t="e">
        <f>O113*#REF!</f>
        <v>#REF!</v>
      </c>
      <c r="Q113" s="62">
        <v>0</v>
      </c>
      <c r="R113" s="62" t="e">
        <f>Q113*#REF!</f>
        <v>#REF!</v>
      </c>
      <c r="S113" s="62">
        <v>0</v>
      </c>
      <c r="T113" s="63" t="e">
        <f>S113*#REF!</f>
        <v>#REF!</v>
      </c>
      <c r="U113" s="9"/>
      <c r="V113" s="9"/>
    </row>
    <row r="114" spans="1:22" ht="135.75">
      <c r="A114" s="9"/>
      <c r="B114" s="58"/>
      <c r="C114" s="72"/>
      <c r="D114" s="72"/>
      <c r="E114" s="73"/>
      <c r="F114" s="71" t="s">
        <v>110</v>
      </c>
      <c r="G114" s="75"/>
      <c r="H114" s="76"/>
      <c r="I114" s="77"/>
      <c r="J114" s="78"/>
      <c r="K114" s="67" t="s">
        <v>4</v>
      </c>
      <c r="L114" s="9"/>
      <c r="M114" s="7" t="s">
        <v>4</v>
      </c>
      <c r="N114" s="61" t="s">
        <v>21</v>
      </c>
      <c r="O114" s="62">
        <v>0</v>
      </c>
      <c r="P114" s="62" t="e">
        <f>O114*#REF!</f>
        <v>#REF!</v>
      </c>
      <c r="Q114" s="62">
        <v>0</v>
      </c>
      <c r="R114" s="62" t="e">
        <f>Q114*#REF!</f>
        <v>#REF!</v>
      </c>
      <c r="S114" s="62">
        <v>0</v>
      </c>
      <c r="T114" s="63" t="e">
        <f>S114*#REF!</f>
        <v>#REF!</v>
      </c>
      <c r="U114" s="9"/>
      <c r="V114" s="9"/>
    </row>
    <row r="115" spans="1:22" ht="15">
      <c r="A115" s="9"/>
      <c r="B115" s="58"/>
      <c r="C115" s="72">
        <v>17</v>
      </c>
      <c r="D115" s="72" t="s">
        <v>46</v>
      </c>
      <c r="E115" s="73" t="s">
        <v>65</v>
      </c>
      <c r="F115" s="87" t="s">
        <v>108</v>
      </c>
      <c r="G115" s="75" t="s">
        <v>48</v>
      </c>
      <c r="H115" s="76">
        <v>1</v>
      </c>
      <c r="I115" s="77"/>
      <c r="J115" s="78">
        <f t="shared" si="3"/>
        <v>0</v>
      </c>
      <c r="K115" s="67" t="s">
        <v>4</v>
      </c>
      <c r="L115" s="9"/>
      <c r="M115" s="7" t="s">
        <v>4</v>
      </c>
      <c r="N115" s="61" t="s">
        <v>21</v>
      </c>
      <c r="O115" s="62">
        <v>0</v>
      </c>
      <c r="P115" s="62" t="e">
        <f>O115*#REF!</f>
        <v>#REF!</v>
      </c>
      <c r="Q115" s="62">
        <v>0</v>
      </c>
      <c r="R115" s="62" t="e">
        <f>Q115*#REF!</f>
        <v>#REF!</v>
      </c>
      <c r="S115" s="62">
        <v>0</v>
      </c>
      <c r="T115" s="63" t="e">
        <f>S115*#REF!</f>
        <v>#REF!</v>
      </c>
      <c r="U115" s="9"/>
      <c r="V115" s="9"/>
    </row>
    <row r="116" spans="1:22" ht="56.25">
      <c r="A116" s="9"/>
      <c r="B116" s="58"/>
      <c r="C116" s="72"/>
      <c r="D116" s="72"/>
      <c r="E116" s="73"/>
      <c r="F116" s="88" t="s">
        <v>109</v>
      </c>
      <c r="G116" s="75"/>
      <c r="H116" s="76"/>
      <c r="I116" s="77"/>
      <c r="J116" s="78"/>
      <c r="K116" s="67" t="s">
        <v>4</v>
      </c>
      <c r="L116" s="9"/>
      <c r="M116" s="7" t="s">
        <v>4</v>
      </c>
      <c r="N116" s="61" t="s">
        <v>21</v>
      </c>
      <c r="O116" s="62">
        <v>0</v>
      </c>
      <c r="P116" s="62" t="e">
        <f>O116*#REF!</f>
        <v>#REF!</v>
      </c>
      <c r="Q116" s="62">
        <v>0</v>
      </c>
      <c r="R116" s="62" t="e">
        <f>Q116*#REF!</f>
        <v>#REF!</v>
      </c>
      <c r="S116" s="62">
        <v>0</v>
      </c>
      <c r="T116" s="63" t="e">
        <f>S116*#REF!</f>
        <v>#REF!</v>
      </c>
      <c r="U116" s="9"/>
      <c r="V116" s="9"/>
    </row>
    <row r="117" spans="1:22" ht="15">
      <c r="A117" s="9"/>
      <c r="B117" s="58"/>
      <c r="C117" s="72">
        <v>18</v>
      </c>
      <c r="D117" s="72" t="s">
        <v>46</v>
      </c>
      <c r="E117" s="73" t="s">
        <v>66</v>
      </c>
      <c r="F117" s="87" t="s">
        <v>114</v>
      </c>
      <c r="G117" s="75" t="s">
        <v>47</v>
      </c>
      <c r="H117" s="76">
        <v>2</v>
      </c>
      <c r="I117" s="77"/>
      <c r="J117" s="78">
        <f t="shared" si="3"/>
        <v>0</v>
      </c>
      <c r="K117" s="67" t="s">
        <v>4</v>
      </c>
      <c r="L117" s="9"/>
      <c r="M117" s="7" t="s">
        <v>4</v>
      </c>
      <c r="N117" s="61" t="s">
        <v>21</v>
      </c>
      <c r="O117" s="62">
        <v>0</v>
      </c>
      <c r="P117" s="62" t="e">
        <f>O117*#REF!</f>
        <v>#REF!</v>
      </c>
      <c r="Q117" s="62">
        <v>0</v>
      </c>
      <c r="R117" s="62" t="e">
        <f>Q117*#REF!</f>
        <v>#REF!</v>
      </c>
      <c r="S117" s="62">
        <v>0</v>
      </c>
      <c r="T117" s="63" t="e">
        <f>S117*#REF!</f>
        <v>#REF!</v>
      </c>
      <c r="U117" s="9"/>
      <c r="V117" s="9"/>
    </row>
    <row r="118" spans="1:22" ht="22.5">
      <c r="A118" s="9"/>
      <c r="B118" s="58"/>
      <c r="C118" s="72"/>
      <c r="D118" s="72"/>
      <c r="E118" s="73"/>
      <c r="F118" s="81" t="s">
        <v>115</v>
      </c>
      <c r="G118" s="75"/>
      <c r="H118" s="76"/>
      <c r="I118" s="77"/>
      <c r="J118" s="78"/>
      <c r="K118" s="67" t="s">
        <v>4</v>
      </c>
      <c r="L118" s="9"/>
      <c r="M118" s="7" t="s">
        <v>4</v>
      </c>
      <c r="N118" s="61" t="s">
        <v>21</v>
      </c>
      <c r="O118" s="62">
        <v>0</v>
      </c>
      <c r="P118" s="62" t="e">
        <f>O118*#REF!</f>
        <v>#REF!</v>
      </c>
      <c r="Q118" s="62">
        <v>0</v>
      </c>
      <c r="R118" s="62" t="e">
        <f>Q118*#REF!</f>
        <v>#REF!</v>
      </c>
      <c r="S118" s="62">
        <v>0</v>
      </c>
      <c r="T118" s="63" t="e">
        <f>S118*#REF!</f>
        <v>#REF!</v>
      </c>
      <c r="U118" s="9"/>
      <c r="V118" s="9"/>
    </row>
    <row r="119" spans="1:22" ht="15">
      <c r="A119" s="9"/>
      <c r="B119" s="58"/>
      <c r="C119" s="72">
        <v>19</v>
      </c>
      <c r="D119" s="72" t="s">
        <v>46</v>
      </c>
      <c r="E119" s="73" t="s">
        <v>116</v>
      </c>
      <c r="F119" s="82" t="s">
        <v>117</v>
      </c>
      <c r="G119" s="75" t="s">
        <v>47</v>
      </c>
      <c r="H119" s="76">
        <v>4</v>
      </c>
      <c r="I119" s="77"/>
      <c r="J119" s="78">
        <f t="shared" si="3"/>
        <v>0</v>
      </c>
      <c r="K119" s="67" t="s">
        <v>4</v>
      </c>
      <c r="L119" s="9"/>
      <c r="M119" s="7" t="s">
        <v>4</v>
      </c>
      <c r="N119" s="61" t="s">
        <v>21</v>
      </c>
      <c r="O119" s="62">
        <v>0</v>
      </c>
      <c r="P119" s="62" t="e">
        <f>O119*#REF!</f>
        <v>#REF!</v>
      </c>
      <c r="Q119" s="62">
        <v>0</v>
      </c>
      <c r="R119" s="62" t="e">
        <f>Q119*#REF!</f>
        <v>#REF!</v>
      </c>
      <c r="S119" s="62">
        <v>0</v>
      </c>
      <c r="T119" s="63" t="e">
        <f>S119*#REF!</f>
        <v>#REF!</v>
      </c>
      <c r="U119" s="9"/>
      <c r="V119" s="9"/>
    </row>
    <row r="120" spans="1:22" ht="15">
      <c r="A120" s="9"/>
      <c r="B120" s="58"/>
      <c r="C120" s="72"/>
      <c r="D120" s="72"/>
      <c r="E120" s="73"/>
      <c r="F120" s="81" t="s">
        <v>118</v>
      </c>
      <c r="G120" s="75"/>
      <c r="H120" s="76"/>
      <c r="I120" s="77"/>
      <c r="J120" s="78"/>
      <c r="K120" s="67" t="s">
        <v>4</v>
      </c>
      <c r="L120" s="9"/>
      <c r="M120" s="7" t="s">
        <v>4</v>
      </c>
      <c r="N120" s="61" t="s">
        <v>21</v>
      </c>
      <c r="O120" s="62">
        <v>0</v>
      </c>
      <c r="P120" s="62" t="e">
        <f>O120*#REF!</f>
        <v>#REF!</v>
      </c>
      <c r="Q120" s="62">
        <v>0</v>
      </c>
      <c r="R120" s="62" t="e">
        <f>Q120*#REF!</f>
        <v>#REF!</v>
      </c>
      <c r="S120" s="62">
        <v>0</v>
      </c>
      <c r="T120" s="63" t="e">
        <f>S120*#REF!</f>
        <v>#REF!</v>
      </c>
      <c r="U120" s="9"/>
      <c r="V120" s="9"/>
    </row>
    <row r="121" spans="1:22" ht="15">
      <c r="A121" s="9"/>
      <c r="B121" s="58"/>
      <c r="C121" s="72">
        <v>20</v>
      </c>
      <c r="D121" s="72" t="s">
        <v>46</v>
      </c>
      <c r="E121" s="73" t="s">
        <v>119</v>
      </c>
      <c r="F121" s="82" t="s">
        <v>120</v>
      </c>
      <c r="G121" s="75" t="s">
        <v>47</v>
      </c>
      <c r="H121" s="76">
        <v>2</v>
      </c>
      <c r="I121" s="77"/>
      <c r="J121" s="78">
        <f t="shared" si="3"/>
        <v>0</v>
      </c>
      <c r="K121" s="67" t="s">
        <v>4</v>
      </c>
      <c r="L121" s="9"/>
      <c r="M121" s="7" t="s">
        <v>4</v>
      </c>
      <c r="N121" s="61" t="s">
        <v>21</v>
      </c>
      <c r="O121" s="62">
        <v>0</v>
      </c>
      <c r="P121" s="62" t="e">
        <f>O121*#REF!</f>
        <v>#REF!</v>
      </c>
      <c r="Q121" s="62">
        <v>0</v>
      </c>
      <c r="R121" s="62" t="e">
        <f>Q121*#REF!</f>
        <v>#REF!</v>
      </c>
      <c r="S121" s="62">
        <v>0</v>
      </c>
      <c r="T121" s="63" t="e">
        <f>S121*#REF!</f>
        <v>#REF!</v>
      </c>
      <c r="U121" s="9"/>
      <c r="V121" s="9"/>
    </row>
    <row r="122" spans="1:22" ht="15">
      <c r="A122" s="9"/>
      <c r="B122" s="58"/>
      <c r="C122" s="72"/>
      <c r="D122" s="72"/>
      <c r="E122" s="73"/>
      <c r="F122" s="81" t="s">
        <v>121</v>
      </c>
      <c r="G122" s="75"/>
      <c r="H122" s="76"/>
      <c r="I122" s="77"/>
      <c r="J122" s="78"/>
      <c r="K122" s="67" t="s">
        <v>4</v>
      </c>
      <c r="L122" s="9"/>
      <c r="M122" s="7" t="s">
        <v>4</v>
      </c>
      <c r="N122" s="61" t="s">
        <v>21</v>
      </c>
      <c r="O122" s="62">
        <v>0</v>
      </c>
      <c r="P122" s="62" t="e">
        <f>O122*#REF!</f>
        <v>#REF!</v>
      </c>
      <c r="Q122" s="62">
        <v>0</v>
      </c>
      <c r="R122" s="62" t="e">
        <f>Q122*#REF!</f>
        <v>#REF!</v>
      </c>
      <c r="S122" s="62">
        <v>0</v>
      </c>
      <c r="T122" s="63" t="e">
        <f>S122*#REF!</f>
        <v>#REF!</v>
      </c>
      <c r="U122" s="9"/>
      <c r="V122" s="9"/>
    </row>
    <row r="123" spans="1:22" ht="15">
      <c r="A123" s="9"/>
      <c r="B123" s="58"/>
      <c r="C123" s="72">
        <v>21</v>
      </c>
      <c r="D123" s="72" t="s">
        <v>46</v>
      </c>
      <c r="E123" s="73" t="s">
        <v>67</v>
      </c>
      <c r="F123" s="82" t="s">
        <v>122</v>
      </c>
      <c r="G123" s="75" t="s">
        <v>48</v>
      </c>
      <c r="H123" s="76">
        <v>2</v>
      </c>
      <c r="I123" s="77"/>
      <c r="J123" s="78">
        <f t="shared" si="3"/>
        <v>0</v>
      </c>
      <c r="K123" s="67" t="s">
        <v>4</v>
      </c>
      <c r="L123" s="9"/>
      <c r="M123" s="7" t="s">
        <v>4</v>
      </c>
      <c r="N123" s="61" t="s">
        <v>21</v>
      </c>
      <c r="O123" s="62">
        <v>0</v>
      </c>
      <c r="P123" s="62" t="e">
        <f>O123*#REF!</f>
        <v>#REF!</v>
      </c>
      <c r="Q123" s="62">
        <v>0</v>
      </c>
      <c r="R123" s="62" t="e">
        <f>Q123*#REF!</f>
        <v>#REF!</v>
      </c>
      <c r="S123" s="62">
        <v>0</v>
      </c>
      <c r="T123" s="63" t="e">
        <f>S123*#REF!</f>
        <v>#REF!</v>
      </c>
      <c r="U123" s="9"/>
      <c r="V123" s="9"/>
    </row>
    <row r="124" spans="1:22" ht="56.25">
      <c r="A124" s="9"/>
      <c r="B124" s="58"/>
      <c r="C124" s="72"/>
      <c r="D124" s="72"/>
      <c r="E124" s="73"/>
      <c r="F124" s="89" t="s">
        <v>123</v>
      </c>
      <c r="G124" s="75"/>
      <c r="H124" s="76"/>
      <c r="I124" s="77"/>
      <c r="J124" s="78"/>
      <c r="K124" s="67" t="s">
        <v>4</v>
      </c>
      <c r="L124" s="9"/>
      <c r="M124" s="7" t="s">
        <v>4</v>
      </c>
      <c r="N124" s="61" t="s">
        <v>21</v>
      </c>
      <c r="O124" s="62">
        <v>0</v>
      </c>
      <c r="P124" s="62" t="e">
        <f>O124*#REF!</f>
        <v>#REF!</v>
      </c>
      <c r="Q124" s="62">
        <v>0</v>
      </c>
      <c r="R124" s="62" t="e">
        <f>Q124*#REF!</f>
        <v>#REF!</v>
      </c>
      <c r="S124" s="62">
        <v>0</v>
      </c>
      <c r="T124" s="63" t="e">
        <f>S124*#REF!</f>
        <v>#REF!</v>
      </c>
      <c r="U124" s="9"/>
      <c r="V124" s="9"/>
    </row>
    <row r="125" spans="1:22" ht="15">
      <c r="A125" s="9"/>
      <c r="B125" s="58"/>
      <c r="C125" s="72">
        <v>22</v>
      </c>
      <c r="D125" s="72" t="s">
        <v>46</v>
      </c>
      <c r="E125" s="73" t="s">
        <v>68</v>
      </c>
      <c r="F125" s="82" t="s">
        <v>124</v>
      </c>
      <c r="G125" s="75" t="s">
        <v>48</v>
      </c>
      <c r="H125" s="76">
        <v>2</v>
      </c>
      <c r="I125" s="77"/>
      <c r="J125" s="78">
        <f t="shared" si="3"/>
        <v>0</v>
      </c>
      <c r="K125" s="67" t="s">
        <v>4</v>
      </c>
      <c r="L125" s="9"/>
      <c r="M125" s="7" t="s">
        <v>4</v>
      </c>
      <c r="N125" s="61" t="s">
        <v>21</v>
      </c>
      <c r="O125" s="62">
        <v>0</v>
      </c>
      <c r="P125" s="62" t="e">
        <f>O125*#REF!</f>
        <v>#REF!</v>
      </c>
      <c r="Q125" s="62">
        <v>0</v>
      </c>
      <c r="R125" s="62" t="e">
        <f>Q125*#REF!</f>
        <v>#REF!</v>
      </c>
      <c r="S125" s="62">
        <v>0</v>
      </c>
      <c r="T125" s="63" t="e">
        <f>S125*#REF!</f>
        <v>#REF!</v>
      </c>
      <c r="U125" s="9"/>
      <c r="V125" s="9"/>
    </row>
    <row r="126" spans="1:22" ht="67.5">
      <c r="A126" s="9"/>
      <c r="B126" s="58"/>
      <c r="C126" s="72"/>
      <c r="D126" s="72"/>
      <c r="E126" s="73"/>
      <c r="F126" s="81" t="s">
        <v>125</v>
      </c>
      <c r="G126" s="75"/>
      <c r="H126" s="76"/>
      <c r="I126" s="77"/>
      <c r="J126" s="78"/>
      <c r="K126" s="67" t="s">
        <v>4</v>
      </c>
      <c r="L126" s="9"/>
      <c r="M126" s="7" t="s">
        <v>4</v>
      </c>
      <c r="N126" s="61" t="s">
        <v>21</v>
      </c>
      <c r="O126" s="62">
        <v>0</v>
      </c>
      <c r="P126" s="62" t="e">
        <f>O126*#REF!</f>
        <v>#REF!</v>
      </c>
      <c r="Q126" s="62">
        <v>0</v>
      </c>
      <c r="R126" s="62" t="e">
        <f>Q126*#REF!</f>
        <v>#REF!</v>
      </c>
      <c r="S126" s="62">
        <v>0</v>
      </c>
      <c r="T126" s="63" t="e">
        <f>S126*#REF!</f>
        <v>#REF!</v>
      </c>
      <c r="U126" s="9"/>
      <c r="V126" s="9"/>
    </row>
    <row r="127" spans="1:22" ht="15">
      <c r="A127" s="9"/>
      <c r="B127" s="58"/>
      <c r="C127" s="72">
        <v>23</v>
      </c>
      <c r="D127" s="72" t="s">
        <v>46</v>
      </c>
      <c r="E127" s="73" t="s">
        <v>69</v>
      </c>
      <c r="F127" s="90" t="s">
        <v>126</v>
      </c>
      <c r="G127" s="75" t="s">
        <v>47</v>
      </c>
      <c r="H127" s="76">
        <v>1</v>
      </c>
      <c r="I127" s="77"/>
      <c r="J127" s="78">
        <f t="shared" si="3"/>
        <v>0</v>
      </c>
      <c r="K127" s="67" t="s">
        <v>4</v>
      </c>
      <c r="L127" s="9"/>
      <c r="M127" s="7" t="s">
        <v>4</v>
      </c>
      <c r="N127" s="61" t="s">
        <v>21</v>
      </c>
      <c r="O127" s="62">
        <v>0</v>
      </c>
      <c r="P127" s="62" t="e">
        <f>O127*#REF!</f>
        <v>#REF!</v>
      </c>
      <c r="Q127" s="62">
        <v>0</v>
      </c>
      <c r="R127" s="62" t="e">
        <f>Q127*#REF!</f>
        <v>#REF!</v>
      </c>
      <c r="S127" s="62">
        <v>0</v>
      </c>
      <c r="T127" s="63" t="e">
        <f>S127*#REF!</f>
        <v>#REF!</v>
      </c>
      <c r="U127" s="9"/>
      <c r="V127" s="9"/>
    </row>
    <row r="128" spans="1:22" ht="33.75">
      <c r="A128" s="9"/>
      <c r="B128" s="58"/>
      <c r="C128" s="72"/>
      <c r="D128" s="72"/>
      <c r="E128" s="73"/>
      <c r="F128" s="81" t="s">
        <v>127</v>
      </c>
      <c r="G128" s="75"/>
      <c r="H128" s="76"/>
      <c r="I128" s="77"/>
      <c r="J128" s="78"/>
      <c r="K128" s="67" t="s">
        <v>4</v>
      </c>
      <c r="L128" s="9"/>
      <c r="M128" s="7" t="s">
        <v>4</v>
      </c>
      <c r="N128" s="61" t="s">
        <v>21</v>
      </c>
      <c r="O128" s="62">
        <v>0</v>
      </c>
      <c r="P128" s="62" t="e">
        <f>O128*#REF!</f>
        <v>#REF!</v>
      </c>
      <c r="Q128" s="62">
        <v>0</v>
      </c>
      <c r="R128" s="62" t="e">
        <f>Q128*#REF!</f>
        <v>#REF!</v>
      </c>
      <c r="S128" s="62">
        <v>0</v>
      </c>
      <c r="T128" s="63" t="e">
        <f>S128*#REF!</f>
        <v>#REF!</v>
      </c>
      <c r="U128" s="9"/>
      <c r="V128" s="9"/>
    </row>
    <row r="129" spans="1:22" ht="15">
      <c r="A129" s="9"/>
      <c r="B129" s="58"/>
      <c r="C129" s="72">
        <v>24</v>
      </c>
      <c r="D129" s="72" t="s">
        <v>46</v>
      </c>
      <c r="E129" s="73" t="s">
        <v>61</v>
      </c>
      <c r="F129" s="82" t="s">
        <v>128</v>
      </c>
      <c r="G129" s="75" t="s">
        <v>47</v>
      </c>
      <c r="H129" s="76">
        <v>1</v>
      </c>
      <c r="I129" s="77"/>
      <c r="J129" s="78">
        <f t="shared" si="3"/>
        <v>0</v>
      </c>
      <c r="K129" s="27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2:10" ht="15">
      <c r="B130" s="58"/>
      <c r="C130" s="72"/>
      <c r="D130" s="72"/>
      <c r="E130" s="73"/>
      <c r="F130" s="81" t="s">
        <v>129</v>
      </c>
      <c r="G130" s="75"/>
      <c r="H130" s="76"/>
      <c r="I130" s="77"/>
      <c r="J130" s="78"/>
    </row>
  </sheetData>
  <mergeCells count="9">
    <mergeCell ref="E72:H72"/>
    <mergeCell ref="L2:V2"/>
    <mergeCell ref="E7:H7"/>
    <mergeCell ref="E9:H9"/>
    <mergeCell ref="E18:H18"/>
    <mergeCell ref="E27:H27"/>
    <mergeCell ref="E48:H48"/>
    <mergeCell ref="E50:H50"/>
    <mergeCell ref="E70:H70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T22"/>
  <sheetViews>
    <sheetView workbookViewId="0" topLeftCell="B1">
      <selection activeCell="J5" sqref="J5:J21"/>
    </sheetView>
  </sheetViews>
  <sheetFormatPr defaultColWidth="9.140625" defaultRowHeight="15"/>
  <cols>
    <col min="1" max="1" width="9.140625" style="94" customWidth="1"/>
    <col min="2" max="2" width="9.28125" style="94" customWidth="1"/>
    <col min="3" max="3" width="9.140625" style="94" customWidth="1"/>
    <col min="4" max="4" width="22.57421875" style="94" customWidth="1"/>
    <col min="5" max="5" width="37.28125" style="94" customWidth="1"/>
    <col min="6" max="6" width="5.140625" style="94" customWidth="1"/>
    <col min="7" max="7" width="5.57421875" style="94" customWidth="1"/>
    <col min="8" max="8" width="12.421875" style="94" customWidth="1"/>
    <col min="9" max="9" width="13.140625" style="94" customWidth="1"/>
    <col min="10" max="10" width="16.421875" style="94" customWidth="1"/>
    <col min="11" max="11" width="17.140625" style="94" customWidth="1"/>
    <col min="12" max="12" width="9.140625" style="94" customWidth="1"/>
    <col min="13" max="17" width="9.140625" style="95" customWidth="1"/>
    <col min="18" max="18" width="9.140625" style="94" customWidth="1"/>
    <col min="19" max="19" width="9.140625" style="95" customWidth="1"/>
    <col min="20" max="20" width="14.00390625" style="95" bestFit="1" customWidth="1"/>
    <col min="21" max="16384" width="9.140625" style="94" customWidth="1"/>
  </cols>
  <sheetData>
    <row r="2" ht="13.5" thickBot="1"/>
    <row r="3" spans="4:18" ht="15.75" customHeight="1" thickBot="1">
      <c r="D3" s="149" t="s">
        <v>163</v>
      </c>
      <c r="E3" s="150"/>
      <c r="F3" s="150"/>
      <c r="G3" s="150"/>
      <c r="H3" s="150"/>
      <c r="I3" s="150"/>
      <c r="J3" s="116" t="s">
        <v>162</v>
      </c>
      <c r="K3" s="96">
        <f>K22+I22</f>
        <v>0</v>
      </c>
      <c r="R3" s="115"/>
    </row>
    <row r="4" spans="4:11" ht="15">
      <c r="D4" s="114" t="s">
        <v>161</v>
      </c>
      <c r="E4" s="113" t="s">
        <v>160</v>
      </c>
      <c r="F4" s="113"/>
      <c r="G4" s="113"/>
      <c r="H4" s="112" t="s">
        <v>159</v>
      </c>
      <c r="I4" s="112" t="s">
        <v>157</v>
      </c>
      <c r="J4" s="112" t="s">
        <v>158</v>
      </c>
      <c r="K4" s="111" t="s">
        <v>157</v>
      </c>
    </row>
    <row r="5" spans="4:20" ht="15">
      <c r="D5" s="105"/>
      <c r="E5" s="104" t="s">
        <v>156</v>
      </c>
      <c r="F5" s="104" t="s">
        <v>145</v>
      </c>
      <c r="G5" s="104">
        <v>2</v>
      </c>
      <c r="H5" s="102"/>
      <c r="I5" s="103">
        <f>H5*G5</f>
        <v>0</v>
      </c>
      <c r="J5" s="102"/>
      <c r="K5" s="101">
        <f>J5*G5</f>
        <v>0</v>
      </c>
      <c r="T5" s="110"/>
    </row>
    <row r="6" spans="4:20" ht="15">
      <c r="D6" s="105"/>
      <c r="E6" s="104" t="s">
        <v>155</v>
      </c>
      <c r="F6" s="104" t="s">
        <v>145</v>
      </c>
      <c r="G6" s="104">
        <v>7</v>
      </c>
      <c r="H6" s="102"/>
      <c r="I6" s="103">
        <f>H6*G6</f>
        <v>0</v>
      </c>
      <c r="J6" s="102"/>
      <c r="K6" s="101">
        <f>J6*G6</f>
        <v>0</v>
      </c>
      <c r="T6" s="110"/>
    </row>
    <row r="7" spans="4:20" ht="15">
      <c r="D7" s="105"/>
      <c r="E7" s="104" t="s">
        <v>154</v>
      </c>
      <c r="F7" s="104" t="s">
        <v>47</v>
      </c>
      <c r="G7" s="104">
        <v>4</v>
      </c>
      <c r="H7" s="102"/>
      <c r="I7" s="103">
        <f>H7*G7</f>
        <v>0</v>
      </c>
      <c r="J7" s="102"/>
      <c r="K7" s="101">
        <f>J7*G7</f>
        <v>0</v>
      </c>
      <c r="T7" s="110"/>
    </row>
    <row r="8" spans="4:11" ht="15">
      <c r="D8" s="109" t="s">
        <v>153</v>
      </c>
      <c r="E8" s="108"/>
      <c r="F8" s="108"/>
      <c r="G8" s="108"/>
      <c r="H8" s="107"/>
      <c r="I8" s="107"/>
      <c r="J8" s="107"/>
      <c r="K8" s="106"/>
    </row>
    <row r="9" spans="4:20" ht="15">
      <c r="D9" s="105"/>
      <c r="E9" s="104" t="s">
        <v>152</v>
      </c>
      <c r="F9" s="104" t="s">
        <v>47</v>
      </c>
      <c r="G9" s="104">
        <v>3</v>
      </c>
      <c r="H9" s="102"/>
      <c r="I9" s="103">
        <f>H9*G9</f>
        <v>0</v>
      </c>
      <c r="J9" s="102"/>
      <c r="K9" s="101">
        <f>J9*G9</f>
        <v>0</v>
      </c>
      <c r="T9" s="110"/>
    </row>
    <row r="10" spans="4:20" ht="15">
      <c r="D10" s="105"/>
      <c r="E10" s="104" t="s">
        <v>151</v>
      </c>
      <c r="F10" s="104" t="s">
        <v>47</v>
      </c>
      <c r="G10" s="104">
        <v>1</v>
      </c>
      <c r="H10" s="102"/>
      <c r="I10" s="103">
        <f>H10*G10</f>
        <v>0</v>
      </c>
      <c r="J10" s="102"/>
      <c r="K10" s="101">
        <f>J10*G10</f>
        <v>0</v>
      </c>
      <c r="T10" s="110"/>
    </row>
    <row r="11" spans="4:20" ht="15">
      <c r="D11" s="105"/>
      <c r="E11" s="104" t="s">
        <v>150</v>
      </c>
      <c r="F11" s="104" t="s">
        <v>47</v>
      </c>
      <c r="G11" s="104">
        <v>3</v>
      </c>
      <c r="H11" s="102"/>
      <c r="I11" s="103">
        <f>H11*G11</f>
        <v>0</v>
      </c>
      <c r="J11" s="102"/>
      <c r="K11" s="101">
        <f>J11*G11</f>
        <v>0</v>
      </c>
      <c r="T11" s="110"/>
    </row>
    <row r="12" spans="4:20" ht="15">
      <c r="D12" s="105"/>
      <c r="E12" s="104" t="s">
        <v>149</v>
      </c>
      <c r="F12" s="104" t="s">
        <v>145</v>
      </c>
      <c r="G12" s="104">
        <v>5</v>
      </c>
      <c r="H12" s="102"/>
      <c r="I12" s="103">
        <f>H12*G12</f>
        <v>0</v>
      </c>
      <c r="J12" s="102"/>
      <c r="K12" s="101">
        <f>J12*G12</f>
        <v>0</v>
      </c>
      <c r="T12" s="110"/>
    </row>
    <row r="13" spans="4:11" ht="15">
      <c r="D13" s="105"/>
      <c r="E13" s="104" t="s">
        <v>148</v>
      </c>
      <c r="F13" s="104" t="s">
        <v>48</v>
      </c>
      <c r="G13" s="104">
        <v>1</v>
      </c>
      <c r="H13" s="102"/>
      <c r="I13" s="103">
        <f>H13*G13</f>
        <v>0</v>
      </c>
      <c r="J13" s="102"/>
      <c r="K13" s="101">
        <f>J13*G13</f>
        <v>0</v>
      </c>
    </row>
    <row r="14" spans="4:11" ht="15">
      <c r="D14" s="109" t="s">
        <v>147</v>
      </c>
      <c r="E14" s="108"/>
      <c r="F14" s="108"/>
      <c r="G14" s="108"/>
      <c r="H14" s="107"/>
      <c r="I14" s="107"/>
      <c r="J14" s="107"/>
      <c r="K14" s="106"/>
    </row>
    <row r="15" spans="4:11" ht="15">
      <c r="D15" s="105"/>
      <c r="E15" s="104" t="s">
        <v>146</v>
      </c>
      <c r="F15" s="104" t="s">
        <v>145</v>
      </c>
      <c r="G15" s="104">
        <v>5</v>
      </c>
      <c r="H15" s="102"/>
      <c r="I15" s="103">
        <f>H15*G15</f>
        <v>0</v>
      </c>
      <c r="J15" s="102"/>
      <c r="K15" s="101">
        <f>J15*G15</f>
        <v>0</v>
      </c>
    </row>
    <row r="16" spans="4:11" ht="15">
      <c r="D16" s="105"/>
      <c r="E16" s="104" t="s">
        <v>144</v>
      </c>
      <c r="F16" s="104" t="s">
        <v>143</v>
      </c>
      <c r="G16" s="104">
        <v>1</v>
      </c>
      <c r="H16" s="102"/>
      <c r="I16" s="103">
        <f>H16*G16</f>
        <v>0</v>
      </c>
      <c r="J16" s="102"/>
      <c r="K16" s="101">
        <f>J16*G16</f>
        <v>0</v>
      </c>
    </row>
    <row r="17" spans="4:11" ht="15">
      <c r="D17" s="105"/>
      <c r="E17" s="104" t="s">
        <v>142</v>
      </c>
      <c r="F17" s="104" t="s">
        <v>48</v>
      </c>
      <c r="G17" s="104">
        <v>1</v>
      </c>
      <c r="H17" s="102"/>
      <c r="I17" s="103">
        <f>H17*G17</f>
        <v>0</v>
      </c>
      <c r="J17" s="102"/>
      <c r="K17" s="101">
        <f>J17*G17</f>
        <v>0</v>
      </c>
    </row>
    <row r="18" spans="4:11" ht="15">
      <c r="D18" s="109" t="s">
        <v>141</v>
      </c>
      <c r="E18" s="108"/>
      <c r="F18" s="108"/>
      <c r="G18" s="108"/>
      <c r="H18" s="107"/>
      <c r="I18" s="107"/>
      <c r="J18" s="107"/>
      <c r="K18" s="106"/>
    </row>
    <row r="19" spans="4:11" ht="15">
      <c r="D19" s="105"/>
      <c r="E19" s="104" t="s">
        <v>140</v>
      </c>
      <c r="F19" s="104" t="s">
        <v>48</v>
      </c>
      <c r="G19" s="104">
        <v>1</v>
      </c>
      <c r="H19" s="102"/>
      <c r="I19" s="103">
        <f>H19*G19</f>
        <v>0</v>
      </c>
      <c r="J19" s="102"/>
      <c r="K19" s="101">
        <f>J19*G19</f>
        <v>0</v>
      </c>
    </row>
    <row r="20" spans="4:11" ht="15">
      <c r="D20" s="105"/>
      <c r="E20" s="104" t="s">
        <v>139</v>
      </c>
      <c r="F20" s="104" t="s">
        <v>48</v>
      </c>
      <c r="G20" s="104">
        <v>1</v>
      </c>
      <c r="H20" s="102"/>
      <c r="I20" s="103">
        <f>H20*G20</f>
        <v>0</v>
      </c>
      <c r="J20" s="102"/>
      <c r="K20" s="101">
        <f>J20*G20</f>
        <v>0</v>
      </c>
    </row>
    <row r="21" spans="4:11" ht="13.5" thickBot="1">
      <c r="D21" s="105"/>
      <c r="E21" s="104" t="s">
        <v>138</v>
      </c>
      <c r="F21" s="104" t="s">
        <v>48</v>
      </c>
      <c r="G21" s="104">
        <v>1</v>
      </c>
      <c r="H21" s="102"/>
      <c r="I21" s="103">
        <f>H21*G21</f>
        <v>0</v>
      </c>
      <c r="J21" s="102"/>
      <c r="K21" s="101">
        <f>J21*G21</f>
        <v>0</v>
      </c>
    </row>
    <row r="22" spans="4:11" ht="13.5" thickBot="1">
      <c r="D22" s="100"/>
      <c r="E22" s="99" t="s">
        <v>137</v>
      </c>
      <c r="F22" s="97"/>
      <c r="G22" s="97"/>
      <c r="H22" s="97"/>
      <c r="I22" s="98">
        <f>SUM(I5:I21)</f>
        <v>0</v>
      </c>
      <c r="J22" s="97"/>
      <c r="K22" s="96">
        <f>SUM(K4:K21)</f>
        <v>0</v>
      </c>
    </row>
  </sheetData>
  <mergeCells count="1">
    <mergeCell ref="D3:I3"/>
  </mergeCells>
  <printOptions/>
  <pageMargins left="0.7" right="0.7" top="0.787401575" bottom="0.787401575" header="0.3" footer="0.3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K72"/>
  <sheetViews>
    <sheetView tabSelected="1" zoomScale="70" zoomScaleNormal="70" workbookViewId="0" topLeftCell="A1">
      <selection activeCell="H13" sqref="H13"/>
    </sheetView>
  </sheetViews>
  <sheetFormatPr defaultColWidth="9.140625" defaultRowHeight="15"/>
  <cols>
    <col min="3" max="3" width="8.7109375" style="0" customWidth="1"/>
    <col min="4" max="4" width="27.140625" style="0" bestFit="1" customWidth="1"/>
    <col min="5" max="5" width="40.7109375" style="0" customWidth="1"/>
    <col min="8" max="11" width="15.7109375" style="117" customWidth="1"/>
  </cols>
  <sheetData>
    <row r="2" ht="15.75" thickBot="1"/>
    <row r="3" spans="4:11" ht="15.75" thickBot="1">
      <c r="D3" s="151" t="s">
        <v>227</v>
      </c>
      <c r="E3" s="152"/>
      <c r="F3" s="152"/>
      <c r="G3" s="152"/>
      <c r="H3" s="152"/>
      <c r="I3" s="153"/>
      <c r="J3" s="140" t="s">
        <v>137</v>
      </c>
      <c r="K3" s="118">
        <f>I72+K72</f>
        <v>0</v>
      </c>
    </row>
    <row r="4" spans="4:11" ht="15.75" thickBot="1">
      <c r="D4" s="139" t="s">
        <v>226</v>
      </c>
      <c r="E4" s="138"/>
      <c r="F4" s="138"/>
      <c r="G4" s="138"/>
      <c r="H4" s="137" t="s">
        <v>159</v>
      </c>
      <c r="I4" s="136" t="s">
        <v>157</v>
      </c>
      <c r="J4" s="135" t="s">
        <v>158</v>
      </c>
      <c r="K4" s="134" t="s">
        <v>157</v>
      </c>
    </row>
    <row r="5" spans="4:11" ht="15">
      <c r="D5" s="133"/>
      <c r="E5" s="133" t="s">
        <v>225</v>
      </c>
      <c r="F5" s="133" t="s">
        <v>47</v>
      </c>
      <c r="G5" s="133">
        <v>1</v>
      </c>
      <c r="H5" s="132"/>
      <c r="I5" s="131">
        <f aca="true" t="shared" si="0" ref="I5:I13">H5*G5</f>
        <v>0</v>
      </c>
      <c r="J5" s="127"/>
      <c r="K5" s="124">
        <f aca="true" t="shared" si="1" ref="K5:K13">J5*G5</f>
        <v>0</v>
      </c>
    </row>
    <row r="6" spans="4:11" ht="15">
      <c r="D6" s="128"/>
      <c r="E6" s="128" t="s">
        <v>224</v>
      </c>
      <c r="F6" s="128" t="s">
        <v>47</v>
      </c>
      <c r="G6" s="128">
        <v>1</v>
      </c>
      <c r="H6" s="127"/>
      <c r="I6" s="131">
        <f t="shared" si="0"/>
        <v>0</v>
      </c>
      <c r="J6" s="127"/>
      <c r="K6" s="124">
        <f t="shared" si="1"/>
        <v>0</v>
      </c>
    </row>
    <row r="7" spans="4:11" ht="15">
      <c r="D7" s="128"/>
      <c r="E7" s="128" t="s">
        <v>223</v>
      </c>
      <c r="F7" s="128" t="s">
        <v>47</v>
      </c>
      <c r="G7" s="128">
        <v>1</v>
      </c>
      <c r="H7" s="127"/>
      <c r="I7" s="131">
        <f t="shared" si="0"/>
        <v>0</v>
      </c>
      <c r="J7" s="127"/>
      <c r="K7" s="124">
        <f t="shared" si="1"/>
        <v>0</v>
      </c>
    </row>
    <row r="8" spans="4:11" ht="15">
      <c r="D8" s="128"/>
      <c r="E8" s="128" t="s">
        <v>222</v>
      </c>
      <c r="F8" s="128" t="s">
        <v>47</v>
      </c>
      <c r="G8" s="128">
        <v>1</v>
      </c>
      <c r="H8" s="127"/>
      <c r="I8" s="131">
        <f t="shared" si="0"/>
        <v>0</v>
      </c>
      <c r="J8" s="127"/>
      <c r="K8" s="124">
        <f t="shared" si="1"/>
        <v>0</v>
      </c>
    </row>
    <row r="9" spans="4:11" ht="15">
      <c r="D9" s="128"/>
      <c r="E9" s="128" t="s">
        <v>221</v>
      </c>
      <c r="F9" s="128" t="s">
        <v>47</v>
      </c>
      <c r="G9" s="128">
        <v>1</v>
      </c>
      <c r="H9" s="127"/>
      <c r="I9" s="131">
        <f t="shared" si="0"/>
        <v>0</v>
      </c>
      <c r="J9" s="127"/>
      <c r="K9" s="124">
        <f t="shared" si="1"/>
        <v>0</v>
      </c>
    </row>
    <row r="10" spans="4:11" ht="15">
      <c r="D10" s="128"/>
      <c r="E10" s="128" t="s">
        <v>220</v>
      </c>
      <c r="F10" s="128" t="s">
        <v>185</v>
      </c>
      <c r="G10" s="128">
        <v>1</v>
      </c>
      <c r="H10" s="127"/>
      <c r="I10" s="131">
        <f t="shared" si="0"/>
        <v>0</v>
      </c>
      <c r="J10" s="127"/>
      <c r="K10" s="124">
        <f t="shared" si="1"/>
        <v>0</v>
      </c>
    </row>
    <row r="11" spans="4:11" ht="15">
      <c r="D11" s="128"/>
      <c r="E11" s="128" t="s">
        <v>219</v>
      </c>
      <c r="F11" s="128" t="s">
        <v>47</v>
      </c>
      <c r="G11" s="128">
        <v>2</v>
      </c>
      <c r="H11" s="127"/>
      <c r="I11" s="131">
        <f t="shared" si="0"/>
        <v>0</v>
      </c>
      <c r="J11" s="127"/>
      <c r="K11" s="124">
        <f t="shared" si="1"/>
        <v>0</v>
      </c>
    </row>
    <row r="12" spans="4:11" ht="15">
      <c r="D12" s="128"/>
      <c r="E12" s="128" t="s">
        <v>218</v>
      </c>
      <c r="F12" s="128" t="s">
        <v>47</v>
      </c>
      <c r="G12" s="128">
        <v>1</v>
      </c>
      <c r="H12" s="127"/>
      <c r="I12" s="131">
        <f t="shared" si="0"/>
        <v>0</v>
      </c>
      <c r="J12" s="127"/>
      <c r="K12" s="124">
        <f t="shared" si="1"/>
        <v>0</v>
      </c>
    </row>
    <row r="13" spans="4:11" ht="15">
      <c r="D13" s="128"/>
      <c r="E13" s="128" t="s">
        <v>217</v>
      </c>
      <c r="F13" s="128" t="s">
        <v>47</v>
      </c>
      <c r="G13" s="128">
        <v>1</v>
      </c>
      <c r="H13" s="127"/>
      <c r="I13" s="131">
        <f t="shared" si="0"/>
        <v>0</v>
      </c>
      <c r="J13" s="127"/>
      <c r="K13" s="124">
        <f t="shared" si="1"/>
        <v>0</v>
      </c>
    </row>
    <row r="14" spans="4:11" ht="15">
      <c r="D14" s="128"/>
      <c r="E14" s="128"/>
      <c r="F14" s="128"/>
      <c r="G14" s="128"/>
      <c r="H14" s="127"/>
      <c r="I14" s="124"/>
      <c r="J14" s="127"/>
      <c r="K14" s="124"/>
    </row>
    <row r="15" spans="4:11" ht="15">
      <c r="D15" s="130" t="s">
        <v>216</v>
      </c>
      <c r="E15" s="130"/>
      <c r="F15" s="130"/>
      <c r="G15" s="130"/>
      <c r="H15" s="129"/>
      <c r="I15" s="129"/>
      <c r="J15" s="129"/>
      <c r="K15" s="129"/>
    </row>
    <row r="16" spans="4:11" ht="15">
      <c r="D16" s="128"/>
      <c r="E16" s="128" t="s">
        <v>215</v>
      </c>
      <c r="F16" s="128" t="s">
        <v>145</v>
      </c>
      <c r="G16" s="128">
        <v>12</v>
      </c>
      <c r="H16" s="127"/>
      <c r="I16" s="124">
        <f aca="true" t="shared" si="2" ref="I16:I26">H16*G16</f>
        <v>0</v>
      </c>
      <c r="J16" s="127"/>
      <c r="K16" s="124">
        <f aca="true" t="shared" si="3" ref="K16:K26">J16*G16</f>
        <v>0</v>
      </c>
    </row>
    <row r="17" spans="4:11" ht="15">
      <c r="D17" s="128"/>
      <c r="E17" s="128" t="s">
        <v>211</v>
      </c>
      <c r="F17" s="128" t="s">
        <v>47</v>
      </c>
      <c r="G17" s="128">
        <v>30</v>
      </c>
      <c r="H17" s="127"/>
      <c r="I17" s="124">
        <f t="shared" si="2"/>
        <v>0</v>
      </c>
      <c r="J17" s="127"/>
      <c r="K17" s="124">
        <f t="shared" si="3"/>
        <v>0</v>
      </c>
    </row>
    <row r="18" spans="4:11" ht="15">
      <c r="D18" s="128"/>
      <c r="E18" s="128" t="s">
        <v>214</v>
      </c>
      <c r="F18" s="128" t="s">
        <v>47</v>
      </c>
      <c r="G18" s="128">
        <v>17</v>
      </c>
      <c r="H18" s="127"/>
      <c r="I18" s="124">
        <f t="shared" si="2"/>
        <v>0</v>
      </c>
      <c r="J18" s="127"/>
      <c r="K18" s="124">
        <f t="shared" si="3"/>
        <v>0</v>
      </c>
    </row>
    <row r="19" spans="4:11" ht="15">
      <c r="D19" s="128"/>
      <c r="E19" s="128" t="s">
        <v>212</v>
      </c>
      <c r="F19" s="128" t="s">
        <v>145</v>
      </c>
      <c r="G19" s="128">
        <v>2</v>
      </c>
      <c r="H19" s="127"/>
      <c r="I19" s="124">
        <f t="shared" si="2"/>
        <v>0</v>
      </c>
      <c r="J19" s="127"/>
      <c r="K19" s="124">
        <f t="shared" si="3"/>
        <v>0</v>
      </c>
    </row>
    <row r="20" spans="4:11" ht="15">
      <c r="D20" s="128"/>
      <c r="E20" s="128" t="s">
        <v>213</v>
      </c>
      <c r="F20" s="128" t="s">
        <v>47</v>
      </c>
      <c r="G20" s="128">
        <v>1</v>
      </c>
      <c r="H20" s="127"/>
      <c r="I20" s="124">
        <f t="shared" si="2"/>
        <v>0</v>
      </c>
      <c r="J20" s="127"/>
      <c r="K20" s="124">
        <f t="shared" si="3"/>
        <v>0</v>
      </c>
    </row>
    <row r="21" spans="4:11" ht="15">
      <c r="D21" s="128"/>
      <c r="E21" s="128" t="s">
        <v>212</v>
      </c>
      <c r="F21" s="128" t="s">
        <v>145</v>
      </c>
      <c r="G21" s="128">
        <v>20</v>
      </c>
      <c r="H21" s="127"/>
      <c r="I21" s="124">
        <f t="shared" si="2"/>
        <v>0</v>
      </c>
      <c r="J21" s="127"/>
      <c r="K21" s="124">
        <f t="shared" si="3"/>
        <v>0</v>
      </c>
    </row>
    <row r="22" spans="4:11" ht="15">
      <c r="D22" s="128"/>
      <c r="E22" s="128" t="s">
        <v>211</v>
      </c>
      <c r="F22" s="128" t="s">
        <v>47</v>
      </c>
      <c r="G22" s="128">
        <v>20</v>
      </c>
      <c r="H22" s="127"/>
      <c r="I22" s="124">
        <f t="shared" si="2"/>
        <v>0</v>
      </c>
      <c r="J22" s="127"/>
      <c r="K22" s="124">
        <f t="shared" si="3"/>
        <v>0</v>
      </c>
    </row>
    <row r="23" spans="4:11" ht="15">
      <c r="D23" s="128"/>
      <c r="E23" s="128" t="s">
        <v>210</v>
      </c>
      <c r="F23" s="128" t="s">
        <v>47</v>
      </c>
      <c r="G23" s="128">
        <v>30</v>
      </c>
      <c r="H23" s="127"/>
      <c r="I23" s="124">
        <f t="shared" si="2"/>
        <v>0</v>
      </c>
      <c r="J23" s="127"/>
      <c r="K23" s="124">
        <f t="shared" si="3"/>
        <v>0</v>
      </c>
    </row>
    <row r="24" spans="4:11" ht="15">
      <c r="D24" s="128"/>
      <c r="E24" s="128" t="s">
        <v>209</v>
      </c>
      <c r="F24" s="128" t="s">
        <v>47</v>
      </c>
      <c r="G24" s="128">
        <v>20</v>
      </c>
      <c r="H24" s="127"/>
      <c r="I24" s="124">
        <f t="shared" si="2"/>
        <v>0</v>
      </c>
      <c r="J24" s="127"/>
      <c r="K24" s="124">
        <f t="shared" si="3"/>
        <v>0</v>
      </c>
    </row>
    <row r="25" spans="4:11" ht="15">
      <c r="D25" s="128"/>
      <c r="E25" s="128" t="s">
        <v>208</v>
      </c>
      <c r="F25" s="128" t="s">
        <v>145</v>
      </c>
      <c r="G25" s="128">
        <v>10</v>
      </c>
      <c r="H25" s="127"/>
      <c r="I25" s="124">
        <f t="shared" si="2"/>
        <v>0</v>
      </c>
      <c r="J25" s="127"/>
      <c r="K25" s="124">
        <f t="shared" si="3"/>
        <v>0</v>
      </c>
    </row>
    <row r="26" spans="4:11" ht="15">
      <c r="D26" s="128"/>
      <c r="E26" s="128" t="s">
        <v>207</v>
      </c>
      <c r="F26" s="128" t="s">
        <v>48</v>
      </c>
      <c r="G26" s="128">
        <v>1</v>
      </c>
      <c r="H26" s="127"/>
      <c r="I26" s="124">
        <f t="shared" si="2"/>
        <v>0</v>
      </c>
      <c r="J26" s="127"/>
      <c r="K26" s="124">
        <f t="shared" si="3"/>
        <v>0</v>
      </c>
    </row>
    <row r="27" spans="4:11" ht="15">
      <c r="D27" s="130" t="s">
        <v>206</v>
      </c>
      <c r="E27" s="130"/>
      <c r="F27" s="130"/>
      <c r="G27" s="130"/>
      <c r="H27" s="129"/>
      <c r="I27" s="129"/>
      <c r="J27" s="129"/>
      <c r="K27" s="129"/>
    </row>
    <row r="28" spans="4:11" ht="15">
      <c r="D28" s="128"/>
      <c r="E28" s="128" t="s">
        <v>205</v>
      </c>
      <c r="F28" s="128" t="s">
        <v>145</v>
      </c>
      <c r="G28" s="128">
        <v>50</v>
      </c>
      <c r="H28" s="127"/>
      <c r="I28" s="124">
        <f aca="true" t="shared" si="4" ref="I28:I36">H28*G28</f>
        <v>0</v>
      </c>
      <c r="J28" s="127"/>
      <c r="K28" s="124">
        <f aca="true" t="shared" si="5" ref="K28:K36">J28*G28</f>
        <v>0</v>
      </c>
    </row>
    <row r="29" spans="4:11" ht="15">
      <c r="D29" s="128"/>
      <c r="E29" s="128" t="s">
        <v>204</v>
      </c>
      <c r="F29" s="128" t="s">
        <v>145</v>
      </c>
      <c r="G29" s="128">
        <v>5</v>
      </c>
      <c r="H29" s="127"/>
      <c r="I29" s="124">
        <f t="shared" si="4"/>
        <v>0</v>
      </c>
      <c r="J29" s="127"/>
      <c r="K29" s="124">
        <f t="shared" si="5"/>
        <v>0</v>
      </c>
    </row>
    <row r="30" spans="4:11" ht="15">
      <c r="D30" s="128"/>
      <c r="E30" s="128" t="s">
        <v>203</v>
      </c>
      <c r="F30" s="128" t="s">
        <v>145</v>
      </c>
      <c r="G30" s="128">
        <v>30</v>
      </c>
      <c r="H30" s="127"/>
      <c r="I30" s="124">
        <f t="shared" si="4"/>
        <v>0</v>
      </c>
      <c r="J30" s="127"/>
      <c r="K30" s="124">
        <f t="shared" si="5"/>
        <v>0</v>
      </c>
    </row>
    <row r="31" spans="4:11" ht="15">
      <c r="D31" s="128"/>
      <c r="E31" s="128" t="s">
        <v>202</v>
      </c>
      <c r="F31" s="128" t="s">
        <v>145</v>
      </c>
      <c r="G31" s="128">
        <v>80</v>
      </c>
      <c r="H31" s="127"/>
      <c r="I31" s="124">
        <f t="shared" si="4"/>
        <v>0</v>
      </c>
      <c r="J31" s="127"/>
      <c r="K31" s="124">
        <f t="shared" si="5"/>
        <v>0</v>
      </c>
    </row>
    <row r="32" spans="4:11" ht="15">
      <c r="D32" s="128"/>
      <c r="E32" s="128" t="s">
        <v>201</v>
      </c>
      <c r="F32" s="128" t="s">
        <v>145</v>
      </c>
      <c r="G32" s="128">
        <v>20</v>
      </c>
      <c r="H32" s="127"/>
      <c r="I32" s="124">
        <f t="shared" si="4"/>
        <v>0</v>
      </c>
      <c r="J32" s="127"/>
      <c r="K32" s="124">
        <f t="shared" si="5"/>
        <v>0</v>
      </c>
    </row>
    <row r="33" spans="4:11" ht="15">
      <c r="D33" s="128"/>
      <c r="E33" s="128" t="s">
        <v>200</v>
      </c>
      <c r="F33" s="128" t="s">
        <v>145</v>
      </c>
      <c r="G33" s="128">
        <v>20</v>
      </c>
      <c r="H33" s="127"/>
      <c r="I33" s="124">
        <f t="shared" si="4"/>
        <v>0</v>
      </c>
      <c r="J33" s="127"/>
      <c r="K33" s="124">
        <f t="shared" si="5"/>
        <v>0</v>
      </c>
    </row>
    <row r="34" spans="4:11" ht="15">
      <c r="D34" s="128"/>
      <c r="E34" s="128" t="s">
        <v>199</v>
      </c>
      <c r="F34" s="128" t="s">
        <v>145</v>
      </c>
      <c r="G34" s="128">
        <v>20</v>
      </c>
      <c r="H34" s="127"/>
      <c r="I34" s="124">
        <f t="shared" si="4"/>
        <v>0</v>
      </c>
      <c r="J34" s="127"/>
      <c r="K34" s="124">
        <f t="shared" si="5"/>
        <v>0</v>
      </c>
    </row>
    <row r="35" spans="4:11" ht="15">
      <c r="D35" s="128"/>
      <c r="E35" s="128" t="s">
        <v>198</v>
      </c>
      <c r="F35" s="128" t="s">
        <v>145</v>
      </c>
      <c r="G35" s="128">
        <v>5</v>
      </c>
      <c r="H35" s="127"/>
      <c r="I35" s="124">
        <f t="shared" si="4"/>
        <v>0</v>
      </c>
      <c r="J35" s="127"/>
      <c r="K35" s="124">
        <f t="shared" si="5"/>
        <v>0</v>
      </c>
    </row>
    <row r="36" spans="4:11" ht="15">
      <c r="D36" s="128"/>
      <c r="E36" s="128" t="s">
        <v>197</v>
      </c>
      <c r="F36" s="128" t="s">
        <v>145</v>
      </c>
      <c r="G36" s="128">
        <v>45</v>
      </c>
      <c r="H36" s="127"/>
      <c r="I36" s="124">
        <f t="shared" si="4"/>
        <v>0</v>
      </c>
      <c r="J36" s="127"/>
      <c r="K36" s="124">
        <f t="shared" si="5"/>
        <v>0</v>
      </c>
    </row>
    <row r="37" spans="4:11" ht="15">
      <c r="D37" s="130" t="s">
        <v>196</v>
      </c>
      <c r="E37" s="130"/>
      <c r="F37" s="130"/>
      <c r="G37" s="130"/>
      <c r="H37" s="129"/>
      <c r="I37" s="129"/>
      <c r="J37" s="129"/>
      <c r="K37" s="129"/>
    </row>
    <row r="38" spans="4:11" ht="15">
      <c r="D38" s="128"/>
      <c r="E38" s="128" t="s">
        <v>195</v>
      </c>
      <c r="F38" s="128" t="s">
        <v>47</v>
      </c>
      <c r="G38" s="128">
        <v>3</v>
      </c>
      <c r="H38" s="127"/>
      <c r="I38" s="124">
        <f aca="true" t="shared" si="6" ref="I38:I48">H38*G38</f>
        <v>0</v>
      </c>
      <c r="J38" s="127"/>
      <c r="K38" s="124">
        <f aca="true" t="shared" si="7" ref="K38:K48">J38*G38</f>
        <v>0</v>
      </c>
    </row>
    <row r="39" spans="4:11" ht="15">
      <c r="D39" s="128"/>
      <c r="E39" s="128" t="s">
        <v>194</v>
      </c>
      <c r="F39" s="128" t="s">
        <v>47</v>
      </c>
      <c r="G39" s="128">
        <v>3</v>
      </c>
      <c r="H39" s="127"/>
      <c r="I39" s="124">
        <f t="shared" si="6"/>
        <v>0</v>
      </c>
      <c r="J39" s="127"/>
      <c r="K39" s="124">
        <f t="shared" si="7"/>
        <v>0</v>
      </c>
    </row>
    <row r="40" spans="4:11" ht="15">
      <c r="D40" s="128"/>
      <c r="E40" s="128" t="s">
        <v>193</v>
      </c>
      <c r="F40" s="128" t="s">
        <v>47</v>
      </c>
      <c r="G40" s="128">
        <v>1</v>
      </c>
      <c r="H40" s="127"/>
      <c r="I40" s="124">
        <f t="shared" si="6"/>
        <v>0</v>
      </c>
      <c r="J40" s="127"/>
      <c r="K40" s="124">
        <f t="shared" si="7"/>
        <v>0</v>
      </c>
    </row>
    <row r="41" spans="4:11" ht="15">
      <c r="D41" s="128"/>
      <c r="E41" s="128" t="s">
        <v>192</v>
      </c>
      <c r="F41" s="128" t="s">
        <v>47</v>
      </c>
      <c r="G41" s="128">
        <v>2</v>
      </c>
      <c r="H41" s="127"/>
      <c r="I41" s="124">
        <f t="shared" si="6"/>
        <v>0</v>
      </c>
      <c r="J41" s="127"/>
      <c r="K41" s="124">
        <f t="shared" si="7"/>
        <v>0</v>
      </c>
    </row>
    <row r="42" spans="4:11" ht="15">
      <c r="D42" s="128"/>
      <c r="E42" s="128" t="s">
        <v>191</v>
      </c>
      <c r="F42" s="128" t="s">
        <v>47</v>
      </c>
      <c r="G42" s="128">
        <v>1</v>
      </c>
      <c r="H42" s="127"/>
      <c r="I42" s="124">
        <f t="shared" si="6"/>
        <v>0</v>
      </c>
      <c r="J42" s="127"/>
      <c r="K42" s="124">
        <f t="shared" si="7"/>
        <v>0</v>
      </c>
    </row>
    <row r="43" spans="4:11" ht="15">
      <c r="D43" s="128"/>
      <c r="E43" s="128" t="s">
        <v>190</v>
      </c>
      <c r="F43" s="128" t="s">
        <v>47</v>
      </c>
      <c r="G43" s="128">
        <v>1</v>
      </c>
      <c r="H43" s="127"/>
      <c r="I43" s="124">
        <f t="shared" si="6"/>
        <v>0</v>
      </c>
      <c r="J43" s="127"/>
      <c r="K43" s="124">
        <f t="shared" si="7"/>
        <v>0</v>
      </c>
    </row>
    <row r="44" spans="4:11" ht="15">
      <c r="D44" s="128"/>
      <c r="E44" s="128" t="s">
        <v>189</v>
      </c>
      <c r="F44" s="128" t="s">
        <v>47</v>
      </c>
      <c r="G44" s="128">
        <v>1</v>
      </c>
      <c r="H44" s="127"/>
      <c r="I44" s="124">
        <f t="shared" si="6"/>
        <v>0</v>
      </c>
      <c r="J44" s="127"/>
      <c r="K44" s="124">
        <f t="shared" si="7"/>
        <v>0</v>
      </c>
    </row>
    <row r="45" spans="4:11" ht="15">
      <c r="D45" s="128"/>
      <c r="E45" s="128" t="s">
        <v>188</v>
      </c>
      <c r="F45" s="128" t="s">
        <v>145</v>
      </c>
      <c r="G45" s="128">
        <v>30</v>
      </c>
      <c r="H45" s="127"/>
      <c r="I45" s="124">
        <f t="shared" si="6"/>
        <v>0</v>
      </c>
      <c r="J45" s="127"/>
      <c r="K45" s="124">
        <f t="shared" si="7"/>
        <v>0</v>
      </c>
    </row>
    <row r="46" spans="4:11" ht="15">
      <c r="D46" s="128"/>
      <c r="E46" s="128" t="s">
        <v>187</v>
      </c>
      <c r="F46" s="128" t="s">
        <v>47</v>
      </c>
      <c r="G46" s="128">
        <v>30</v>
      </c>
      <c r="H46" s="127"/>
      <c r="I46" s="124">
        <f t="shared" si="6"/>
        <v>0</v>
      </c>
      <c r="J46" s="127"/>
      <c r="K46" s="124">
        <f t="shared" si="7"/>
        <v>0</v>
      </c>
    </row>
    <row r="47" spans="4:11" ht="15">
      <c r="D47" s="128"/>
      <c r="E47" s="128" t="s">
        <v>186</v>
      </c>
      <c r="F47" s="128" t="s">
        <v>185</v>
      </c>
      <c r="G47" s="128">
        <v>1</v>
      </c>
      <c r="H47" s="127"/>
      <c r="I47" s="124">
        <f t="shared" si="6"/>
        <v>0</v>
      </c>
      <c r="J47" s="127"/>
      <c r="K47" s="124">
        <f t="shared" si="7"/>
        <v>0</v>
      </c>
    </row>
    <row r="48" spans="4:11" ht="15">
      <c r="D48" s="128"/>
      <c r="E48" s="128" t="s">
        <v>184</v>
      </c>
      <c r="F48" s="128" t="s">
        <v>47</v>
      </c>
      <c r="G48" s="128">
        <v>4</v>
      </c>
      <c r="H48" s="127"/>
      <c r="I48" s="124">
        <f t="shared" si="6"/>
        <v>0</v>
      </c>
      <c r="J48" s="127"/>
      <c r="K48" s="124">
        <f t="shared" si="7"/>
        <v>0</v>
      </c>
    </row>
    <row r="49" spans="4:11" ht="15">
      <c r="D49" s="130" t="s">
        <v>183</v>
      </c>
      <c r="E49" s="130"/>
      <c r="F49" s="130"/>
      <c r="G49" s="130"/>
      <c r="H49" s="129"/>
      <c r="I49" s="129"/>
      <c r="J49" s="129"/>
      <c r="K49" s="129"/>
    </row>
    <row r="50" spans="4:11" ht="15">
      <c r="D50" s="128"/>
      <c r="E50" s="128" t="s">
        <v>182</v>
      </c>
      <c r="F50" s="128" t="s">
        <v>145</v>
      </c>
      <c r="G50" s="128">
        <v>50</v>
      </c>
      <c r="H50" s="127"/>
      <c r="I50" s="124">
        <f aca="true" t="shared" si="8" ref="I50:I59">H50*G50</f>
        <v>0</v>
      </c>
      <c r="J50" s="127"/>
      <c r="K50" s="124">
        <f aca="true" t="shared" si="9" ref="K50:K59">J50*G50</f>
        <v>0</v>
      </c>
    </row>
    <row r="51" spans="4:11" ht="15">
      <c r="D51" s="128"/>
      <c r="E51" s="128" t="s">
        <v>181</v>
      </c>
      <c r="F51" s="128" t="s">
        <v>145</v>
      </c>
      <c r="G51" s="128">
        <v>12</v>
      </c>
      <c r="H51" s="127"/>
      <c r="I51" s="124">
        <f t="shared" si="8"/>
        <v>0</v>
      </c>
      <c r="J51" s="127"/>
      <c r="K51" s="124">
        <f t="shared" si="9"/>
        <v>0</v>
      </c>
    </row>
    <row r="52" spans="4:11" ht="15">
      <c r="D52" s="128"/>
      <c r="E52" s="128" t="s">
        <v>180</v>
      </c>
      <c r="F52" s="128" t="s">
        <v>145</v>
      </c>
      <c r="G52" s="128">
        <v>40</v>
      </c>
      <c r="H52" s="127"/>
      <c r="I52" s="124">
        <f t="shared" si="8"/>
        <v>0</v>
      </c>
      <c r="J52" s="127"/>
      <c r="K52" s="124">
        <f t="shared" si="9"/>
        <v>0</v>
      </c>
    </row>
    <row r="53" spans="4:11" ht="15">
      <c r="D53" s="128"/>
      <c r="E53" s="128" t="s">
        <v>179</v>
      </c>
      <c r="F53" s="128" t="s">
        <v>47</v>
      </c>
      <c r="G53" s="128">
        <v>3</v>
      </c>
      <c r="H53" s="127"/>
      <c r="I53" s="124">
        <f t="shared" si="8"/>
        <v>0</v>
      </c>
      <c r="J53" s="127"/>
      <c r="K53" s="124">
        <f t="shared" si="9"/>
        <v>0</v>
      </c>
    </row>
    <row r="54" spans="4:11" ht="15">
      <c r="D54" s="128"/>
      <c r="E54" s="128" t="s">
        <v>178</v>
      </c>
      <c r="F54" s="128" t="s">
        <v>47</v>
      </c>
      <c r="G54" s="128">
        <v>6</v>
      </c>
      <c r="H54" s="127"/>
      <c r="I54" s="124">
        <f t="shared" si="8"/>
        <v>0</v>
      </c>
      <c r="J54" s="127"/>
      <c r="K54" s="124">
        <f t="shared" si="9"/>
        <v>0</v>
      </c>
    </row>
    <row r="55" spans="4:11" ht="15">
      <c r="D55" s="128"/>
      <c r="E55" s="128" t="s">
        <v>177</v>
      </c>
      <c r="F55" s="128" t="s">
        <v>47</v>
      </c>
      <c r="G55" s="128">
        <v>40</v>
      </c>
      <c r="H55" s="127"/>
      <c r="I55" s="124">
        <f t="shared" si="8"/>
        <v>0</v>
      </c>
      <c r="J55" s="127"/>
      <c r="K55" s="124">
        <f t="shared" si="9"/>
        <v>0</v>
      </c>
    </row>
    <row r="56" spans="4:11" ht="15">
      <c r="D56" s="128"/>
      <c r="E56" s="128" t="s">
        <v>176</v>
      </c>
      <c r="F56" s="128" t="s">
        <v>47</v>
      </c>
      <c r="G56" s="128">
        <v>10</v>
      </c>
      <c r="H56" s="127"/>
      <c r="I56" s="124">
        <f t="shared" si="8"/>
        <v>0</v>
      </c>
      <c r="J56" s="127"/>
      <c r="K56" s="124">
        <f t="shared" si="9"/>
        <v>0</v>
      </c>
    </row>
    <row r="57" spans="4:11" ht="15">
      <c r="D57" s="128"/>
      <c r="E57" s="128" t="s">
        <v>175</v>
      </c>
      <c r="F57" s="128" t="s">
        <v>47</v>
      </c>
      <c r="G57" s="128">
        <v>3</v>
      </c>
      <c r="H57" s="127"/>
      <c r="I57" s="124">
        <f t="shared" si="8"/>
        <v>0</v>
      </c>
      <c r="J57" s="127"/>
      <c r="K57" s="124">
        <f t="shared" si="9"/>
        <v>0</v>
      </c>
    </row>
    <row r="58" spans="4:11" ht="15">
      <c r="D58" s="128"/>
      <c r="E58" s="128" t="s">
        <v>174</v>
      </c>
      <c r="F58" s="128" t="s">
        <v>47</v>
      </c>
      <c r="G58" s="128">
        <v>40</v>
      </c>
      <c r="H58" s="127"/>
      <c r="I58" s="124">
        <f t="shared" si="8"/>
        <v>0</v>
      </c>
      <c r="J58" s="127"/>
      <c r="K58" s="124">
        <f t="shared" si="9"/>
        <v>0</v>
      </c>
    </row>
    <row r="59" spans="4:11" ht="15">
      <c r="D59" s="128"/>
      <c r="E59" s="128" t="s">
        <v>173</v>
      </c>
      <c r="F59" s="128" t="s">
        <v>47</v>
      </c>
      <c r="G59" s="128">
        <v>3</v>
      </c>
      <c r="H59" s="127"/>
      <c r="I59" s="124">
        <f t="shared" si="8"/>
        <v>0</v>
      </c>
      <c r="J59" s="127"/>
      <c r="K59" s="124">
        <f t="shared" si="9"/>
        <v>0</v>
      </c>
    </row>
    <row r="60" spans="4:11" ht="15">
      <c r="D60" s="130" t="s">
        <v>172</v>
      </c>
      <c r="E60" s="130"/>
      <c r="F60" s="130"/>
      <c r="G60" s="130"/>
      <c r="H60" s="129"/>
      <c r="I60" s="129"/>
      <c r="J60" s="129"/>
      <c r="K60" s="129"/>
    </row>
    <row r="61" spans="4:11" ht="15">
      <c r="D61" s="128"/>
      <c r="E61" s="128" t="s">
        <v>171</v>
      </c>
      <c r="F61" s="128" t="s">
        <v>145</v>
      </c>
      <c r="G61" s="128">
        <v>40</v>
      </c>
      <c r="H61" s="127"/>
      <c r="I61" s="124">
        <f>H61*G61</f>
        <v>0</v>
      </c>
      <c r="J61" s="127"/>
      <c r="K61" s="124">
        <f>J61*G61</f>
        <v>0</v>
      </c>
    </row>
    <row r="62" spans="4:11" ht="15">
      <c r="D62" s="128"/>
      <c r="E62" s="128" t="s">
        <v>170</v>
      </c>
      <c r="F62" s="128" t="s">
        <v>145</v>
      </c>
      <c r="G62" s="128">
        <v>40</v>
      </c>
      <c r="H62" s="127"/>
      <c r="I62" s="124">
        <f>H62*G62</f>
        <v>0</v>
      </c>
      <c r="J62" s="127"/>
      <c r="K62" s="124">
        <f>J62*G62</f>
        <v>0</v>
      </c>
    </row>
    <row r="63" spans="4:11" ht="15">
      <c r="D63" s="128"/>
      <c r="E63" s="128" t="s">
        <v>169</v>
      </c>
      <c r="F63" s="128" t="s">
        <v>47</v>
      </c>
      <c r="G63" s="128">
        <v>4</v>
      </c>
      <c r="H63" s="127"/>
      <c r="I63" s="124">
        <f>H63*G63</f>
        <v>0</v>
      </c>
      <c r="J63" s="127"/>
      <c r="K63" s="124">
        <f>J63*G63</f>
        <v>0</v>
      </c>
    </row>
    <row r="64" spans="4:11" ht="15">
      <c r="D64" s="130" t="s">
        <v>141</v>
      </c>
      <c r="E64" s="130"/>
      <c r="F64" s="130"/>
      <c r="G64" s="130"/>
      <c r="H64" s="129"/>
      <c r="I64" s="129"/>
      <c r="J64" s="129"/>
      <c r="K64" s="129"/>
    </row>
    <row r="65" spans="4:11" ht="15">
      <c r="D65" s="128"/>
      <c r="E65" s="128" t="s">
        <v>168</v>
      </c>
      <c r="F65" s="128" t="s">
        <v>48</v>
      </c>
      <c r="G65" s="128">
        <v>1</v>
      </c>
      <c r="H65" s="127"/>
      <c r="I65" s="124">
        <f aca="true" t="shared" si="10" ref="I65:I71">H65*G65</f>
        <v>0</v>
      </c>
      <c r="J65" s="127"/>
      <c r="K65" s="124">
        <f aca="true" t="shared" si="11" ref="K65:K71">J65*G65</f>
        <v>0</v>
      </c>
    </row>
    <row r="66" spans="4:11" ht="15">
      <c r="D66" s="128"/>
      <c r="E66" s="128" t="s">
        <v>140</v>
      </c>
      <c r="F66" s="128" t="s">
        <v>48</v>
      </c>
      <c r="G66" s="128">
        <v>1</v>
      </c>
      <c r="H66" s="127"/>
      <c r="I66" s="124">
        <f t="shared" si="10"/>
        <v>0</v>
      </c>
      <c r="J66" s="127"/>
      <c r="K66" s="124">
        <f t="shared" si="11"/>
        <v>0</v>
      </c>
    </row>
    <row r="67" spans="4:11" ht="15">
      <c r="D67" s="128"/>
      <c r="E67" s="128" t="s">
        <v>139</v>
      </c>
      <c r="F67" s="128" t="s">
        <v>48</v>
      </c>
      <c r="G67" s="128">
        <v>1</v>
      </c>
      <c r="H67" s="127"/>
      <c r="I67" s="124">
        <f t="shared" si="10"/>
        <v>0</v>
      </c>
      <c r="J67" s="127"/>
      <c r="K67" s="124">
        <f t="shared" si="11"/>
        <v>0</v>
      </c>
    </row>
    <row r="68" spans="4:11" ht="15">
      <c r="D68" s="128"/>
      <c r="E68" s="128" t="s">
        <v>167</v>
      </c>
      <c r="F68" s="128" t="s">
        <v>48</v>
      </c>
      <c r="G68" s="128">
        <v>1</v>
      </c>
      <c r="H68" s="127"/>
      <c r="I68" s="124">
        <f t="shared" si="10"/>
        <v>0</v>
      </c>
      <c r="J68" s="127"/>
      <c r="K68" s="124">
        <f t="shared" si="11"/>
        <v>0</v>
      </c>
    </row>
    <row r="69" spans="4:11" ht="15">
      <c r="D69" s="128"/>
      <c r="E69" s="128" t="s">
        <v>166</v>
      </c>
      <c r="F69" s="128" t="s">
        <v>48</v>
      </c>
      <c r="G69" s="128">
        <v>1</v>
      </c>
      <c r="H69" s="127"/>
      <c r="I69" s="124">
        <f t="shared" si="10"/>
        <v>0</v>
      </c>
      <c r="J69" s="127"/>
      <c r="K69" s="124">
        <f t="shared" si="11"/>
        <v>0</v>
      </c>
    </row>
    <row r="70" spans="4:11" ht="15">
      <c r="D70" s="128"/>
      <c r="E70" s="128" t="s">
        <v>165</v>
      </c>
      <c r="F70" s="128" t="s">
        <v>48</v>
      </c>
      <c r="G70" s="128">
        <v>1</v>
      </c>
      <c r="H70" s="127"/>
      <c r="I70" s="124">
        <f t="shared" si="10"/>
        <v>0</v>
      </c>
      <c r="J70" s="127"/>
      <c r="K70" s="124">
        <f t="shared" si="11"/>
        <v>0</v>
      </c>
    </row>
    <row r="71" spans="4:11" ht="15.75" thickBot="1">
      <c r="D71" s="126"/>
      <c r="E71" s="126"/>
      <c r="F71" s="126"/>
      <c r="G71" s="126"/>
      <c r="H71" s="125"/>
      <c r="I71" s="124">
        <f t="shared" si="10"/>
        <v>0</v>
      </c>
      <c r="J71" s="125"/>
      <c r="K71" s="124">
        <f t="shared" si="11"/>
        <v>0</v>
      </c>
    </row>
    <row r="72" spans="4:11" ht="15.75" thickBot="1">
      <c r="D72" s="123"/>
      <c r="E72" s="122" t="s">
        <v>164</v>
      </c>
      <c r="F72" s="121"/>
      <c r="G72" s="121"/>
      <c r="H72" s="119"/>
      <c r="I72" s="120">
        <f>SUM(I5:I71)</f>
        <v>0</v>
      </c>
      <c r="J72" s="119"/>
      <c r="K72" s="118">
        <f>SUM(K5:K71)</f>
        <v>0</v>
      </c>
    </row>
  </sheetData>
  <mergeCells count="1">
    <mergeCell ref="D3:I3"/>
  </mergeCells>
  <printOptions/>
  <pageMargins left="0.7" right="0.7" top="0.787401575" bottom="0.787401575" header="0.3" footer="0.3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Dohnal</dc:creator>
  <cp:keywords/>
  <dc:description/>
  <cp:lastModifiedBy>Teichmann Tomáš</cp:lastModifiedBy>
  <dcterms:created xsi:type="dcterms:W3CDTF">2020-11-16T07:12:30Z</dcterms:created>
  <dcterms:modified xsi:type="dcterms:W3CDTF">2023-03-16T09:40:09Z</dcterms:modified>
  <cp:category/>
  <cp:version/>
  <cp:contentType/>
  <cp:contentStatus/>
</cp:coreProperties>
</file>