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SO 02 - Vodovod" sheetId="2" r:id="rId2"/>
    <sheet name="100.1 - Větev A" sheetId="3" r:id="rId3"/>
    <sheet name="100.2 - Větev A - sanace ..." sheetId="4" r:id="rId4"/>
    <sheet name="100.3 - Úprava odvodnění" sheetId="5" r:id="rId5"/>
    <sheet name="400.1 - Větev A" sheetId="6" r:id="rId6"/>
    <sheet name="400.3 - Zemní práce pro o..." sheetId="7" r:id="rId7"/>
    <sheet name="900 - Vedlejší náklady" sheetId="8" r:id="rId8"/>
    <sheet name="Seznam figur" sheetId="9" r:id="rId9"/>
  </sheets>
  <definedNames>
    <definedName name="_xlnm.Print_Area" localSheetId="0">'Rekapitulace stavby'!$D$4:$AO$76,'Rekapitulace stavby'!$C$82:$AQ$104</definedName>
    <definedName name="_xlnm._FilterDatabase" localSheetId="1" hidden="1">'02 - SO 02 - Vodovod'!$C$120:$K$244</definedName>
    <definedName name="_xlnm.Print_Area" localSheetId="1">'02 - SO 02 - Vodovod'!$C$4:$J$76,'02 - SO 02 - Vodovod'!$C$82:$J$102,'02 - SO 02 - Vodovod'!$C$108:$K$244</definedName>
    <definedName name="_xlnm._FilterDatabase" localSheetId="2" hidden="1">'100.1 - Větev A'!$C$127:$K$366</definedName>
    <definedName name="_xlnm.Print_Area" localSheetId="2">'100.1 - Větev A'!$C$4:$J$76,'100.1 - Větev A'!$C$82:$J$107,'100.1 - Větev A'!$C$113:$K$366</definedName>
    <definedName name="_xlnm._FilterDatabase" localSheetId="3" hidden="1">'100.2 - Větev A - sanace ...'!$C$122:$K$167</definedName>
    <definedName name="_xlnm.Print_Area" localSheetId="3">'100.2 - Větev A - sanace ...'!$C$4:$J$76,'100.2 - Větev A - sanace ...'!$C$82:$J$102,'100.2 - Větev A - sanace ...'!$C$108:$K$167</definedName>
    <definedName name="_xlnm._FilterDatabase" localSheetId="4" hidden="1">'100.3 - Úprava odvodnění'!$C$124:$K$246</definedName>
    <definedName name="_xlnm.Print_Area" localSheetId="4">'100.3 - Úprava odvodnění'!$C$4:$J$76,'100.3 - Úprava odvodnění'!$C$82:$J$104,'100.3 - Úprava odvodnění'!$C$110:$K$246</definedName>
    <definedName name="_xlnm._FilterDatabase" localSheetId="5" hidden="1">'400.1 - Větev A'!$C$127:$K$200</definedName>
    <definedName name="_xlnm.Print_Area" localSheetId="5">'400.1 - Větev A'!$C$4:$J$76,'400.1 - Větev A'!$C$82:$J$107,'400.1 - Větev A'!$C$113:$K$200</definedName>
    <definedName name="_xlnm._FilterDatabase" localSheetId="6" hidden="1">'400.3 - Zemní práce pro o...'!$C$120:$K$147</definedName>
    <definedName name="_xlnm.Print_Area" localSheetId="6">'400.3 - Zemní práce pro o...'!$C$4:$J$76,'400.3 - Zemní práce pro o...'!$C$82:$J$100,'400.3 - Zemní práce pro o...'!$C$106:$K$147</definedName>
    <definedName name="_xlnm._FilterDatabase" localSheetId="7" hidden="1">'900 - Vedlejší náklady'!$C$117:$K$139</definedName>
    <definedName name="_xlnm.Print_Area" localSheetId="7">'900 - Vedlejší náklady'!$C$4:$J$76,'900 - Vedlejší náklady'!$C$82:$J$99,'900 - Vedlejší náklady'!$C$105:$K$139</definedName>
    <definedName name="_xlnm.Print_Area" localSheetId="8">'Seznam figur'!$C$4:$G$93</definedName>
    <definedName name="_xlnm.Print_Titles" localSheetId="0">'Rekapitulace stavby'!$92:$92</definedName>
    <definedName name="_xlnm.Print_Titles" localSheetId="1">'02 - SO 02 - Vodovod'!$120:$120</definedName>
    <definedName name="_xlnm.Print_Titles" localSheetId="2">'100.1 - Větev A'!$127:$127</definedName>
    <definedName name="_xlnm.Print_Titles" localSheetId="3">'100.2 - Větev A - sanace ...'!$122:$122</definedName>
    <definedName name="_xlnm.Print_Titles" localSheetId="4">'100.3 - Úprava odvodnění'!$124:$124</definedName>
    <definedName name="_xlnm.Print_Titles" localSheetId="5">'400.1 - Větev A'!$127:$127</definedName>
    <definedName name="_xlnm.Print_Titles" localSheetId="6">'400.3 - Zemní práce pro o...'!$120:$120</definedName>
    <definedName name="_xlnm.Print_Titles" localSheetId="7">'900 - Vedlejší náklady'!$117:$117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<sst xmlns="http://schemas.openxmlformats.org/spreadsheetml/2006/main" count="7539" uniqueCount="1282">
  <si>
    <t>Export Komplet</t>
  </si>
  <si>
    <t/>
  </si>
  <si>
    <t>2.0</t>
  </si>
  <si>
    <t>ZAMOK</t>
  </si>
  <si>
    <t>False</t>
  </si>
  <si>
    <t>{c32b6da6-1d92-4a18-a51b-34472f491491}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</si>
  <si>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</si>
  <si>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</si>
  <si>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</si>
  <si>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</si>
  <si>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</si>
  <si>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</si>
  <si>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</si>
  <si>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</si>
  <si>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2023-TILL-01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</si>
  <si>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</si>
  <si>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0,1</t>
  </si>
  <si>
    <t>Stavba:</t>
  </si>
  <si>
    <t>Infrastruktura Nová Horka - 2.etapa</t>
  </si>
  <si>
    <t>KSO:</t>
  </si>
  <si>
    <t>CC-CZ:</t>
  </si>
  <si>
    <t>Místo:</t>
  </si>
  <si>
    <t xml:space="preserve"> </t>
  </si>
  <si>
    <t>Datum:</t>
  </si>
  <si>
    <t>2. 2. 2023</t>
  </si>
  <si>
    <t>Zadavatel:</t>
  </si>
  <si>
    <t>IČ:</t>
  </si>
  <si>
    <t>Město Studénka</t>
  </si>
  <si>
    <t>DIČ:</t>
  </si>
  <si>
    <t>Uchazeč:</t>
  </si>
  <si>
    <t>Vyplň údaj</t>
  </si>
  <si>
    <t>Projektant:</t>
  </si>
  <si>
    <t>PROJECT WORK s.r.o.</t>
  </si>
  <si>
    <t>True</t>
  </si>
  <si>
    <t>Zpracovatel:</t>
  </si>
  <si>
    <t>190 07 680</t>
  </si>
  <si>
    <t>Ladislav Pekárek</t>
  </si>
  <si>
    <t>Poznámka:</t>
  </si>
  <si>
    <t>Pokud neni v rozpočtu uvedeno jinak, jsou všechny plochy a kubatury převzaty z BILANCE ZEMNÍCH HMOT A DODÁVKY MATERIÁLŮ STAVBY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</si>
  <si>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</si>
  <si>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</si>
  <si>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</si>
  <si>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</si>
  <si>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</si>
  <si>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</si>
  <si>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</si>
  <si>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</si>
  <si>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</si>
  <si>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</si>
  <si>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</si>
  <si>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</si>
  <si>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</si>
  <si>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</si>
  <si>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</si>
  <si>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</si>
  <si>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</si>
  <si>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</si>
  <si>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</si>
  <si>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</si>
  <si>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</si>
  <si>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</si>
  <si>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</si>
  <si>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</si>
  <si>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</si>
  <si>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</si>
  <si>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</si>
  <si>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</si>
  <si>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</si>
  <si>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</si>
  <si>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</si>
  <si>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</si>
  <si>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</si>
  <si>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</si>
  <si>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</si>
  <si>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</si>
  <si>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</si>
  <si>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</si>
  <si>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</si>
  <si>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</si>
  <si>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</si>
  <si>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</si>
  <si>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</si>
  <si>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</si>
  <si>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</si>
  <si>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</si>
  <si>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SO 02 - Vodovod</t>
  </si>
  <si>
    <t>STA</t>
  </si>
  <si>
    <t>1</t>
  </si>
  <si>
    <t>{cd099805-d29c-4fbd-a111-ea5c434c7d99}</t>
  </si>
  <si>
    <t>2</t>
  </si>
  <si>
    <t>100</t>
  </si>
  <si>
    <t>SO 100 - Pozemní komunikace</t>
  </si>
  <si>
    <t>{a8bd83de-7596-4da2-8ade-b08e5aab2392}</t>
  </si>
  <si>
    <t>100.1</t>
  </si>
  <si>
    <t>Větev A</t>
  </si>
  <si>
    <t>Soupis</t>
  </si>
  <si>
    <t>{bb5d67a7-c6e4-4b8f-95a8-59beeb8a5f02}</t>
  </si>
  <si>
    <t>100.2</t>
  </si>
  <si>
    <t>Větev A - sanace pláně</t>
  </si>
  <si>
    <t>{52c89d85-7e12-49d4-9b16-804c31d88d85}</t>
  </si>
  <si>
    <t>100.3</t>
  </si>
  <si>
    <t>Úprava odvodnění</t>
  </si>
  <si>
    <t>{72b92400-3166-4c22-847c-1b4147b695db}</t>
  </si>
  <si>
    <t>400</t>
  </si>
  <si>
    <t>SO 400 - Osvětlení pozemní komunikace</t>
  </si>
  <si>
    <t>{ac6a4ba3-e87b-4ea1-b38c-f7308c6a12ba}</t>
  </si>
  <si>
    <t>400.1</t>
  </si>
  <si>
    <t>{62f10113-2673-4de3-938c-2620098ed32e}</t>
  </si>
  <si>
    <t>400.3</t>
  </si>
  <si>
    <t>Zemní práce pro osvětlení</t>
  </si>
  <si>
    <t>{45b476d9-97de-4849-957b-06bc93c2f980}</t>
  </si>
  <si>
    <t>900</t>
  </si>
  <si>
    <t>Vedlejší náklady</t>
  </si>
  <si>
    <t>{fae5fea2-6c43-462c-9ffd-378e31ab5fe8}</t>
  </si>
  <si>
    <t>KRYCÍ LIST SOUPISU PRACÍ</t>
  </si>
  <si>
    <t>Objekt:</t>
  </si>
  <si>
    <t>02 - SO 02 - Vodovod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</si>
  <si>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</si>
  <si>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</si>
  <si>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</si>
  <si>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</si>
  <si>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</si>
  <si>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 - dle bilance zemních prací</t>
  </si>
  <si>
    <t>2 - Zakládání</t>
  </si>
  <si>
    <t>4 - Vodorovné konstrukce</t>
  </si>
  <si>
    <t>8 - Trubní vedení</t>
  </si>
  <si>
    <t>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</si>
  <si>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</si>
  <si>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</si>
  <si>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</si>
  <si>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</si>
  <si>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</si>
  <si>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</si>
  <si>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</si>
  <si>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</si>
  <si>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</si>
  <si>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</si>
  <si>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</si>
  <si>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</si>
  <si>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</si>
  <si>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 - dle bilance zemních prací</t>
  </si>
  <si>
    <t>ROZPOCET</t>
  </si>
  <si>
    <t>K</t>
  </si>
  <si>
    <t>132251103</t>
  </si>
  <si>
    <t>Hloubení nezapažených rýh šířky do 800 mm strojně s urovnáním dna do předepsaného profilu a spádu v hornině třídy těžitelnosti I skupiny 3 přes 50 do 100 m3</t>
  </si>
  <si>
    <t>m3</t>
  </si>
  <si>
    <t>CS ÚRS 2023 01</t>
  </si>
  <si>
    <t>4</t>
  </si>
  <si>
    <t>-1307593639</t>
  </si>
  <si>
    <t>Online PSC</t>
  </si>
  <si>
    <t>https://podminky.urs.cz/item/CS_URS_2023_01/132251103</t>
  </si>
  <si>
    <t>141721214</t>
  </si>
  <si>
    <t>Řízený zemní protlak délky protlaku do 50 m v hornině třídy těžitelnosti I a II, skupiny 1 až 4 včetně zatažení trub v hloubce do 6 m průměru vrtu přes 140 do 180 mm</t>
  </si>
  <si>
    <t>m</t>
  </si>
  <si>
    <t>910070633</t>
  </si>
  <si>
    <t>https://podminky.urs.cz/item/CS_URS_2023_01/141721214</t>
  </si>
  <si>
    <t>P</t>
  </si>
  <si>
    <t>Poznámka k položce:
Protlak pod etapou č.1</t>
  </si>
  <si>
    <t>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</si>
  <si>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</si>
  <si>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</si>
  <si>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-1136267045</t>
  </si>
  <si>
    <t>https://podminky.urs.cz/item/CS_URS_2023_01/162751117</t>
  </si>
  <si>
    <t>Poznámka k položce:
Odvoz na mezideponii investora do 10 km</t>
  </si>
  <si>
    <t>171251201</t>
  </si>
  <si>
    <t>Uložení sypaniny na skládky nebo meziskládky bez hutnění s upravením uložené sypaniny do předepsaného tvaru</t>
  </si>
  <si>
    <t>-1886696972</t>
  </si>
  <si>
    <t>https://podminky.urs.cz/item/CS_URS_2023_01/171251201</t>
  </si>
  <si>
    <t>5</t>
  </si>
  <si>
    <t>174101101</t>
  </si>
  <si>
    <t>Zásyp sypaninou z jakékoliv horniny strojně s uložením výkopku ve vrstvách se zhutněním jam, šachet, rýh nebo kolem objektů v těchto vykopávkách</t>
  </si>
  <si>
    <t>1815438374</t>
  </si>
  <si>
    <t>https://podminky.urs.cz/item/CS_URS_2023_01/174101101</t>
  </si>
  <si>
    <t>PSC</t>
  </si>
  <si>
    <t xml:space="preserve">Poznámka k souboru cen: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</si>
  <si>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6</t>
  </si>
  <si>
    <t>M</t>
  </si>
  <si>
    <t>58337344</t>
  </si>
  <si>
    <t>štěrkopísek frakce 0/32</t>
  </si>
  <si>
    <t>t</t>
  </si>
  <si>
    <t>8</t>
  </si>
  <si>
    <t>-5291569</t>
  </si>
  <si>
    <t>VV</t>
  </si>
  <si>
    <t>35,19*2 'Přepočtené koeficientem množství</t>
  </si>
  <si>
    <t>7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</si>
  <si>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</si>
  <si>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</si>
  <si>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-358655753</t>
  </si>
  <si>
    <t>https://podminky.urs.cz/item/CS_URS_2023_01/175111101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</si>
  <si>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 2. Míru zhutnění předepisuje projekt. 3. V cenách nejsou zahrnuty náklady na nakupovanou sypaninu. Tato se oceňuje ve specifikaci. </t>
  </si>
  <si>
    <t>58333625</t>
  </si>
  <si>
    <t>kamenivo těžené hrubé frakce 4/8</t>
  </si>
  <si>
    <t>2024131425</t>
  </si>
  <si>
    <t>29,24*2 'Přepočtené koeficientem množství</t>
  </si>
  <si>
    <t>Zakládání</t>
  </si>
  <si>
    <t>9</t>
  </si>
  <si>
    <t>212751106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</si>
  <si>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</si>
  <si>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>29585118</t>
  </si>
  <si>
    <t>https://podminky.urs.cz/item/CS_URS_2023_01/212751106</t>
  </si>
  <si>
    <t>dočasná drenáž dn 150, napojená na drén úpravy odvodnění dl.105m</t>
  </si>
  <si>
    <t>105,00</t>
  </si>
  <si>
    <t>Vodorovné konstrukce</t>
  </si>
  <si>
    <t>10</t>
  </si>
  <si>
    <t>451572111</t>
  </si>
  <si>
    <t>Lože pod potrubí, stoky a drobné objekty v otevřeném výkopu z kameniva drobného těženého 0 až 4 mm</t>
  </si>
  <si>
    <t>-75579167</t>
  </si>
  <si>
    <t>https://podminky.urs.cz/item/CS_URS_2023_01/451572111</t>
  </si>
  <si>
    <t xml:space="preserve">Poznámka k souboru cen:
1. Ceny -1111 a -1192 lze použít i pro zřízení sběrných vrstev nad drenážními trubkami. 2. V cenách -5111 a -1192 jsou započteny i náklady na prohození výkopku získaného při zemních pracích. </t>
  </si>
  <si>
    <t>11</t>
  </si>
  <si>
    <t>452313141</t>
  </si>
  <si>
    <t>Podkladní a zajišťovací konstrukce z betonu prostého v otevřeném výkopu bez zvýšených nároků na prostředí bloky pro potrubí z betonu tř. C 16/20</t>
  </si>
  <si>
    <t>-1383437716</t>
  </si>
  <si>
    <t>https://podminky.urs.cz/item/CS_URS_2023_01/452313141</t>
  </si>
  <si>
    <t xml:space="preserve">Poznámka k souboru cen:
1. Ceny -1121 až -1191 a -1192 lze použít i pro ochrannou vrstvu pod železobetonové konstrukce. 2. Ceny -2121 až -2191 a -2192 jsou určeny pro jakékoliv úkosy sedel. </t>
  </si>
  <si>
    <t>Trubní vedení</t>
  </si>
  <si>
    <t>12</t>
  </si>
  <si>
    <t>857242122</t>
  </si>
  <si>
    <t>Montáž litinových tvarovek na potrubí litinovém tlakovém jednoosých na potrubí z trub přírubových v otevřeném výkopu, kanálu nebo v šachtě DN 80</t>
  </si>
  <si>
    <t>kus</t>
  </si>
  <si>
    <t>218940397</t>
  </si>
  <si>
    <t>https://podminky.urs.cz/item/CS_URS_2023_01/857242122</t>
  </si>
  <si>
    <t xml:space="preserve">Poznámka k souboru cen:
1. V cenách souboru cen nejsou započteny náklady na: a) dodání tvarovek; tyto se oceňují ve specifikaci, b) podkladní konstrukci ze štěrkopísku - podkladní vrstva ze štěrkopísku se oceňuje cenou 564 28-111 Podklad ze štěrkopísku. 2. V cenách 857 ..-1141, -1151, -3141 a -3151 nejsou započteny náklady nadodání těsnících nebo zámkových kroužků; tyto se oceňují ve specifikaci. </t>
  </si>
  <si>
    <t>13</t>
  </si>
  <si>
    <t>55254047</t>
  </si>
  <si>
    <t>koleno 90° s patkou přírubové litinové vodovodní N-kus PN10/40 DN 80</t>
  </si>
  <si>
    <t>-479526983</t>
  </si>
  <si>
    <t>14</t>
  </si>
  <si>
    <t>31951004</t>
  </si>
  <si>
    <t>potrubní spojka jištěná proti posuvu hrdlo-příruba DN 100</t>
  </si>
  <si>
    <t>815138813</t>
  </si>
  <si>
    <t>857264122</t>
  </si>
  <si>
    <t>Montáž litinových tvarovek na potrubí litinovém tlakovém odbočných na potrubí z trub přírubových v otevřeném výkopu, kanálu nebo v šachtě DN 100</t>
  </si>
  <si>
    <t>-1599898322</t>
  </si>
  <si>
    <t>https://podminky.urs.cz/item/CS_URS_2023_01/857264122</t>
  </si>
  <si>
    <t>16</t>
  </si>
  <si>
    <t>55253515</t>
  </si>
  <si>
    <t>tvarovka přírubová litinová s přírubovou odbočkou,práškový epoxid tl 250µm T-kus DN 100/80</t>
  </si>
  <si>
    <t>23804536</t>
  </si>
  <si>
    <t>17</t>
  </si>
  <si>
    <t>871161211</t>
  </si>
  <si>
    <t>Montáž vodovodního potrubí z plastů v otevřeném výkopu z polyetylenu PE 100 svařovaných elektrotvarovkou SDR 11/PN16 D 32 x 3,0 mm</t>
  </si>
  <si>
    <t>-1481391103</t>
  </si>
  <si>
    <t>https://podminky.urs.cz/item/CS_URS_2023_01/871161211</t>
  </si>
  <si>
    <t xml:space="preserve">Poznámka k souboru cen:
1. V cenách potrubí nejsou započteny náklady na: a) dodání potrubí; potrubí se oceňuje ve specifikaci; ztratné lze dohodnout u trub polyetylénových ve výši 1,5 %; u trub z tvrdého PVC ve výši 3 %, b) dodání tvarovek; tvarovky se oceňují ve specifikaci. 2. Ceny -2111 jsou určeny i pro plošné kolektory primárních okruhů tepelných čerpadel. </t>
  </si>
  <si>
    <t>18</t>
  </si>
  <si>
    <t>28613524</t>
  </si>
  <si>
    <t>potrubí třívrstvé PE100 RC SDR11 32x3,0 dl 12m</t>
  </si>
  <si>
    <t>1721655047</t>
  </si>
  <si>
    <t>19</t>
  </si>
  <si>
    <t>871241211</t>
  </si>
  <si>
    <t>Montáž vodovodního potrubí z plastů v otevřeném výkopu z polyetylenu PE 100 svařovaných elektrotvarovkou SDR 11/PN16 D 90 x 8,2 mm</t>
  </si>
  <si>
    <t>-1720308836</t>
  </si>
  <si>
    <t>https://podminky.urs.cz/item/CS_URS_2023_01/871241211</t>
  </si>
  <si>
    <t>20</t>
  </si>
  <si>
    <t>28613556</t>
  </si>
  <si>
    <t>potrubí dvouvrstvé PE100 RC SDR11 90x8,2 dl 12m</t>
  </si>
  <si>
    <t>1016319319</t>
  </si>
  <si>
    <t>871270310</t>
  </si>
  <si>
    <t>Montáž kanalizačního potrubí z plastů z polypropylenu PP hladkého plnostěnného SN 10 DN 125</t>
  </si>
  <si>
    <t>184438323</t>
  </si>
  <si>
    <t>https://podminky.urs.cz/item/CS_URS_2023_01/871270310</t>
  </si>
  <si>
    <t>Poznámka k položce:
Chránička - protlak</t>
  </si>
  <si>
    <t>22</t>
  </si>
  <si>
    <t>28617002</t>
  </si>
  <si>
    <t>trubka kanalizační PP plnostěnná třívrstvá DN 125x1000mm SN10</t>
  </si>
  <si>
    <t>495092114</t>
  </si>
  <si>
    <t>16*1,015 'Přepočtené koeficientem množství</t>
  </si>
  <si>
    <t>23</t>
  </si>
  <si>
    <t>877241101</t>
  </si>
  <si>
    <t>Montáž tvarovek na vodovodním plastovém potrubí z polyetylenu PE 100 elektrotvarovek SDR 11/PN16 spojek, oblouků nebo redukcí d 90</t>
  </si>
  <si>
    <t>-1425769544</t>
  </si>
  <si>
    <t>https://podminky.urs.cz/item/CS_URS_2023_01/877241101</t>
  </si>
  <si>
    <t xml:space="preserve">Poznámka k souboru cen:
1. V cenách montáže tvarovek nejsou započteny náklady na dodání tvarovek. Tyto náklady se oceňují ve specifikaci. </t>
  </si>
  <si>
    <t>24</t>
  </si>
  <si>
    <t>28615974</t>
  </si>
  <si>
    <t>elektrospojka SDR11 PE 100 PN16 D 90mm</t>
  </si>
  <si>
    <t>-37805635</t>
  </si>
  <si>
    <t>25</t>
  </si>
  <si>
    <t>28614867</t>
  </si>
  <si>
    <t>oblouk 90° SDR11 PE 100 RC PN16 D 90mm</t>
  </si>
  <si>
    <t>-614330497</t>
  </si>
  <si>
    <t>26</t>
  </si>
  <si>
    <t>877241122</t>
  </si>
  <si>
    <t>Montáž tvarovek na vodovodním plastovém potrubí z polyetylenu PE 100 elektrotvarovek SDR 11/PN16 T-kusů navrtávacích s 360° otočnou odbočkou d 90/32</t>
  </si>
  <si>
    <t>-899267542</t>
  </si>
  <si>
    <t>https://podminky.urs.cz/item/CS_URS_2023_01/877241122</t>
  </si>
  <si>
    <t>27</t>
  </si>
  <si>
    <t>28614008</t>
  </si>
  <si>
    <t>tvarovka T-kus navrtávací s odbočkou 360° D 90-32mm</t>
  </si>
  <si>
    <t>1319730610</t>
  </si>
  <si>
    <t>28</t>
  </si>
  <si>
    <t>42291055</t>
  </si>
  <si>
    <t>souprava zemní pro navrtávací pas s kohoutem Rd 1,0m</t>
  </si>
  <si>
    <t>605492018</t>
  </si>
  <si>
    <t>29</t>
  </si>
  <si>
    <t>879161111</t>
  </si>
  <si>
    <t>Montáž napojení vodovodní přípojky v otevřeném výkopu DN 25</t>
  </si>
  <si>
    <t>-118172315</t>
  </si>
  <si>
    <t>https://podminky.urs.cz/item/CS_URS_2023_01/879161111</t>
  </si>
  <si>
    <t xml:space="preserve">Poznámka k souboru cen:
1. Ceny jsou určeny pro polyetylenové a PVC potrubí. 2. Ceny jsou určeny pro jedno napojení vnitřní instalace objektu na vodovodní přípojku. </t>
  </si>
  <si>
    <t>30</t>
  </si>
  <si>
    <t>891162211</t>
  </si>
  <si>
    <t>Montáž vodovodních armatur na potrubí vodoměrů v šachtě závitových G 1</t>
  </si>
  <si>
    <t>-523271164</t>
  </si>
  <si>
    <t>https://podminky.urs.cz/item/CS_URS_2023_01/891162211</t>
  </si>
  <si>
    <t xml:space="preserve">Poznámka k souboru cen:
1. V cenách jsou započteny i náklady: a) u šoupátek ceny -1112 na vytvoření otvorů ve stropech šachet pro prostup zemních souprav šoupátek, b) u hlavních ventilů ceny -3111 na osazení zemních souprav, c) u navrtávacích pasů ceny -9111 na výkop montážních jamek, opravu izolace ocelových trubek a na osazení zemních souprav. 2. V cenách nejsou započteny náklady na: a) dodání vodoměrů, šoupátek, uzavíracích klapek, ventilů, montážních vložek, kompenzátorů, koncových nebo zpětných klapek, hydrantů, zemních souprav, šoupátkových koleček, šoupátkových a hydrantových klíčů, navrtávacích pasů, tvarovek a kompenzačních nástavců; tyto armatury se oceňují ve specifikaci, b) podkladní bloky pod armatury; bloky se oceňují příslušnými cenami souborů cen 452 2 . - . 1 Podkladní a zajišťovací konstrukce zděné na maltu cementovou, 452 3*- . 1 Podkladní a zajišťovací konstrukce z betonu, 452 35- . 1 Bednění podkladních a zajišťovacích konstrukcí části A 01 tohoto ceníku, c) obsyp odvodňovacího zařízení hydrantů ze štěrku nebo štěrkopísku; obsyp se oceňuje příslušnými cenami souboru cen 451 5 . - . 1 Lože pod potrubí, stoky a drobné objekty části A 01 tohoto katalogu, d) osazení hydrantových, šoupátkových a ventilových poklopů; osazení poklopů se oceňuje příslušnými cenami souboru cen 899 40-11 Osazení poklopů litinových části A 01 tohoto katalogu. 3. V cenách 891 52-4121 a -5211 nejsou započteny náklady na dodání těsnících pryžových kroužků. Tyto se oceňují ve specifikaci, nejsou-li zahrnuty v ceně trub. 4. V cenách 891 ..-5313 nejsou započteny náklady na dodání potrubní spojky. Tyto jsou zahrnuty v ceně trub. </t>
  </si>
  <si>
    <t>31</t>
  </si>
  <si>
    <t>38821460</t>
  </si>
  <si>
    <t>vodoměr domovní na studenou užitkovou vodu L165 G1 Q 2,5-BE PB</t>
  </si>
  <si>
    <t>-2127018037</t>
  </si>
  <si>
    <t>32</t>
  </si>
  <si>
    <t>891241112</t>
  </si>
  <si>
    <t>Montáž vodovodních armatur na potrubí šoupátek nebo klapek uzavíracích v otevřeném výkopu nebo v šachtách s osazením zemní soupravy (bez poklopů) DN 80</t>
  </si>
  <si>
    <t>1228942046</t>
  </si>
  <si>
    <t>https://podminky.urs.cz/item/CS_URS_2023_01/891241112</t>
  </si>
  <si>
    <t>33</t>
  </si>
  <si>
    <t>42221149</t>
  </si>
  <si>
    <t>šoupátko s PE vevařovacími konci voda PN10 DN 80/90 PE 100</t>
  </si>
  <si>
    <t>-499223922</t>
  </si>
  <si>
    <t>34</t>
  </si>
  <si>
    <t>42291079</t>
  </si>
  <si>
    <t>souprava zemní pro šoupátka DN 65-80mm Rd 2,0m</t>
  </si>
  <si>
    <t>-1790487558</t>
  </si>
  <si>
    <t>35</t>
  </si>
  <si>
    <t>891247111</t>
  </si>
  <si>
    <t>Montáž vodovodních armatur na potrubí hydrantů podzemních (bez osazení poklopů) DN 80</t>
  </si>
  <si>
    <t>918247374</t>
  </si>
  <si>
    <t>https://podminky.urs.cz/item/CS_URS_2023_01/891247111</t>
  </si>
  <si>
    <t>36</t>
  </si>
  <si>
    <t>42273591</t>
  </si>
  <si>
    <t>hydrant podzemní DN 80 PN 16 jednoduchý uzávěr krycí v 1500mm</t>
  </si>
  <si>
    <t>-852690127</t>
  </si>
  <si>
    <t>37</t>
  </si>
  <si>
    <t>891261112</t>
  </si>
  <si>
    <t>Montáž vodovodních armatur na potrubí šoupátek nebo klapek uzavíracích v otevřeném výkopu nebo v šachtách s osazením zemní soupravy (bez poklopů) DN 100</t>
  </si>
  <si>
    <t>328162349</t>
  </si>
  <si>
    <t>https://podminky.urs.cz/item/CS_URS_2023_01/891261112</t>
  </si>
  <si>
    <t>38</t>
  </si>
  <si>
    <t>42221213</t>
  </si>
  <si>
    <t>šoupě přírubové vodovodní krátká stavební dl DN 100 PN10-16</t>
  </si>
  <si>
    <t>877551673</t>
  </si>
  <si>
    <t>39</t>
  </si>
  <si>
    <t>42291062</t>
  </si>
  <si>
    <t>souprava zemní pro šoupátka DN 100-150mm Rd 1,0m</t>
  </si>
  <si>
    <t>2107839271</t>
  </si>
  <si>
    <t>40</t>
  </si>
  <si>
    <t>892241111</t>
  </si>
  <si>
    <t>Tlakové zkoušky vodou na potrubí DN do 80</t>
  </si>
  <si>
    <t>303434814</t>
  </si>
  <si>
    <t>https://podminky.urs.cz/item/CS_URS_2023_01/892241111</t>
  </si>
  <si>
    <t xml:space="preserve">Poznámka k souboru cen:
1. Ceny -2111 jsou určeny pro zabezpečení jednoho konce zkoušeného úseku jakéhokoliv druhu potrubí. 2. V cenách jsou započteny náklady: a) u cen -1111 - na přísun, montáž, demontáž a odsun zkoušecího čerpadla, napuštění tlakovou vodou a dodání vody pro tlakovou zkoušku, 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 </t>
  </si>
  <si>
    <t>122,00+30,70</t>
  </si>
  <si>
    <t>41</t>
  </si>
  <si>
    <t>892273122</t>
  </si>
  <si>
    <t>Proplach a dezinfekce vodovodního potrubí DN od 80 do 125</t>
  </si>
  <si>
    <t>-806146536</t>
  </si>
  <si>
    <t>https://podminky.urs.cz/item/CS_URS_2023_01/892273122</t>
  </si>
  <si>
    <t xml:space="preserve">Poznámka k souboru cen:
1. V cenách jsou započteny náklady na napuštění a vypuštění vody, dodání vody a dezinfekčního prostředku. </t>
  </si>
  <si>
    <t>42</t>
  </si>
  <si>
    <t>893811111</t>
  </si>
  <si>
    <t>Osazení vodoměrné šachty z polypropylenu PP samonosné pro běžné zatížení hranaté, půdorysné plochy do 1,1 m2, světlé hloubky do 1,2 m</t>
  </si>
  <si>
    <t>2061481661</t>
  </si>
  <si>
    <t>https://podminky.urs.cz/item/CS_URS_2023_01/893811111</t>
  </si>
  <si>
    <t xml:space="preserve">Poznámka k souboru cen:
1. V cenách jsou započteny i náklady na: a) podkladní desku z betonu prostého tl. 100 mm, b) v cenách -1111 až -1263 je započteno obetonování vodoměrné šachty, z betonu prostého tl. 100 mm 2. V cenách nejsou započteny náklady na: a) dodání vodoměrných šachet včetně vík, tyto náklady se oceňují ve specifikaci. b) napojení stávajícího vodovodního potrubí se oceňuje cenami souboru 871 . . - . 1 části A 02 tohoto katalogu. c) fixování šachty obsypem, který se oceňuje cenami souboru 174 . 0-11 Zásyp sypaninou z jakékoliv horniny z jakékoliv horniny katalogu 800-1 Zemní práce, části A 01. </t>
  </si>
  <si>
    <t>43</t>
  </si>
  <si>
    <t>56230550</t>
  </si>
  <si>
    <t>šachta plastová vodoměrná samonosná hranatá 0,9/1,2/1,0m</t>
  </si>
  <si>
    <t>1698879864</t>
  </si>
  <si>
    <t>44</t>
  </si>
  <si>
    <t>899121102</t>
  </si>
  <si>
    <t>Osazení poklopů plastových šoupátkových</t>
  </si>
  <si>
    <t>-369603038</t>
  </si>
  <si>
    <t>https://podminky.urs.cz/item/CS_URS_2023_01/899121102</t>
  </si>
  <si>
    <t xml:space="preserve">Poznámka k souboru cen:
1. V cenách nejsou započteny náklady na dodání poklopů a podkladové desky; tyto se oceňují ve specifikaci. Ztratné se nestanoví. </t>
  </si>
  <si>
    <t>45</t>
  </si>
  <si>
    <t>56230633</t>
  </si>
  <si>
    <t>poklop uliční šoupátkový kulatý plastový PA s litinovým víkem</t>
  </si>
  <si>
    <t>-601838289</t>
  </si>
  <si>
    <t>46</t>
  </si>
  <si>
    <t>56230636</t>
  </si>
  <si>
    <t>deska podkladová uličního poklopu plastového ventilkového a šoupatového</t>
  </si>
  <si>
    <t>240337043</t>
  </si>
  <si>
    <t>47</t>
  </si>
  <si>
    <t>899121103</t>
  </si>
  <si>
    <t>Osazení poklopů plastových hydrantových</t>
  </si>
  <si>
    <t>-570926312</t>
  </si>
  <si>
    <t>https://podminky.urs.cz/item/CS_URS_2023_01/899121103</t>
  </si>
  <si>
    <t>48</t>
  </si>
  <si>
    <t>56230635</t>
  </si>
  <si>
    <t>poklop uliční hydrantový oválný plastový PA s litinovým víkem</t>
  </si>
  <si>
    <t>-301309834</t>
  </si>
  <si>
    <t>49</t>
  </si>
  <si>
    <t>56230638</t>
  </si>
  <si>
    <t>deska podkladová uličního poklopu plastového hydrantového</t>
  </si>
  <si>
    <t>750762704</t>
  </si>
  <si>
    <t>50</t>
  </si>
  <si>
    <t>899713111</t>
  </si>
  <si>
    <t>Orientační tabulky na vodovodních a kanalizačních řadech na sloupku ocelovém nebo betonovém</t>
  </si>
  <si>
    <t>1312873061</t>
  </si>
  <si>
    <t>https://podminky.urs.cz/item/CS_URS_2023_01/899713111</t>
  </si>
  <si>
    <t xml:space="preserve">Poznámka k souboru cen:
1. V cenách jsou započteny náklady na dodání a připevnění tabulky. 2. V ceně -3111 jsou započteny i náklady na osazení sloupků. 3. V ceně -3111 nejsou započteny náklady na zemní práce a na dodání sloupků (betonových nebo ocelových s betonovými patkami); sloupky se oceňují ve specifikaci. </t>
  </si>
  <si>
    <t>51</t>
  </si>
  <si>
    <t>899721111</t>
  </si>
  <si>
    <t>Signalizační vodič na potrubí DN do 150 mm</t>
  </si>
  <si>
    <t>887595955</t>
  </si>
  <si>
    <t>https://podminky.urs.cz/item/CS_URS_2023_01/899721111</t>
  </si>
  <si>
    <t>152,7*2,1 'Přepočtené koeficientem množství</t>
  </si>
  <si>
    <t>52</t>
  </si>
  <si>
    <t>899722113</t>
  </si>
  <si>
    <t>Krytí potrubí z plastů výstražnou fólií z PVC šířky 34 cm</t>
  </si>
  <si>
    <t>2031822591</t>
  </si>
  <si>
    <t>https://podminky.urs.cz/item/CS_URS_2023_01/899722113</t>
  </si>
  <si>
    <t>998</t>
  </si>
  <si>
    <t>Přesun hmot</t>
  </si>
  <si>
    <t>53</t>
  </si>
  <si>
    <t>998276101</t>
  </si>
  <si>
    <t>Přesun hmot pro trubní vedení hloubené z trub z plastických hmot nebo sklolaminátových pro vodovody nebo kanalizace v otevřeném výkopu dopravní vzdálenost do 15 m</t>
  </si>
  <si>
    <t>-1205384613</t>
  </si>
  <si>
    <t>https://podminky.urs.cz/item/CS_URS_2023_01/998276101</t>
  </si>
  <si>
    <t xml:space="preserve">Poznámka k souboru cen:
1. Položky přesunu hmot nelze užít pro zeminu, sypaniny, štěrkopísek, kamenivo ap. Případná manipulace s tímto materiálem se oceňuje souborem cen 162 .0-11 Vodorovné přemístění výkopku nebo sypaniny katalogu 800-1 Zemní práce. </t>
  </si>
  <si>
    <t>Skladba_K1_asfalt</t>
  </si>
  <si>
    <t>Skladba K1</t>
  </si>
  <si>
    <t>m2</t>
  </si>
  <si>
    <t>437</t>
  </si>
  <si>
    <t>Skladba_K2_zámková</t>
  </si>
  <si>
    <t>Skladba K2</t>
  </si>
  <si>
    <t>200</t>
  </si>
  <si>
    <t>Skladba_K3_vegetační</t>
  </si>
  <si>
    <t>Skladba K3</t>
  </si>
  <si>
    <t>120,5</t>
  </si>
  <si>
    <t>100 - SO 100 - Pozemní komunikace</t>
  </si>
  <si>
    <t>Soupis:</t>
  </si>
  <si>
    <t>100.1 - Větev A</t>
  </si>
  <si>
    <t>1 - Zemní práce</t>
  </si>
  <si>
    <t>3 - Svislé a kompletní konstrukce</t>
  </si>
  <si>
    <t>5 - Komunikace pozemní</t>
  </si>
  <si>
    <t>9 - Ostatní konstrukce a práce, bourání</t>
  </si>
  <si>
    <t>Zemní práce</t>
  </si>
  <si>
    <t>112251211</t>
  </si>
  <si>
    <t>Odstranění pařezu odfrézováním nebo odvrtáním hloubky do 200 mm v rovině nebo na svahu do 1:5</t>
  </si>
  <si>
    <t>-350415649</t>
  </si>
  <si>
    <t>https://podminky.urs.cz/item/CS_URS_2023_01/112251211</t>
  </si>
  <si>
    <t xml:space="preserve">Poznámka k souboru cen:
1. V ceně nejsou započteny náklady na: a) případný odvoz odpadu, tyto se oceňují individuálně, b) zásyp jámy vzniklé frézováním, tyto se oceňují cenami souboru cen 174 11-11.. Zásyp jam po vyfrézovaných pařezech, c) vykopání a vyhrabání nadrcené dřevní hmoty, tyto práce se oceňují cenami souboru cen 122 91-11.. Odstranění vyfrézované dřevní hmoty. 2. Při měření se započítává plocha náběhových kořenů. </t>
  </si>
  <si>
    <t>121151114</t>
  </si>
  <si>
    <t>Sejmutí ornice strojně při souvislé ploše přes 100 do 500 m2, tl. vrstvy přes 200 do 250 mm</t>
  </si>
  <si>
    <t>87533391</t>
  </si>
  <si>
    <t>https://podminky.urs.cz/item/CS_URS_2023_01/121151114</t>
  </si>
  <si>
    <t>228,00/0,25</t>
  </si>
  <si>
    <t>131251204</t>
  </si>
  <si>
    <t>Hloubení zapažených jam a zářezů strojně s urovnáním dna do předepsaného profilu a spádu v hornině třídy těžitelnosti I skupiny 3 přes 100 do 500 m3</t>
  </si>
  <si>
    <t>-1195010517</t>
  </si>
  <si>
    <t>https://podminky.urs.cz/item/CS_URS_2023_01/131251204</t>
  </si>
  <si>
    <t>132251102</t>
  </si>
  <si>
    <t>Hloubení nezapažených rýh šířky do 800 mm strojně s urovnáním dna do předepsaného profilu a spádu v hornině třídy těžitelnosti I skupiny 3 přes 20 do 50 m3</t>
  </si>
  <si>
    <t>453542995</t>
  </si>
  <si>
    <t>https://podminky.urs.cz/item/CS_URS_2023_01/132251102</t>
  </si>
  <si>
    <t>potrubí od vpustí</t>
  </si>
  <si>
    <t>bilance je pro všechny vpustě, množství určeno interpolací</t>
  </si>
  <si>
    <t>85,00/12*5</t>
  </si>
  <si>
    <t>133251101</t>
  </si>
  <si>
    <t>Hloubení nezapažených šachet strojně v hornině třídy těžitelnosti I skupiny 3 do 20 m3</t>
  </si>
  <si>
    <t>-1366862263</t>
  </si>
  <si>
    <t>https://podminky.urs.cz/item/CS_URS_2023_01/133251101</t>
  </si>
  <si>
    <t>23,60/12*5</t>
  </si>
  <si>
    <t>162201421</t>
  </si>
  <si>
    <t>Vodorovné přemístění větví, kmenů nebo pařezů s naložením, složením a dopravou do 1000 m pařezů kmenů, průměru přes 100 do 300 mm</t>
  </si>
  <si>
    <t>936155978</t>
  </si>
  <si>
    <t>https://podminky.urs.cz/item/CS_URS_2023_01/162201421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</si>
  <si>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</si>
  <si>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</si>
  <si>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1099354747</t>
  </si>
  <si>
    <t>https://podminky.urs.cz/item/CS_URS_2023_01/162251102</t>
  </si>
  <si>
    <t>Poznámka k položce:
Zpětný dovoz ornice z meziskládky na místo určení</t>
  </si>
  <si>
    <t>Rozprostření ornice v tl. dle příčných řezů</t>
  </si>
  <si>
    <t>110,74</t>
  </si>
  <si>
    <t>Rozprostření zbylé ornice v místě stavby</t>
  </si>
  <si>
    <t>117,46</t>
  </si>
  <si>
    <t>Součet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</si>
  <si>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</si>
  <si>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</si>
  <si>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-857547274</t>
  </si>
  <si>
    <t>https://podminky.urs.cz/item/CS_URS_2023_01/162301971</t>
  </si>
  <si>
    <t>-1588453029</t>
  </si>
  <si>
    <t>odvoz zbylé zeminy z etapy č.1 na místo určení (mezideponie investora)</t>
  </si>
  <si>
    <t>165,00</t>
  </si>
  <si>
    <t>-166389791</t>
  </si>
  <si>
    <t>kufr</t>
  </si>
  <si>
    <t>195,75</t>
  </si>
  <si>
    <t>vpustě</t>
  </si>
  <si>
    <t>12,00/12*5</t>
  </si>
  <si>
    <t>potrubí</t>
  </si>
  <si>
    <t>24,60/12*5</t>
  </si>
  <si>
    <t>167151101</t>
  </si>
  <si>
    <t>Nakládání, skládání a překládání neulehlého výkopku nebo sypaniny strojně nakládání, množství do 100 m3, z horniny třídy těžitelnosti I, skupiny 1 až 3</t>
  </si>
  <si>
    <t>-799295900</t>
  </si>
  <si>
    <t>https://podminky.urs.cz/item/CS_URS_2023_01/167151101</t>
  </si>
  <si>
    <t>Nakládání zbylé zeminy z etapy č.1</t>
  </si>
  <si>
    <t>-1693817627</t>
  </si>
  <si>
    <t>211,00+165,00</t>
  </si>
  <si>
    <t>-610952453</t>
  </si>
  <si>
    <t>11,60/12*5</t>
  </si>
  <si>
    <t>60,40/12*5</t>
  </si>
  <si>
    <t>-1926704761</t>
  </si>
  <si>
    <t>22,60/12*5</t>
  </si>
  <si>
    <t>-390100223</t>
  </si>
  <si>
    <t>9,417*2 'Přepočtené koeficientem množství</t>
  </si>
  <si>
    <t>181311103</t>
  </si>
  <si>
    <t>Rozprostření a urovnání ornice v rovině nebo ve svahu sklonu do 1:5 ručně při souvislé ploše, tl. vrstvy do 200 mm</t>
  </si>
  <si>
    <t>-2104828779</t>
  </si>
  <si>
    <t>https://podminky.urs.cz/item/CS_URS_2023_01/181311103</t>
  </si>
  <si>
    <t>110,74/0,25</t>
  </si>
  <si>
    <t>117,46/0,25</t>
  </si>
  <si>
    <t>181411131</t>
  </si>
  <si>
    <t>Založení trávníku na půdě předem připravené plochy do 1000 m2 výsevem včetně utažení parkového v rovině nebo na svahu do 1:5</t>
  </si>
  <si>
    <t>-236802373</t>
  </si>
  <si>
    <t>https://podminky.urs.cz/item/CS_URS_2023_01/181411131</t>
  </si>
  <si>
    <t xml:space="preserve">Poznámka k souboru cen: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</si>
  <si>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dle bilance</t>
  </si>
  <si>
    <t>370,00+912,80</t>
  </si>
  <si>
    <t>00572410</t>
  </si>
  <si>
    <t>osivo směs travní parková</t>
  </si>
  <si>
    <t>kg</t>
  </si>
  <si>
    <t>-237691742</t>
  </si>
  <si>
    <t>1282,8*0,015 'Přepočtené koeficientem množství</t>
  </si>
  <si>
    <t>184102114</t>
  </si>
  <si>
    <t>Výsadba dřeviny s balem do předem vyhloubené jamky se zalitím v rovině nebo na svahu do 1:5, při průměru balu přes 400 do 500 mm</t>
  </si>
  <si>
    <t>522288511</t>
  </si>
  <si>
    <t>https://podminky.urs.cz/item/CS_URS_2023_01/184102114</t>
  </si>
  <si>
    <t xml:space="preserve">Poznámka k souboru cen:
1. Ceny lze použít i pro dřeviny pěstované v nádobách. 2. V cenách nejsou započteny náklady na vysazované dřeviny, tyto se oceňují ve specifikaci. 3. V cenách o sklonu svahu přes 1:1 jsou uvažovány podmínky pro svahy běžně schůdné; bez použití lezeckých technik. V případě použití lezeckých technik se tyto náklady oceňují individuálně. </t>
  </si>
  <si>
    <t>AP</t>
  </si>
  <si>
    <t>Acer platanoides (Javor mléčný), odrostek 121-150 cm, krček 14 cm</t>
  </si>
  <si>
    <t>ks</t>
  </si>
  <si>
    <t>229944071</t>
  </si>
  <si>
    <t>184215132</t>
  </si>
  <si>
    <t>Ukotvení dřeviny kůly v rovině nebo na svahu do 1:5 třemi kůly, délky přes 1 do 2 m</t>
  </si>
  <si>
    <t>1515205706</t>
  </si>
  <si>
    <t>https://podminky.urs.cz/item/CS_URS_2023_01/184215132</t>
  </si>
  <si>
    <t xml:space="preserve">Poznámka k souboru cen:
1. V cenách jsou započteny i náklady na ochranu proti poškození kmene v místě vzepření. 2. V cenách nejsou započteny náklady na dodání kůlů, tyto se oceňují ve specifikaci. 3. Ceny jsou určeny pro ukotvení dřevin kůly o průměru do 100 mm. </t>
  </si>
  <si>
    <t>60591251</t>
  </si>
  <si>
    <t>kůl vyvazovací dřevěný impregnovaný D 8cm dl 1,5m</t>
  </si>
  <si>
    <t>-676370541</t>
  </si>
  <si>
    <t>184911311</t>
  </si>
  <si>
    <t>Položení mulčovací textilie proti prorůstání plevelů kolem vysázených rostlin v rovině nebo na svahu do 1:5</t>
  </si>
  <si>
    <t>384487795</t>
  </si>
  <si>
    <t>https://podminky.urs.cz/item/CS_URS_2023_01/184911311</t>
  </si>
  <si>
    <t xml:space="preserve">Poznámka k souboru cen:
1. V cenách o sklonu svahu přes 1:1 jsou uvažovány podmínky pro svahy běžně schůdné; bez použití lezeckých technik. V případě použití lezeckých technik se tyto náklady oceňují individuálně. </t>
  </si>
  <si>
    <t>zelené pásy mezi zatrvňovacími tvárnicemi</t>
  </si>
  <si>
    <t>9,59+19,88+9,67+8,92</t>
  </si>
  <si>
    <t>69311080</t>
  </si>
  <si>
    <t>geotextilie netkaná separační, ochranná, filtrační, drenážní PES 200g/m2</t>
  </si>
  <si>
    <t>142316013</t>
  </si>
  <si>
    <t>48,06*1,2 'Přepočtené koeficientem množství</t>
  </si>
  <si>
    <t>184911421</t>
  </si>
  <si>
    <t>Mulčování vysazených rostlin mulčovací kůrou, tl. do 100 mm v rovině nebo na svahu do 1:5</t>
  </si>
  <si>
    <t>1773304545</t>
  </si>
  <si>
    <t>https://podminky.urs.cz/item/CS_URS_2023_01/184911421</t>
  </si>
  <si>
    <t xml:space="preserve">Poznámka k souboru cen:
1. V cenách jsou započteny i náklady na naložení odpadu na dopravní prostředek, odvoz do 20 km a složení odpadu. 2. V cenách nejsou započteny náklady na: a) stabilizaci mulče proti erozi a přísady proti vznícení mulče. Tyto práce se oceňují individuálně, b) mulčovací kůru, tato se oceňuje ve specifikaci, c) uložení odpadu na skládku. 3. Tloušťka mulčovací kůry se měří v nakypřeném stavu. </t>
  </si>
  <si>
    <t>10391100</t>
  </si>
  <si>
    <t>kůra mulčovací VL</t>
  </si>
  <si>
    <t>-476116475</t>
  </si>
  <si>
    <t>48,06*0,103 'Přepočtené koeficientem množství</t>
  </si>
  <si>
    <t>185804319</t>
  </si>
  <si>
    <t>Zalití rostlin vodou Příplatek k cenám za zálivku nádob, nebo zvýšených záhonů do 100 m2 jednotlivě</t>
  </si>
  <si>
    <t>-727056612</t>
  </si>
  <si>
    <t>https://podminky.urs.cz/item/CS_URS_2023_01/185804319</t>
  </si>
  <si>
    <t>185851121</t>
  </si>
  <si>
    <t>Dovoz vody pro zálivku rostlin na vzdálenost do 1000 m</t>
  </si>
  <si>
    <t>852300071</t>
  </si>
  <si>
    <t>https://podminky.urs.cz/item/CS_URS_2023_01/185851121</t>
  </si>
  <si>
    <t>211581111</t>
  </si>
  <si>
    <t>Výplň kamenivem do rýh odvodňovacích žeber nebo trativodů bez zhutnění, s úpravou povrchu výplně kamenivem struskovým</t>
  </si>
  <si>
    <t>-455148609</t>
  </si>
  <si>
    <t>https://podminky.urs.cz/item/CS_URS_2023_01/211581111</t>
  </si>
  <si>
    <t xml:space="preserve">Poznámka k souboru cen:
1. V ceně 51-1111 jsou započteny i náklady na průduchy vytvořené z lomového kamene. 2. V cenách 52-1111 až 58-1111 nejsou započteny náklady na zřízení průduchů; tyto práce se oceňují cenami: a) souboru cen 212 71-11 Trativody z trub z prostého betonu bez lože, b) souboru cen 212 75-5 . Trativody bez lože z drenážních trubek. 3. Množství měrných jednotek se určuje v m3 vyplňovaného prostoru. Objem potrubí a lože se do vyplňovaného prostoru nezapočítává. </t>
  </si>
  <si>
    <t>212755216</t>
  </si>
  <si>
    <t>Trativody bez lože z drenážních trubek plastových flexibilních D 160 mm</t>
  </si>
  <si>
    <t>-2009590888</t>
  </si>
  <si>
    <t>https://podminky.urs.cz/item/CS_URS_2023_01/212755216</t>
  </si>
  <si>
    <t xml:space="preserve">Poznámka k souboru cen:
1. Ceny jsou určeny pro uložení drenážních trubek do výkopu bez lože a obsypu. 2. Trativody včetně lože a obsypu trubek se ocení cenami souboru cen 212 75-2 . Trativody z drenážních trubek katalogu 827-1 Vedení trubní dálková a přípojná – vodovody a kanalizace. </t>
  </si>
  <si>
    <t>212972113</t>
  </si>
  <si>
    <t>Opláštění drenážních trub filtrační textilií DN 160</t>
  </si>
  <si>
    <t>1107559709</t>
  </si>
  <si>
    <t>https://podminky.urs.cz/item/CS_URS_2023_01/212972113</t>
  </si>
  <si>
    <t xml:space="preserve">Poznámka k souboru cen:
1. V cenách jsou započteny i náklady na nařezání filtrační textilie na potřebnou šířku, rozprostření pruhu textilie na uložené drenážní potrubí, urovnání a napnutí textilie před uložením zásypového materiálu a odsun zbytku textilie. </t>
  </si>
  <si>
    <t>3,14*0,160*169,00</t>
  </si>
  <si>
    <t>Svislé a kompletní konstrukce</t>
  </si>
  <si>
    <t>339921132</t>
  </si>
  <si>
    <t>Osazování palisád betonových v řadě se zabetonováním výšky palisády přes 500 do 1000 mm</t>
  </si>
  <si>
    <t>-1225027719</t>
  </si>
  <si>
    <t>https://podminky.urs.cz/item/CS_URS_2023_01/339921132</t>
  </si>
  <si>
    <t xml:space="preserve">Poznámka k souboru cen:
1. V cenách nejsou započteny náklady na zřízení rýhy nebo jámy a na dodání palisád; tyto se oceňují ve specifikaci. 2. Ceny lze použít pro palisády o jakémkoli tvaru průřezu. 3. Měrnou jednotkou (u položek číslo -1131 až -1144) se rozumí metr délky palisádové stěny. 4. Výškou palisády je uvažována celková délka osazovaného prvku. </t>
  </si>
  <si>
    <t>59228414</t>
  </si>
  <si>
    <t>palisáda betonová tyčová půlkulatá přírodní 175x200x1000mm</t>
  </si>
  <si>
    <t>-2000096840</t>
  </si>
  <si>
    <t>17,00/0,17</t>
  </si>
  <si>
    <t>452112112</t>
  </si>
  <si>
    <t>Osazení betonových dílců prstenců nebo rámů pod poklopy a mříže, výšky do 100 mm</t>
  </si>
  <si>
    <t>-285526066</t>
  </si>
  <si>
    <t>https://podminky.urs.cz/item/CS_URS_2023_01/452112112</t>
  </si>
  <si>
    <t>BTL.0006311.URS</t>
  </si>
  <si>
    <t>prstenec betonový pro uliční vpusť vyrovnávací TBV-Q 390/60/10a, 39x6x13cm</t>
  </si>
  <si>
    <t>-328539310</t>
  </si>
  <si>
    <t>Komunikace pozemní</t>
  </si>
  <si>
    <t>564861111</t>
  </si>
  <si>
    <t>Podklad ze štěrkodrti ŠD s rozprostřením a zhutněním plochy přes 100 m2, po zhutnění tl. 200 mm</t>
  </si>
  <si>
    <t>1944563913</t>
  </si>
  <si>
    <t>https://podminky.urs.cz/item/CS_URS_2023_01/564861111</t>
  </si>
  <si>
    <t>rozšíření podkladu oproti ploše krytu o 26,66 %</t>
  </si>
  <si>
    <t>2 vrstvy</t>
  </si>
  <si>
    <t>Skladba_K1_asfalt*1,2666*2</t>
  </si>
  <si>
    <t>564871111</t>
  </si>
  <si>
    <t>Podklad ze štěrkodrti ŠD s rozprostřením a zhutněním plochy přes 100 m2, po zhutnění tl. 250 mm</t>
  </si>
  <si>
    <t>1448836351</t>
  </si>
  <si>
    <t>https://podminky.urs.cz/item/CS_URS_2023_01/564871111</t>
  </si>
  <si>
    <t>Skladba_K2_zámková*1,15</t>
  </si>
  <si>
    <t>Skladba_K3_vegetační*1,15</t>
  </si>
  <si>
    <t>565166112</t>
  </si>
  <si>
    <t>Asfaltový beton vrstva podkladní ACP 22 (obalované kamenivo hrubozrnné - OKH) s rozprostřením a zhutněním v pruhu šířky přes 1,5 do 3 m, po zhutnění tl. 90 mm</t>
  </si>
  <si>
    <t>1363458294</t>
  </si>
  <si>
    <t>https://podminky.urs.cz/item/CS_URS_2023_01/565166112</t>
  </si>
  <si>
    <t xml:space="preserve">Poznámka k souboru cen:
1. ČSN EN 13108-1 připouští pro ACP 22 pouze tl. 60 až 100 mm. </t>
  </si>
  <si>
    <t>573191111</t>
  </si>
  <si>
    <t>Postřik infiltrační kationaktivní emulzí v množství 1,00 kg/m2</t>
  </si>
  <si>
    <t>-1793739657</t>
  </si>
  <si>
    <t>https://podminky.urs.cz/item/CS_URS_2023_01/573191111</t>
  </si>
  <si>
    <t xml:space="preserve">Poznámka k souboru cen:
1. V ceně nejsou započteny náklady na popř. projektem předepsané očištění vozovky, které se oceňuje cenou 938 90-8411 Očištění povrchu saponátovým roztokem části C 01 tohoto katalogu. </t>
  </si>
  <si>
    <t>573231106</t>
  </si>
  <si>
    <t>Postřik spojovací PS bez posypu kamenivem ze silniční emulze, v množství 0,30 kg/m2</t>
  </si>
  <si>
    <t>1294987691</t>
  </si>
  <si>
    <t>https://podminky.urs.cz/item/CS_URS_2023_01/573231106</t>
  </si>
  <si>
    <t>Skladba_K1_asfalt*2</t>
  </si>
  <si>
    <t>577144131</t>
  </si>
  <si>
    <t>Asfaltový beton vrstva obrusná ACO 11 (ABS) s rozprostřením a se zhutněním z modifikovaného asfaltu v pruhu šířky přes do 1,5 do 3 m, po zhutnění tl. 50 mm</t>
  </si>
  <si>
    <t>-1794949273</t>
  </si>
  <si>
    <t>https://podminky.urs.cz/item/CS_URS_2023_01/577144131</t>
  </si>
  <si>
    <t xml:space="preserve">Poznámka k souboru cen:
1. ČSN EN 13108-1 připouští pro ACO 11 pouze tl. 35 až 50 mm. </t>
  </si>
  <si>
    <t>skladba K1</t>
  </si>
  <si>
    <t>437,00</t>
  </si>
  <si>
    <t>577145132</t>
  </si>
  <si>
    <t>Asfaltový beton vrstva ložní ACL 16 (ABH) s rozprostřením a zhutněním z modifikovaného asfaltu v pruhu šířky přes 1,5 do 3 m, po zhutnění tl. 50 mm</t>
  </si>
  <si>
    <t>1792419484</t>
  </si>
  <si>
    <t>https://podminky.urs.cz/item/CS_URS_2023_01/577145132</t>
  </si>
  <si>
    <t xml:space="preserve">Poznámka k souboru cen:
1. ČSN EN 13108-1 připouští pro ACL 16 pouze tl. 50 až 70 mm. </t>
  </si>
  <si>
    <t>596211212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</si>
  <si>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100 do 300 m2</t>
  </si>
  <si>
    <t>1889332143</t>
  </si>
  <si>
    <t>https://podminky.urs.cz/item/CS_URS_2023_01/596211212</t>
  </si>
  <si>
    <t xml:space="preserve">Poznámka k souboru cen:
1. Pro volbu cen dlažeb platí toto rozdělení: Skupina A: dlažby z prvků stejného tvaru, Skupina B: dlažby z prvků dvou a více tvarů nebo z obrazců o ploše jednotlivě do 100 m2, Skupina C: dlažby obloukovitých tvarů (oblouky, kruhy, apod.). 2. V cenách jsou započteny i náklady na dodání hmot pro lože a na dodání materiálu na výplň spár. 3. V cenách nejsou započteny náklady na dodání zámkové dlažby, které se oceňuje ve specifikaci; ztratné lze dohodnout u plochy a) do 100 m2 ve výši 3 %, b) přes 100 do 300 m2 ve výši 2 %, c) přes 300 m2 ve výši 1 %. 4. Část lože přesahující tloušťku 40 mm se oceňuje cenami souboru cen 451 . . -9 . Příplatek za každých dalších 10 mm tloušťky podkladu nebo lože. </t>
  </si>
  <si>
    <t>200,00</t>
  </si>
  <si>
    <t>59245030</t>
  </si>
  <si>
    <t>dlažba tvar čtverec betonová 200x200x80mm přírodní</t>
  </si>
  <si>
    <t>-754850050</t>
  </si>
  <si>
    <t>Skladba_K2_zámková-31,80*0,40</t>
  </si>
  <si>
    <t>187,28*1,02 'Přepočtené koeficientem množství</t>
  </si>
  <si>
    <t>LSV.100528</t>
  </si>
  <si>
    <t>PROMENÁDA SLEPECKÁ dlažba 8 cm, červená</t>
  </si>
  <si>
    <t>-831323556</t>
  </si>
  <si>
    <t>Poznámka k položce:
7,68</t>
  </si>
  <si>
    <t>31,80*0,40</t>
  </si>
  <si>
    <t>12,72*1,02 'Přepočtené koeficientem množství</t>
  </si>
  <si>
    <t>596411113</t>
  </si>
  <si>
    <t>Kladení dlažby z betonových vegetačních dlaždic komunikací pro pěší s ložem z kameniva těženého nebo drceného tl. do 40 mm, s vyplněním spár a vegetačních otvorů, s hutněním vibrováním tl. 80 mm, pro plochy přes 100 do 300 m2</t>
  </si>
  <si>
    <t>-281648319</t>
  </si>
  <si>
    <t>https://podminky.urs.cz/item/CS_URS_2023_01/596411113</t>
  </si>
  <si>
    <t xml:space="preserve">Poznámka k souboru cen:
1. V cenách jsou započteny i náklady na dodávku hmot pro lože a materiálu na výplň spár. 2. V cenách nejsou započteny náklady na: a) dodávku vegetačních dlaždic, které se oceňují ve specifikaci; ztratné lze dohodnout u plochy do 100 m2 ve výši 3 %, přes 100 do 300 m2 ve výši 2 % a přes 300 m2 ve výši 1 %, b) dodávku výplně ve vegetačních dlaždic, které se oceňují ve specifikaci, c) založení trávníku. Tyto náklady se oceňují cenami souboru cen 180 40-51 části A02 Katalogu 823-1 Plochy a úprava území. 3. Část lože přesahující tloušťku 40 mm se oceňuje cenami souboru cen 451 ..-9 Příplatek za každých dalších 10 mm tloušťky podkladu nebo lože. </t>
  </si>
  <si>
    <t>120,50</t>
  </si>
  <si>
    <t>59246016</t>
  </si>
  <si>
    <t>dlažba plošná betonová vegetační 600x400x80mm</t>
  </si>
  <si>
    <t>771224286</t>
  </si>
  <si>
    <t>120,5*1,02 'Přepočtené koeficientem množství</t>
  </si>
  <si>
    <t>871310310</t>
  </si>
  <si>
    <t>Montáž kanalizačního potrubí z plastů z polypropylenu PP hladkého plnostěnného SN 10 DN 150</t>
  </si>
  <si>
    <t>653940700</t>
  </si>
  <si>
    <t>https://podminky.urs.cz/item/CS_URS_2023_01/871310310</t>
  </si>
  <si>
    <t xml:space="preserve">Poznámka k souboru cen:
1. V cenách montáže potrubí nejsou započteny náklady na dodání trub, elektrospojek a těsnicích kroužků pokud tyto nejsou součástí dodávky potrubí. Tyto náklady se oceňují ve specifikaci. 2. V cenách potrubí z trubek polyetylenových a polypropylenových nejsou započteny náklady na dodání tvarovek použitých pro napojení na jiný druh potrubí; tvarovky se oceňují ve specifikaci. 3. Ztratné lze dohodnout: a) u trub kanalizačních z tvrdého PVC ve směrné výši 3 %, b) u trub polyetylenových a polypropylenových ve směrné výši 1,5. </t>
  </si>
  <si>
    <t>28617003</t>
  </si>
  <si>
    <t>trubka kanalizační PP plnostěnná třívrstvá DN 150x1000mm SN10</t>
  </si>
  <si>
    <t>349781797</t>
  </si>
  <si>
    <t>895941302</t>
  </si>
  <si>
    <t>Osazení vpusti uliční z betonových dílců DN 450 dno s kalištěm</t>
  </si>
  <si>
    <t>1357849198</t>
  </si>
  <si>
    <t>https://podminky.urs.cz/item/CS_URS_2023_01/895941302</t>
  </si>
  <si>
    <t>BTL.0006304.URS</t>
  </si>
  <si>
    <t>dno betonové pro uliční vpusť s kalovou prohlubní TBV-Q 450/300/2a 45x30x5cm</t>
  </si>
  <si>
    <t>-305549168</t>
  </si>
  <si>
    <t>54</t>
  </si>
  <si>
    <t>895941312</t>
  </si>
  <si>
    <t>Osazení vpusti uliční z betonových dílců DN 450 skruž horní 195 mm</t>
  </si>
  <si>
    <t>-1071608321</t>
  </si>
  <si>
    <t>https://podminky.urs.cz/item/CS_URS_2023_01/895941312</t>
  </si>
  <si>
    <t>55</t>
  </si>
  <si>
    <t>BTL.0006306.URS</t>
  </si>
  <si>
    <t>skruž betonová pro uliční vpusť horní TBV-Q 450/195/5c, 45x19,5x5cm</t>
  </si>
  <si>
    <t>-1331641056</t>
  </si>
  <si>
    <t>56</t>
  </si>
  <si>
    <t>899204112</t>
  </si>
  <si>
    <t>Osazení mříží litinových včetně rámů a košů na bahno pro třídu zatížení D400, E600</t>
  </si>
  <si>
    <t>1598012139</t>
  </si>
  <si>
    <t>https://podminky.urs.cz/item/CS_URS_2023_01/899204112</t>
  </si>
  <si>
    <t xml:space="preserve">Poznámka k souboru cen:
1. V cenách nejsou započteny náklady na dodání mříží, rámů a košů na bahno; tyto náklady se oceňují ve specifikaci. </t>
  </si>
  <si>
    <t>57</t>
  </si>
  <si>
    <t>59224481</t>
  </si>
  <si>
    <t>mříž vtoková s rámem pro uliční vpusť 500x500, zatížení 40 tun</t>
  </si>
  <si>
    <t>1101472412</t>
  </si>
  <si>
    <t>58</t>
  </si>
  <si>
    <t>BTL.0019427.URS</t>
  </si>
  <si>
    <t>koš pozink. A4 DIN 4052, vysoký, pro rám 500/500</t>
  </si>
  <si>
    <t>964156274</t>
  </si>
  <si>
    <t>Ostatní konstrukce a práce, bourání</t>
  </si>
  <si>
    <t>59</t>
  </si>
  <si>
    <t>914111111</t>
  </si>
  <si>
    <t>Montáž svislé dopravní značky základní velikosti do 1 m2 objímkami na sloupky nebo konzoly</t>
  </si>
  <si>
    <t>484305539</t>
  </si>
  <si>
    <t>https://podminky.urs.cz/item/CS_URS_2023_01/914111111</t>
  </si>
  <si>
    <t xml:space="preserve">Poznámka k souboru cen:
1. V cenách jsou započteny i náklady na montáž značek včetně upevňovacího materiálu na předem připravenou nosnou konstrukci (sloupek, konzolu, sloup). 2. V cenách nejsou započteny náklady na: a) dodání značek, tyto se oceňují ve specifikaci, b) na montáž a dodávku ocelových nosných konstrukcí – sloupků, konzol, tyto se oceňují cenami souboru cen 914 51 Montáž sloupku a 914 53 Montáž konzol a nástavců, c) nátěry, tyto se oceňují jako práce PSV příslušnými cenami katalogu 800-783 Nátěry, d) naložení a odklizení výkopku, tyto se oceňují cenami části A 01 katalogu 800-1 Zemní práce. 3. Ceny nelze použít pro osazení a montáž svislých dopravních značek: a) světelných, tyto se oceňují cenami katalogu 800-741 Elektroinstalace - silnoproud, b) upevněných na lanech nebo speciálních konstrukcích nesoucích více značek, tyto se oceňují individuálně. </t>
  </si>
  <si>
    <t>60</t>
  </si>
  <si>
    <t>40444052</t>
  </si>
  <si>
    <t>značka dopravní svislá STOP FeZn NK P6 700mm</t>
  </si>
  <si>
    <t>CS ÚRS 2019 01</t>
  </si>
  <si>
    <t>-338449781</t>
  </si>
  <si>
    <t>61</t>
  </si>
  <si>
    <t>40444101</t>
  </si>
  <si>
    <t>značka dopravní svislá zákazová B FeZn JAC 500mm</t>
  </si>
  <si>
    <t>1559606459</t>
  </si>
  <si>
    <t>62</t>
  </si>
  <si>
    <t>40444230</t>
  </si>
  <si>
    <t>značka dopravní svislá FeZn NK 500x500mm</t>
  </si>
  <si>
    <t>-328416492</t>
  </si>
  <si>
    <t>63</t>
  </si>
  <si>
    <t>914511112</t>
  </si>
  <si>
    <t>Montáž sloupku dopravních značek délky do 3,5 m do hliníkové patky pro sloupek D 60 mm</t>
  </si>
  <si>
    <t>-901384615</t>
  </si>
  <si>
    <t>https://podminky.urs.cz/item/CS_URS_2023_01/914511112</t>
  </si>
  <si>
    <t xml:space="preserve">Poznámka k souboru cen:
1. V cenách jsou započteny i náklady na: a) vykopání jamek s odhozem výkopku na vzdálenost do 3 m, b) osazení sloupku včetně montáže a dodávky plastového víčka, 2. V cenách -1111 jsou započteny i náklady na betonový základ. 3. V cenách -1112 jsou započteny i náklady na hliníkovou patku s betonovým základem. 4. V cenách nejsou započteny náklady na: a) dodání sloupku, tyto se oceňují ve specifikaci b) naložení a odklizení výkopku, tyto se oceňují cenami části A01 katalogu 800-1 Zemní práce. </t>
  </si>
  <si>
    <t>64</t>
  </si>
  <si>
    <t>40445225</t>
  </si>
  <si>
    <t>sloupek pro dopravní značku Zn D 60mm v 3,5m</t>
  </si>
  <si>
    <t>-1242766986</t>
  </si>
  <si>
    <t>65</t>
  </si>
  <si>
    <t>40445256</t>
  </si>
  <si>
    <t>svorka upínací na sloupek dopravní značky D 60mm</t>
  </si>
  <si>
    <t>189168783</t>
  </si>
  <si>
    <t>66</t>
  </si>
  <si>
    <t>916111122</t>
  </si>
  <si>
    <t>Osazení silniční obruby z dlažebních kostek v jedné řadě s ložem tl. přes 50 do 100 mm, s vyplněním a zatřením spár cementovou maltou z drobných kostek bez boční opěry, do lože z betonu prostého</t>
  </si>
  <si>
    <t>-2142690126</t>
  </si>
  <si>
    <t>https://podminky.urs.cz/item/CS_URS_2023_01/916111122</t>
  </si>
  <si>
    <t xml:space="preserve">Poznámka k souboru cen:
1. Část lože z betonu prostého přesahující tl. 100 mm se oceňuje cenou 916 99-1121 Lože pod obrubníky, krajníky nebo obruby z dlažebních kostek. 2. V cenách nejsou započteny náklady na dodání dlažebních kostek, tyto se oceňují ve specifikaci. Množství uvedené ve specifikaci se určí jako součin celkové délky obrub a objemové hmotnosti 1 m obruby a to: a) 0,065 t/m pro velké kostky, b) 0,024 t/m pro malé kostky. Ztratné lze dohodnout ve výši 1 % pro velké kostky, 2 % pro malé kostky. 3. Osazení silniční obruby ze dvou řad kostek se oceňuje: a) bez boční opěry jako dvojnásobné množství silniční obruby z jedné řady kostek, b) s boční opěrou jako osazení silniční obruby z jedné řady kostek s boční opěrou a osazení silniční obruby z jedné řady kostek bez boční opěry. </t>
  </si>
  <si>
    <t>67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</si>
  <si>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</si>
  <si>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</si>
  <si>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1973359127</t>
  </si>
  <si>
    <t>https://podminky.urs.cz/item/CS_URS_2023_01/916111123</t>
  </si>
  <si>
    <t>68</t>
  </si>
  <si>
    <t>58381007</t>
  </si>
  <si>
    <t>kostka štípaná dlažební žula drobná 8/10</t>
  </si>
  <si>
    <t>313599435</t>
  </si>
  <si>
    <t>9,50*0,08*2</t>
  </si>
  <si>
    <t>69</t>
  </si>
  <si>
    <t>916131112</t>
  </si>
  <si>
    <t>Osazení silničního obrubníku betonového se zřízením lože, s vyplněním a zatřením spár cementovou maltou ležatého bez boční opěry, do lože z betonu prostého</t>
  </si>
  <si>
    <t>-1656831044</t>
  </si>
  <si>
    <t>https://podminky.urs.cz/item/CS_URS_2023_01/916131112</t>
  </si>
  <si>
    <t xml:space="preserve">Poznámka k souboru cen:
1. V cenách silničních obrubníků ležatých i stojatých jsou započteny: a) pro osazení do lože z kameniva těženého i náklady na dodání hmot pro lože tl. 80 až 100 mm, b) pro osazení do lože z betonu prostého i náklady na dodání hmot pro lože tl. 80 až 100 mm; v cenách -1113 a -1213 též náklady na zřízení bočních opěr. 2. Část lože z betonu prostého přesahující tl. 100 mm se oceňuje cenou 916 99-1121 Lože pod obrubníky, krajníky nebo obruby z dlažebních kostek. 3. V cenách nejsou započteny náklady na dodání obrubníků, tyto se oceňují ve specifikaci. </t>
  </si>
  <si>
    <t>70</t>
  </si>
  <si>
    <t>PFB.2170161</t>
  </si>
  <si>
    <t>Silniční přídlažba - krajník nízký a vysoký ABK 50/25/10 II nat</t>
  </si>
  <si>
    <t>1743333617</t>
  </si>
  <si>
    <t>Poznámka k položce:
500/250/100</t>
  </si>
  <si>
    <t>229,00/0,50</t>
  </si>
  <si>
    <t>71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</si>
  <si>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</si>
  <si>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</si>
  <si>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-1614265035</t>
  </si>
  <si>
    <t>https://podminky.urs.cz/item/CS_URS_2023_01/916131213</t>
  </si>
  <si>
    <t>72</t>
  </si>
  <si>
    <t>59217031</t>
  </si>
  <si>
    <t>obrubník betonový silniční 1000x150x250mm</t>
  </si>
  <si>
    <t>663646574</t>
  </si>
  <si>
    <t>73</t>
  </si>
  <si>
    <t>59217029</t>
  </si>
  <si>
    <t>obrubník betonový silniční nájezdový 1000x150x150mm</t>
  </si>
  <si>
    <t>1856847464</t>
  </si>
  <si>
    <t>74</t>
  </si>
  <si>
    <t>59217030</t>
  </si>
  <si>
    <t>obrubník betonový silniční přechodový 1000x150x150-250mm</t>
  </si>
  <si>
    <t>-884952160</t>
  </si>
  <si>
    <t>75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</si>
  <si>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</si>
  <si>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</si>
  <si>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957103922</t>
  </si>
  <si>
    <t>https://podminky.urs.cz/item/CS_URS_2023_01/916231213</t>
  </si>
  <si>
    <t xml:space="preserve">Poznámka k souboru cen:
1. V cenách chodníkových obrubníků ležatých i stojatých jsou započteny pro osazení a) do lože z kameniva těženého i náklady na dodání hmot pro lože tl. 80 až 100 mm, b) do lože z betonu prostého i náklady na dodání hmot pro lože tl. 80 až 100 mm; v cenách -1113 a -1213 též náklady na zřízení bočních opěr. 2. Část lože z betonu prostého přesahující tl. 100 mm se oceňuje cenou 916 99-1121 Lože pod obrubníky, krajníky nebo obruby z dlažebních kostek. 3. V cenách nejsou započteny náklady na dodání obrubníků, tyto se oceňují ve specifikaci. </t>
  </si>
  <si>
    <t>76</t>
  </si>
  <si>
    <t>59217019</t>
  </si>
  <si>
    <t>obrubník betonový chodníkový 1000x100x200mm</t>
  </si>
  <si>
    <t>363038048</t>
  </si>
  <si>
    <t>77</t>
  </si>
  <si>
    <t>998229112</t>
  </si>
  <si>
    <t>Přesun hmot ruční pro pozemní komunikace s naložením a složením na vzdálenost do 50 m, s krytem dlážděným</t>
  </si>
  <si>
    <t>1032050876</t>
  </si>
  <si>
    <t>https://podminky.urs.cz/item/CS_URS_2023_01/998229112</t>
  </si>
  <si>
    <t xml:space="preserve">Poznámka k souboru cen:
1. Ceny jsou určeny pro přesun hmot pro nepřístupné plochy, kam není možný příjezd dopravních prostředků – především pro vnitřní plochy objektů např. atria, terasy. </t>
  </si>
  <si>
    <t>100.2 - Větev A - sanace pláně</t>
  </si>
  <si>
    <t>116951201</t>
  </si>
  <si>
    <t>Úprava zemin vápnem nebo směsnými hydraulickými pojivy za účelem zlepšení mechanických vlastností a zpracovatelnosti, bez dodávky materiálu u hrubých terénních úprav, násypů a zásypů</t>
  </si>
  <si>
    <t>-2082868709</t>
  </si>
  <si>
    <t>https://podminky.urs.cz/item/CS_URS_2023_01/116951201</t>
  </si>
  <si>
    <t>437,00*1,25*0,50</t>
  </si>
  <si>
    <t>200,00*1,25*0,50</t>
  </si>
  <si>
    <t>120,5*1,25*0,50</t>
  </si>
  <si>
    <t>58591002</t>
  </si>
  <si>
    <t>pojivo hydraulické pro stabilizaci zeminy 50% vápna</t>
  </si>
  <si>
    <t>-373348899</t>
  </si>
  <si>
    <t>dle poznámky k souboru č.6</t>
  </si>
  <si>
    <t>437,438*0,08840</t>
  </si>
  <si>
    <t>131251104</t>
  </si>
  <si>
    <t>Hloubení nezapažených jam a zářezů strojně s urovnáním dna do předepsaného profilu a spádu v hornině třídy těžitelnosti I skupiny 3 přes 100 do 500 m3</t>
  </si>
  <si>
    <t>-833028507</t>
  </si>
  <si>
    <t>https://podminky.urs.cz/item/CS_URS_2023_01/131251104</t>
  </si>
  <si>
    <t>sanovaná plocha xrozšíření x tl. kameniva</t>
  </si>
  <si>
    <t>chodníkové těleso po staničení 12,20 m</t>
  </si>
  <si>
    <t>31,00*1,25*0,25</t>
  </si>
  <si>
    <t>komunikace po staničení 12,20 m</t>
  </si>
  <si>
    <t>74,00*1,25*0,40</t>
  </si>
  <si>
    <t>-818698997</t>
  </si>
  <si>
    <t>-1230121535</t>
  </si>
  <si>
    <t>181951112</t>
  </si>
  <si>
    <t>Úprava pláně vyrovnáním výškových rozdílů strojně v hornině třídy těžitelnosti I, skupiny 1 až 3 se zhutněním</t>
  </si>
  <si>
    <t>-597865355</t>
  </si>
  <si>
    <t>https://podminky.urs.cz/item/CS_URS_2023_01/181951112</t>
  </si>
  <si>
    <t>437,00*1,25</t>
  </si>
  <si>
    <t>200,00*1,25</t>
  </si>
  <si>
    <t>120,5*1,25</t>
  </si>
  <si>
    <t>-1382862973</t>
  </si>
  <si>
    <t>31,00*1,25</t>
  </si>
  <si>
    <t>-1410118500</t>
  </si>
  <si>
    <t>2 vstvy po 0,20 m</t>
  </si>
  <si>
    <t>74,00*1,25*2</t>
  </si>
  <si>
    <t>919726201</t>
  </si>
  <si>
    <t>Geotextilie tkaná pro vyztužení, separaci nebo filtraci z polypropylenu, podélná pevnost v tahu do 15 kN/m</t>
  </si>
  <si>
    <t>962349307</t>
  </si>
  <si>
    <t>https://podminky.urs.cz/item/CS_URS_2023_01/919726201</t>
  </si>
  <si>
    <t>Rýha</t>
  </si>
  <si>
    <t>Výkop rýhy</t>
  </si>
  <si>
    <t>124</t>
  </si>
  <si>
    <t>Šachta</t>
  </si>
  <si>
    <t>Výkop šachty</t>
  </si>
  <si>
    <t>10,2</t>
  </si>
  <si>
    <t>Lože</t>
  </si>
  <si>
    <t>Lože pod potrubí</t>
  </si>
  <si>
    <t>2,352</t>
  </si>
  <si>
    <t>Zásyp</t>
  </si>
  <si>
    <t>122,005</t>
  </si>
  <si>
    <t>Obsyp</t>
  </si>
  <si>
    <t>Obsyp potrubí</t>
  </si>
  <si>
    <t>7,84</t>
  </si>
  <si>
    <t>Vykop_svah</t>
  </si>
  <si>
    <t>Výkop pro zpevnění  svahu</t>
  </si>
  <si>
    <t>28,1</t>
  </si>
  <si>
    <t>100.3 - Úprava odvodnění</t>
  </si>
  <si>
    <t>112151012</t>
  </si>
  <si>
    <t>Pokácení stromu volné v celku s odřezáním kmene a s odvětvením průměru kmene přes 200 do 300 mm</t>
  </si>
  <si>
    <t>-1504178029</t>
  </si>
  <si>
    <t>https://podminky.urs.cz/item/CS_URS_2023_01/112151012</t>
  </si>
  <si>
    <t>112201152</t>
  </si>
  <si>
    <t>Odstranění pařezu na svahu přes 1:2 do 1:1 o průměru pařezu na řezné ploše přes 200 do 300 mm</t>
  </si>
  <si>
    <t>1092493561</t>
  </si>
  <si>
    <t>https://podminky.urs.cz/item/CS_URS_2023_01/112201152</t>
  </si>
  <si>
    <t>127451101</t>
  </si>
  <si>
    <t>Vykopávky pod vodou strojně na hloubku do 5 m pod projektem stanovenou hladinou vody v hornině třídy těžitelnosti II skupiny 5, průměrné tloušťky projektované vrstvy do 0,50 m do 1 000 m3</t>
  </si>
  <si>
    <t>-1595579406</t>
  </si>
  <si>
    <t>https://podminky.urs.cz/item/CS_URS_2023_01/127451101</t>
  </si>
  <si>
    <t>0,75*30</t>
  </si>
  <si>
    <t>0,80*1,00*7,00</t>
  </si>
  <si>
    <t>132251104</t>
  </si>
  <si>
    <t>Hloubení nezapažených rýh šířky do 800 mm strojně s urovnáním dna do předepsaného profilu a spádu v hornině třídy těžitelnosti I skupiny 3 přes 100 m3</t>
  </si>
  <si>
    <t>67518508</t>
  </si>
  <si>
    <t>https://podminky.urs.cz/item/CS_URS_2023_01/132251104</t>
  </si>
  <si>
    <t>měřeno lektronicky z podélného profilu měř. 1:50 a 1:500</t>
  </si>
  <si>
    <t>vzorec</t>
  </si>
  <si>
    <t>plocha v m. 1:50 x 10 x š.výkopu 0,80 m</t>
  </si>
  <si>
    <t>pro drenáž</t>
  </si>
  <si>
    <t>10,50*10*0,80</t>
  </si>
  <si>
    <t>pro kanalizaci</t>
  </si>
  <si>
    <t>5,00*10*0,80</t>
  </si>
  <si>
    <t>134702102</t>
  </si>
  <si>
    <t>Vykopávky pro vodárenskou studnu nespouštěnou pro jakýkoliv tvar studny, se svislým přemístěním výkopku na terén a s vodorovným přemístěním výkopku do 20 m od kraje výkopu půdorysné plochy výkopu do 4 m2 v horninách třídy těžitelnosti I a II, skupiny 1 až 4 kromě hornin kašovité konsistence a tekoucích s pažením příložným nebo zátažným, v hloubce přes 2 do 6 m</t>
  </si>
  <si>
    <t>-1927410681</t>
  </si>
  <si>
    <t>https://podminky.urs.cz/item/CS_URS_2023_01/134702102</t>
  </si>
  <si>
    <t>pro šachtu DN 1000</t>
  </si>
  <si>
    <t>2,00*2,00*2,55</t>
  </si>
  <si>
    <t>162201401</t>
  </si>
  <si>
    <t>Vodorovné přemístění větví, kmenů nebo pařezů s naložením, složením a dopravou do 1000 m větví stromů listnatých, průměru kmene přes 100 do 300 mm</t>
  </si>
  <si>
    <t>-1556121143</t>
  </si>
  <si>
    <t>https://podminky.urs.cz/item/CS_URS_2023_01/162201401</t>
  </si>
  <si>
    <t>162201411</t>
  </si>
  <si>
    <t>Vodorovné přemístění větví, kmenů nebo pařezů s naložením, složením a dopravou do 1000 m kmenů stromů listnatých, průměru přes 100 do 300 mm</t>
  </si>
  <si>
    <t>455681489</t>
  </si>
  <si>
    <t>https://podminky.urs.cz/item/CS_URS_2023_01/162201411</t>
  </si>
  <si>
    <t>875416020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</si>
  <si>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</si>
  <si>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</si>
  <si>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-1736487347</t>
  </si>
  <si>
    <t>https://podminky.urs.cz/item/CS_URS_2023_01/162301931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</si>
  <si>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</si>
  <si>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</si>
  <si>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2075633882</t>
  </si>
  <si>
    <t>https://podminky.urs.cz/item/CS_URS_2023_01/162301951</t>
  </si>
  <si>
    <t>-154562444</t>
  </si>
  <si>
    <t>1091640986</t>
  </si>
  <si>
    <t>Rýha+Šachta</t>
  </si>
  <si>
    <t>1088550944</t>
  </si>
  <si>
    <t>174151101</t>
  </si>
  <si>
    <t>-1314841979</t>
  </si>
  <si>
    <t>https://podminky.urs.cz/item/CS_URS_2023_01/174151101</t>
  </si>
  <si>
    <t>-Lože</t>
  </si>
  <si>
    <t>- výtlak šachty</t>
  </si>
  <si>
    <t>-(PI*0,50*0,50*2,55)</t>
  </si>
  <si>
    <t>-Obsyp</t>
  </si>
  <si>
    <t>58333674</t>
  </si>
  <si>
    <t>kamenivo těžené hrubé frakce 16/32</t>
  </si>
  <si>
    <t>1860969736</t>
  </si>
  <si>
    <t>122,005*2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</si>
  <si>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</si>
  <si>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</si>
  <si>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-363366839</t>
  </si>
  <si>
    <t>https://podminky.urs.cz/item/CS_URS_2023_01/175151101</t>
  </si>
  <si>
    <t>0,80*0,50*19,60</t>
  </si>
  <si>
    <t>58333651</t>
  </si>
  <si>
    <t>kamenivo těžené hrubé frakce 8/16</t>
  </si>
  <si>
    <t>-54827391</t>
  </si>
  <si>
    <t>7,84*2 'Přepočtené koeficientem množství</t>
  </si>
  <si>
    <t>212752103</t>
  </si>
  <si>
    <t>Trativody z drenážních trubek pro liniové stavby a komunikace se zřízením štěrkového lože pod trubky a s jejich obsypem v otevřeném výkopu trubka korugovaná sendvičová PE-HD SN 4 celoperforovaná 360° DN 200</t>
  </si>
  <si>
    <t>-1319276324</t>
  </si>
  <si>
    <t>https://podminky.urs.cz/item/CS_URS_2023_01/212752103</t>
  </si>
  <si>
    <t>25,68+39,32</t>
  </si>
  <si>
    <t>451573111</t>
  </si>
  <si>
    <t>Lože pod potrubí, stoky a drobné objekty v otevřeném výkopu z písku a štěrkopísku do 63 mm</t>
  </si>
  <si>
    <t>-1920019612</t>
  </si>
  <si>
    <t>https://podminky.urs.cz/item/CS_URS_2023_01/451573111</t>
  </si>
  <si>
    <t>drenáž obsažen v pol. trativod</t>
  </si>
  <si>
    <t>kanalizace</t>
  </si>
  <si>
    <t>0,80*0,15*19,60</t>
  </si>
  <si>
    <t>461212111</t>
  </si>
  <si>
    <t>Patka z lomového kamene upraveného na cementovou maltu, s vyspárováním, s dlažbovitou úpravou povrchu a s vypracováním horní hrany, plocha průřezu patky přes 0,40 m2</t>
  </si>
  <si>
    <t>1839415547</t>
  </si>
  <si>
    <t>https://podminky.urs.cz/item/CS_URS_2023_01/461212111</t>
  </si>
  <si>
    <t>462512270</t>
  </si>
  <si>
    <t>Zához z lomového kamene neupraveného záhozového s proštěrkováním z terénu, hmotnosti jednotlivých kamenů do 200 kg</t>
  </si>
  <si>
    <t>-1888391845</t>
  </si>
  <si>
    <t>https://podminky.urs.cz/item/CS_URS_2023_01/462512270</t>
  </si>
  <si>
    <t>462519002</t>
  </si>
  <si>
    <t>Zához z lomového kamene neupraveného záhozového Příplatek k cenám za urovnání viditelných ploch záhozu z kamene, hmotnosti jednotlivých kamenů do 200 kg</t>
  </si>
  <si>
    <t>-1430005510</t>
  </si>
  <si>
    <t>https://podminky.urs.cz/item/CS_URS_2023_01/462519002</t>
  </si>
  <si>
    <t>871355231</t>
  </si>
  <si>
    <t>Kanalizační potrubí z tvrdého PVC v otevřeném výkopu ve sklonu do 20 %, hladkého plnostěnného jednovrstvého, tuhost třídy SN 10 DN 200</t>
  </si>
  <si>
    <t>-545935810</t>
  </si>
  <si>
    <t>https://podminky.urs.cz/item/CS_URS_2023_01/871355231</t>
  </si>
  <si>
    <t>894411311</t>
  </si>
  <si>
    <t>Osazení betonových nebo železobetonových dílců pro šachty skruží rovných</t>
  </si>
  <si>
    <t>1162351875</t>
  </si>
  <si>
    <t>https://podminky.urs.cz/item/CS_URS_2023_01/894411311</t>
  </si>
  <si>
    <t>59224420</t>
  </si>
  <si>
    <t>skruž betonové šachty DN 1000 kanalizační 100x100x10cm, stupadla poplastovaná</t>
  </si>
  <si>
    <t>1186896685</t>
  </si>
  <si>
    <t>59224348</t>
  </si>
  <si>
    <t>těsnění elastomerové pro spojení šachetních dílů DN 1000</t>
  </si>
  <si>
    <t>2115845602</t>
  </si>
  <si>
    <t>894414111</t>
  </si>
  <si>
    <t>Osazení betonových nebo železobetonových dílců pro šachty skruží základových (dno)</t>
  </si>
  <si>
    <t>-406018458</t>
  </si>
  <si>
    <t>https://podminky.urs.cz/item/CS_URS_2023_01/894414111</t>
  </si>
  <si>
    <t>59224063</t>
  </si>
  <si>
    <t>dno betonové šachtové kulaté DN 1000x1000, 100x115x15cm</t>
  </si>
  <si>
    <t>-497018442</t>
  </si>
  <si>
    <t>894414211</t>
  </si>
  <si>
    <t>Osazení betonových nebo železobetonových dílců pro šachty desek zákrytových</t>
  </si>
  <si>
    <t>-1058473441</t>
  </si>
  <si>
    <t>https://podminky.urs.cz/item/CS_URS_2023_01/894414211</t>
  </si>
  <si>
    <t>59224315</t>
  </si>
  <si>
    <t>deska betonová zákrytová pro kruhové šachty 100/62,5x16,5cm</t>
  </si>
  <si>
    <t>-2043300992</t>
  </si>
  <si>
    <t>895111121</t>
  </si>
  <si>
    <t>Drenážní šachtice normální z betonových dílců typ Šn 60 hl. do 1 m</t>
  </si>
  <si>
    <t>-1005474037</t>
  </si>
  <si>
    <t>https://podminky.urs.cz/item/CS_URS_2023_01/895111121</t>
  </si>
  <si>
    <t>895111129</t>
  </si>
  <si>
    <t>Drenážní šachtice normální z betonových dílců typ Šn 60 Příplatek k ceně za každý další i započatý 1 m hl.</t>
  </si>
  <si>
    <t>-775903512</t>
  </si>
  <si>
    <t>https://podminky.urs.cz/item/CS_URS_2023_01/895111129</t>
  </si>
  <si>
    <t>468498713</t>
  </si>
  <si>
    <t>256011949</t>
  </si>
  <si>
    <t>-2060794608</t>
  </si>
  <si>
    <t>-1012312117</t>
  </si>
  <si>
    <t>899103112</t>
  </si>
  <si>
    <t>Osazení poklopů litinových a ocelových včetně rámů pro třídu zatížení B125, C250</t>
  </si>
  <si>
    <t>147458380</t>
  </si>
  <si>
    <t>https://podminky.urs.cz/item/CS_URS_2023_01/899103112</t>
  </si>
  <si>
    <t>63126039</t>
  </si>
  <si>
    <t>poklop šachtový s BEGU rámem a zámky kruhový, DN 600 D400</t>
  </si>
  <si>
    <t>340609441</t>
  </si>
  <si>
    <t>1316716759</t>
  </si>
  <si>
    <t>-1869853622</t>
  </si>
  <si>
    <t>1970924888</t>
  </si>
  <si>
    <t>-515586415</t>
  </si>
  <si>
    <t>400 - SO 400 - Osvětlení pozemní komunikace</t>
  </si>
  <si>
    <t>400.1 - Větev A</t>
  </si>
  <si>
    <t>Petr Bill</t>
  </si>
  <si>
    <t>D1 - C21M - Elektromontáže</t>
  </si>
  <si>
    <t>D2 - C46M - Zemní práce</t>
  </si>
  <si>
    <t>D3 - Ceny - TKC</t>
  </si>
  <si>
    <t>D4 - Uprava rozvaděče VO</t>
  </si>
  <si>
    <t>D5 - Materiály</t>
  </si>
  <si>
    <t>D6 - Dodávky zařízení (specifikace)</t>
  </si>
  <si>
    <t>D7 - Práce v HZS</t>
  </si>
  <si>
    <t>VRN - Vedlejší rozpočtové náklady</t>
  </si>
  <si>
    <t>D1</t>
  </si>
  <si>
    <t>C21M - Elektromontáže</t>
  </si>
  <si>
    <t>210010002</t>
  </si>
  <si>
    <t>trubka oheb.el.inst. typ 23 R=16mm (PO)</t>
  </si>
  <si>
    <t>210100001</t>
  </si>
  <si>
    <t>Ukončení vodičů izolovaných s označením a zapojením v rozváděči nebo na přístroji průřezu žíly do 2,5 mm2</t>
  </si>
  <si>
    <t>https://podminky.urs.cz/item/CS_URS_2023_01/210100001</t>
  </si>
  <si>
    <t>210100003</t>
  </si>
  <si>
    <t>Ukončení vodičů izolovaných s označením a zapojením v rozváděči nebo na přístroji průřezu žíly do 16 mm2</t>
  </si>
  <si>
    <t>https://podminky.urs.cz/item/CS_URS_2023_01/210100003</t>
  </si>
  <si>
    <t>210120001</t>
  </si>
  <si>
    <t>Montáž pojistek se zapojením vodičů závitových kompletních do 25 A</t>
  </si>
  <si>
    <t>https://podminky.urs.cz/item/CS_URS_2023_01/210120001</t>
  </si>
  <si>
    <t>210202010</t>
  </si>
  <si>
    <t>Montáž svítidel výbojkových se zapojením vodičů průmyslových nebo venkovních raménkových</t>
  </si>
  <si>
    <t>https://podminky.urs.cz/item/CS_URS_2023_01/210202010</t>
  </si>
  <si>
    <t>210204011</t>
  </si>
  <si>
    <t>Montáž stožárů osvětlení ocelových samostatně stojících, délky do 12 m</t>
  </si>
  <si>
    <t>https://podminky.urs.cz/item/CS_URS_2023_01/210204011</t>
  </si>
  <si>
    <t>210204103</t>
  </si>
  <si>
    <t>Montáž výložníků osvětlení jednoramenných sloupových, hmotnosti do 35 kg</t>
  </si>
  <si>
    <t>https://podminky.urs.cz/item/CS_URS_2023_01/210204103</t>
  </si>
  <si>
    <t>210204201</t>
  </si>
  <si>
    <t>Montáž elektrovýzbroje stožárů osvětlení 1 okruh</t>
  </si>
  <si>
    <t>https://podminky.urs.cz/item/CS_URS_2023_01/210204201</t>
  </si>
  <si>
    <t>210220010</t>
  </si>
  <si>
    <t>Nátěr zemnící kulatiny do 10 mm2  1x vč.žlut.p.</t>
  </si>
  <si>
    <t>210220021</t>
  </si>
  <si>
    <t>Montáž uzemňovacího vedení s upevněním, propojením a připojením pomocí svorek v zemi s izolací spojů vodičů FeZn páskou průřezu do 120 mm2 v průmyslové výstavbě</t>
  </si>
  <si>
    <t>https://podminky.urs.cz/item/CS_URS_2023_01/210220021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</si>
  <si>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</si>
  <si>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</si>
  <si>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https://podminky.urs.cz/item/CS_URS_2023_01/210220022</t>
  </si>
  <si>
    <t>210810005</t>
  </si>
  <si>
    <t>CYKY-CYKYm 3x1.5 mm2 750V (VU)</t>
  </si>
  <si>
    <t>210810014</t>
  </si>
  <si>
    <t>CYKY-CYKYm 4x16 mm2 750V (VU)</t>
  </si>
  <si>
    <t>D2</t>
  </si>
  <si>
    <t>C46M - Zemní práce</t>
  </si>
  <si>
    <t>460080013</t>
  </si>
  <si>
    <t>Betonový základ B7,5 do 5m3 do bednění - nakupovaná směs</t>
  </si>
  <si>
    <t>460490012</t>
  </si>
  <si>
    <t>fólie výstražná z PVC šířky 33cm</t>
  </si>
  <si>
    <t>460510004</t>
  </si>
  <si>
    <t>betonové roury délky 1m x světlost do 40cm do základu</t>
  </si>
  <si>
    <t>460510021</t>
  </si>
  <si>
    <t>kabel.prostup z PVC roury světl.do 10.5cm</t>
  </si>
  <si>
    <t>D3</t>
  </si>
  <si>
    <t>Ceny - TKC</t>
  </si>
  <si>
    <t>Pol1</t>
  </si>
  <si>
    <t>Poplatky za skládku</t>
  </si>
  <si>
    <t>tis</t>
  </si>
  <si>
    <t>D4</t>
  </si>
  <si>
    <t>Uprava rozvaděče VO</t>
  </si>
  <si>
    <t>A-9622-0</t>
  </si>
  <si>
    <t>Popisný štítek</t>
  </si>
  <si>
    <t>E-2000-2</t>
  </si>
  <si>
    <t>Jističe jednopólové do 25A, (stávající)</t>
  </si>
  <si>
    <t>F-0239-2</t>
  </si>
  <si>
    <t>Stykače do 60A, (stávající)</t>
  </si>
  <si>
    <t>P-0220-1</t>
  </si>
  <si>
    <t>Svorka zapojená do 60A, Elektro Bečov</t>
  </si>
  <si>
    <t>P-4040-0</t>
  </si>
  <si>
    <t>Vývodka do P42, Scame</t>
  </si>
  <si>
    <t>Z-03</t>
  </si>
  <si>
    <t>Zapojeni vodicem CU 10mm2, 60A, NKTcables</t>
  </si>
  <si>
    <t>D5</t>
  </si>
  <si>
    <t>Materiály</t>
  </si>
  <si>
    <t>009101</t>
  </si>
  <si>
    <t>PROTEC Pojistka 6A gG</t>
  </si>
  <si>
    <t>128</t>
  </si>
  <si>
    <t>-765042373</t>
  </si>
  <si>
    <t>0105</t>
  </si>
  <si>
    <t>H07V-U 10mm2 černý</t>
  </si>
  <si>
    <t>-1106431736</t>
  </si>
  <si>
    <t>01050</t>
  </si>
  <si>
    <t>TYTO P 3k0 740, VM light trade s.r.o.</t>
  </si>
  <si>
    <t>-92654692</t>
  </si>
  <si>
    <t>01075</t>
  </si>
  <si>
    <t>Typ stožáru ocelového GA 6 - 114/89/76, Kooperativa</t>
  </si>
  <si>
    <t>-1533601214</t>
  </si>
  <si>
    <t>02915</t>
  </si>
  <si>
    <t>CYKY-J 3x1.5mm2</t>
  </si>
  <si>
    <t>-511557191</t>
  </si>
  <si>
    <t>02929</t>
  </si>
  <si>
    <t>CYKY-J 4x16mm2</t>
  </si>
  <si>
    <t>-593943988</t>
  </si>
  <si>
    <t>09040</t>
  </si>
  <si>
    <t>Chránička kopoflex KF 09040_BB R=40</t>
  </si>
  <si>
    <t>-1162383968</t>
  </si>
  <si>
    <t>10.044.903</t>
  </si>
  <si>
    <t>Výložník GD 1-1000/ Z, žár.zinek, VOD Kooperativa</t>
  </si>
  <si>
    <t>KS</t>
  </si>
  <si>
    <t>-382209930</t>
  </si>
  <si>
    <t>10.075.379</t>
  </si>
  <si>
    <t>Vývodka SCAME PG 29 s matkou</t>
  </si>
  <si>
    <t>-846843770</t>
  </si>
  <si>
    <t>10.501.609</t>
  </si>
  <si>
    <t>Elektro výzbroj stožáru SI - A - 8.35.4, Elektro Bečov</t>
  </si>
  <si>
    <t>588265135</t>
  </si>
  <si>
    <t>211791</t>
  </si>
  <si>
    <t>svorka RSA 16 A 161186 (černá) Bečov</t>
  </si>
  <si>
    <t>1220420920</t>
  </si>
  <si>
    <t>211793</t>
  </si>
  <si>
    <t>svorka RSA PE 16</t>
  </si>
  <si>
    <t>-1908561263</t>
  </si>
  <si>
    <t>43000</t>
  </si>
  <si>
    <t>SUPER MONOFLEX - ohebná trubka 1216E_L50</t>
  </si>
  <si>
    <t>164125421</t>
  </si>
  <si>
    <t>90006</t>
  </si>
  <si>
    <t>Fólie 33 cm Výstražná fólie do výkopu</t>
  </si>
  <si>
    <t>-347095667</t>
  </si>
  <si>
    <t>90014</t>
  </si>
  <si>
    <t>Betonová roura světlosti do 40cm patková 100cm</t>
  </si>
  <si>
    <t>-1775863981</t>
  </si>
  <si>
    <t>90103</t>
  </si>
  <si>
    <t>Asfaltová penetrační emulse "DEKPRIMER" (balení/25litrů) 0,4 Kg/m2</t>
  </si>
  <si>
    <t>balení</t>
  </si>
  <si>
    <t>418325321</t>
  </si>
  <si>
    <t>V040</t>
  </si>
  <si>
    <t>Svorka připojovací, SP FeZn</t>
  </si>
  <si>
    <t>-430159306</t>
  </si>
  <si>
    <t>V120</t>
  </si>
  <si>
    <t>Svorka spojovací, SR 3b FeZn</t>
  </si>
  <si>
    <t>-1792617668</t>
  </si>
  <si>
    <t>Z215</t>
  </si>
  <si>
    <t>Drát D=10mm FeZn (0,62kg/m)</t>
  </si>
  <si>
    <t>1406360273</t>
  </si>
  <si>
    <t>Z250</t>
  </si>
  <si>
    <t>Páska 30x4 FeZn (0,95kg/m)</t>
  </si>
  <si>
    <t>-1006781274</t>
  </si>
  <si>
    <t>D6</t>
  </si>
  <si>
    <t>Dodávky zařízení (specifikace)</t>
  </si>
  <si>
    <t>10.056.053</t>
  </si>
  <si>
    <t>Beton B7,5</t>
  </si>
  <si>
    <t>256</t>
  </si>
  <si>
    <t>-1617914910</t>
  </si>
  <si>
    <t>D7</t>
  </si>
  <si>
    <t>Práce v HZS</t>
  </si>
  <si>
    <t>50435105</t>
  </si>
  <si>
    <t>Komplexní vyzkoušení - oživení, předání</t>
  </si>
  <si>
    <t>hod.</t>
  </si>
  <si>
    <t>512</t>
  </si>
  <si>
    <t>92</t>
  </si>
  <si>
    <t>5043515</t>
  </si>
  <si>
    <t>Úprava rozvaděče</t>
  </si>
  <si>
    <t>94</t>
  </si>
  <si>
    <t>50445101</t>
  </si>
  <si>
    <t>Provoz nakladního vozu</t>
  </si>
  <si>
    <t>96</t>
  </si>
  <si>
    <t>50445106</t>
  </si>
  <si>
    <t>Zpracování výchozí revizní zprávy</t>
  </si>
  <si>
    <t>98</t>
  </si>
  <si>
    <t>8170/88</t>
  </si>
  <si>
    <t>Mechanismy-montážní plošina</t>
  </si>
  <si>
    <t>VRN</t>
  </si>
  <si>
    <t>Vedlejší rozpočtové náklady</t>
  </si>
  <si>
    <t>VRN 01</t>
  </si>
  <si>
    <t xml:space="preserve">  Ekologická přirážka z C21M a navázaného materiálu (5%)</t>
  </si>
  <si>
    <t>suma</t>
  </si>
  <si>
    <t>1024</t>
  </si>
  <si>
    <t>-813594791</t>
  </si>
  <si>
    <t>VRN 02</t>
  </si>
  <si>
    <t xml:space="preserve">  GZS z C21M a navázaného materiálu (2,5%)</t>
  </si>
  <si>
    <t>194826701</t>
  </si>
  <si>
    <t>VRN 03</t>
  </si>
  <si>
    <t xml:space="preserve">  Podíl přidružených výkonů z C21M a navázaného materiálu (6%)</t>
  </si>
  <si>
    <t>1289551925</t>
  </si>
  <si>
    <t>VRN 04</t>
  </si>
  <si>
    <t xml:space="preserve">  Doprava p.B (3,6%)</t>
  </si>
  <si>
    <t>-1209234190</t>
  </si>
  <si>
    <t>VRN 05</t>
  </si>
  <si>
    <t xml:space="preserve">  Přesun (1%)</t>
  </si>
  <si>
    <t>491310405</t>
  </si>
  <si>
    <t>400.3 - Zemní práce pro osvětlení</t>
  </si>
  <si>
    <t>131213701</t>
  </si>
  <si>
    <t>Hloubení nezapažených jam ručně s urovnáním dna do předepsaného profilu a spádu v hornině třídy těžitelnosti I skupiny 3 soudržných</t>
  </si>
  <si>
    <t>-1888496767</t>
  </si>
  <si>
    <t>https://podminky.urs.cz/item/CS_URS_2023_01/131213701</t>
  </si>
  <si>
    <t>výkop sloupu VO</t>
  </si>
  <si>
    <t>1,00*1,00*0,50*2</t>
  </si>
  <si>
    <t>132251101</t>
  </si>
  <si>
    <t>Hloubení nezapažených rýh šířky do 800 mm strojně s urovnáním dna do předepsaného profilu a spádu v hornině třídy těžitelnosti I skupiny 3 do 20 m3</t>
  </si>
  <si>
    <t>332891780</t>
  </si>
  <si>
    <t>https://podminky.urs.cz/item/CS_URS_2023_01/132251101</t>
  </si>
  <si>
    <t>-1537498262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</si>
  <si>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</si>
  <si>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</si>
  <si>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-1524351936</t>
  </si>
  <si>
    <t>https://podminky.urs.cz/item/CS_URS_2023_01/162751119</t>
  </si>
  <si>
    <t>Poznámka k položce:
Skládka Mořkov</t>
  </si>
  <si>
    <t>13,734*18 'Přepočtené koeficientem množství</t>
  </si>
  <si>
    <t>171201221</t>
  </si>
  <si>
    <t>Poplatek za uložení stavebního odpadu na skládce (skládkovné) zeminy a kamení zatříděného do Katalogu odpadů pod kódem 17 05 04</t>
  </si>
  <si>
    <t>1268365152</t>
  </si>
  <si>
    <t>https://podminky.urs.cz/item/CS_URS_2023_01/171201221</t>
  </si>
  <si>
    <t>13,734*1,8 'Přepočtené koeficientem množství</t>
  </si>
  <si>
    <t>243553188</t>
  </si>
  <si>
    <t>974420596</t>
  </si>
  <si>
    <t>-356103954</t>
  </si>
  <si>
    <t>-752911548</t>
  </si>
  <si>
    <t>10,234*2 'Přepočtené koeficientem množství</t>
  </si>
  <si>
    <t>900 - Vedlejší náklady</t>
  </si>
  <si>
    <t>938908411</t>
  </si>
  <si>
    <t>Čištění vozovek splachováním vodou povrchu podkladu nebo krytu živičného, betonového nebo dlážděného</t>
  </si>
  <si>
    <t>-632251179</t>
  </si>
  <si>
    <t>https://podminky.urs.cz/item/CS_URS_2023_01/938908411</t>
  </si>
  <si>
    <t xml:space="preserve">Poznámka k souboru cen:
1. Ceny jsou určeny pro očištění: a) povrchu stávající vozovky, b) povrchu rozestavěné trvalé vozovky, předepíše-li projekt užívat nově zřizovanou vozovku po dobu výstavby ještě před zřízením konečného závěrečného krytu. 2. V cenách nejsou započteny náklady na vodorovnou dopravu odstraněného materiálu, která se oceňuje cenami souboru cen 997 22-15 Vodorovná doprava suti. </t>
  </si>
  <si>
    <t>013254000</t>
  </si>
  <si>
    <t>Dokumentace skutečného provedení stavby</t>
  </si>
  <si>
    <t>467828668</t>
  </si>
  <si>
    <t>https://podminky.urs.cz/item/CS_URS_2023_01/013254000</t>
  </si>
  <si>
    <t>030001000</t>
  </si>
  <si>
    <t>Zařízení staveniště</t>
  </si>
  <si>
    <t>-1642615396</t>
  </si>
  <si>
    <t>https://podminky.urs.cz/item/CS_URS_2023_01/030001000</t>
  </si>
  <si>
    <t>011114000</t>
  </si>
  <si>
    <t>Inženýrsko-geologický průzkum</t>
  </si>
  <si>
    <t>1942752959</t>
  </si>
  <si>
    <t>https://podminky.urs.cz/item/CS_URS_2023_01/011114000</t>
  </si>
  <si>
    <t>Poznámka k položce:
Průkazní zkouška sanace</t>
  </si>
  <si>
    <t>012103000</t>
  </si>
  <si>
    <t>Geodetické práce před výstavbou</t>
  </si>
  <si>
    <t>-1509492367</t>
  </si>
  <si>
    <t>https://podminky.urs.cz/item/CS_URS_2023_01/012103000</t>
  </si>
  <si>
    <t>012203000</t>
  </si>
  <si>
    <t>Geodetické práce při provádění stavby</t>
  </si>
  <si>
    <t>-353703980</t>
  </si>
  <si>
    <t>https://podminky.urs.cz/item/CS_URS_2023_01/012203000</t>
  </si>
  <si>
    <t>034303000</t>
  </si>
  <si>
    <t>Dopravní značení na staveništi</t>
  </si>
  <si>
    <t>239591264</t>
  </si>
  <si>
    <t>https://podminky.urs.cz/item/CS_URS_2023_01/034303000</t>
  </si>
  <si>
    <t>043134000</t>
  </si>
  <si>
    <t>Zkoušky zatěžovací</t>
  </si>
  <si>
    <t>1621238076</t>
  </si>
  <si>
    <t>https://podminky.urs.cz/item/CS_URS_2023_01/043134000</t>
  </si>
  <si>
    <t>VRN-r</t>
  </si>
  <si>
    <t>Přizvání ornitologa k vykáceným stromům vč. vyhotovení zprávy</t>
  </si>
  <si>
    <t>-982178257</t>
  </si>
  <si>
    <t>SEZNAM FIGUR</t>
  </si>
  <si>
    <t>Výměra</t>
  </si>
  <si>
    <t xml:space="preserve"> 100/ 100.1</t>
  </si>
  <si>
    <t>Použití figury:</t>
  </si>
  <si>
    <t>Asfaltový beton vrstva obrusná ACO 11 (ABS) tř. I tl 50 mm š do 3 m z modifikovaného asfaltu</t>
  </si>
  <si>
    <t>Podklad ze štěrkodrtě ŠD plochy přes 100 m2 tl 200 mm</t>
  </si>
  <si>
    <t>Asfaltový beton vrstva podkladní ACP 22 (obalované kamenivo OKH) tl 90 mm š do 3 m</t>
  </si>
  <si>
    <t>Postřik infiltrační kationaktivní emulzí v množství 1 kg/m2</t>
  </si>
  <si>
    <t>Postřik živičný spojovací ze silniční emulze v množství 0,30 kg/m2</t>
  </si>
  <si>
    <t>Asfaltový beton vrstva ložní ACL 16 (ABH) tl 50 mm š do 3 m z modifikovaného asfaltu</t>
  </si>
  <si>
    <t>Kladení zámkové dlažby komunikací pro pěší ručně tl 80 mm skupiny A pl přes 100 do 300 m2</t>
  </si>
  <si>
    <t>Podklad ze štěrkodrtě ŠD plochy přes 100 m2 tl 250 mm</t>
  </si>
  <si>
    <t>Kladení dlažby z vegetačních tvárnic komunikací pro pěší tl 80 mm pl přes 100 do 300 m2</t>
  </si>
  <si>
    <t xml:space="preserve"> 100/ 100.3</t>
  </si>
  <si>
    <t>Lože pod potrubí otevřený výkop ze štěrkopísku</t>
  </si>
  <si>
    <t>Vodorovné přemístění přes 9 000 do 10000 m výkopku/sypaniny z horniny třídy těžitelnosti I skupiny 1 až 3</t>
  </si>
  <si>
    <t>Uložení sypaniny na skládky nebo meziskládky</t>
  </si>
  <si>
    <t>Zásyp jam, šachet rýh nebo kolem objektů sypaninou se zhutněním</t>
  </si>
  <si>
    <t>Obsypání potrubí strojně sypaninou bez prohození, uloženou do 3 m</t>
  </si>
  <si>
    <t>Hloubení rýh nezapažených š do 800 mm v hornině třídy těžitelnosti I skupiny 3 objem přes 100 m3 strojně</t>
  </si>
  <si>
    <t>Vykopávky do 4 m2 pro studny nespouštěné v hornině třídy těžitelnosti I a II skupiny 1 - 4 s příložným pažením hl přes 2 do 6 m</t>
  </si>
  <si>
    <t>Vykopávky pod vodou v hornině třídy těžitelnosti II skupiny 5 tl vrstvy do 0,5 m objem do 1000 m3 strojně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</si>
</sst>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2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251103" TargetMode="External" /><Relationship Id="rId2" Type="http://schemas.openxmlformats.org/officeDocument/2006/relationships/hyperlink" Target="https://podminky.urs.cz/item/CS_URS_2023_01/141721214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71251201" TargetMode="External" /><Relationship Id="rId5" Type="http://schemas.openxmlformats.org/officeDocument/2006/relationships/hyperlink" Target="https://podminky.urs.cz/item/CS_URS_2023_01/174101101" TargetMode="External" /><Relationship Id="rId6" Type="http://schemas.openxmlformats.org/officeDocument/2006/relationships/hyperlink" Target="https://podminky.urs.cz/item/CS_URS_2023_01/175111101" TargetMode="External" /><Relationship Id="rId7" Type="http://schemas.openxmlformats.org/officeDocument/2006/relationships/hyperlink" Target="https://podminky.urs.cz/item/CS_URS_2023_01/212751106" TargetMode="External" /><Relationship Id="rId8" Type="http://schemas.openxmlformats.org/officeDocument/2006/relationships/hyperlink" Target="https://podminky.urs.cz/item/CS_URS_2023_01/451572111" TargetMode="External" /><Relationship Id="rId9" Type="http://schemas.openxmlformats.org/officeDocument/2006/relationships/hyperlink" Target="https://podminky.urs.cz/item/CS_URS_2023_01/452313141" TargetMode="External" /><Relationship Id="rId10" Type="http://schemas.openxmlformats.org/officeDocument/2006/relationships/hyperlink" Target="https://podminky.urs.cz/item/CS_URS_2023_01/857242122" TargetMode="External" /><Relationship Id="rId11" Type="http://schemas.openxmlformats.org/officeDocument/2006/relationships/hyperlink" Target="https://podminky.urs.cz/item/CS_URS_2023_01/857264122" TargetMode="External" /><Relationship Id="rId12" Type="http://schemas.openxmlformats.org/officeDocument/2006/relationships/hyperlink" Target="https://podminky.urs.cz/item/CS_URS_2023_01/871161211" TargetMode="External" /><Relationship Id="rId13" Type="http://schemas.openxmlformats.org/officeDocument/2006/relationships/hyperlink" Target="https://podminky.urs.cz/item/CS_URS_2023_01/871241211" TargetMode="External" /><Relationship Id="rId14" Type="http://schemas.openxmlformats.org/officeDocument/2006/relationships/hyperlink" Target="https://podminky.urs.cz/item/CS_URS_2023_01/871270310" TargetMode="External" /><Relationship Id="rId15" Type="http://schemas.openxmlformats.org/officeDocument/2006/relationships/hyperlink" Target="https://podminky.urs.cz/item/CS_URS_2023_01/877241101" TargetMode="External" /><Relationship Id="rId16" Type="http://schemas.openxmlformats.org/officeDocument/2006/relationships/hyperlink" Target="https://podminky.urs.cz/item/CS_URS_2023_01/877241122" TargetMode="External" /><Relationship Id="rId17" Type="http://schemas.openxmlformats.org/officeDocument/2006/relationships/hyperlink" Target="https://podminky.urs.cz/item/CS_URS_2023_01/879161111" TargetMode="External" /><Relationship Id="rId18" Type="http://schemas.openxmlformats.org/officeDocument/2006/relationships/hyperlink" Target="https://podminky.urs.cz/item/CS_URS_2023_01/891162211" TargetMode="External" /><Relationship Id="rId19" Type="http://schemas.openxmlformats.org/officeDocument/2006/relationships/hyperlink" Target="https://podminky.urs.cz/item/CS_URS_2023_01/891241112" TargetMode="External" /><Relationship Id="rId20" Type="http://schemas.openxmlformats.org/officeDocument/2006/relationships/hyperlink" Target="https://podminky.urs.cz/item/CS_URS_2023_01/891247111" TargetMode="External" /><Relationship Id="rId21" Type="http://schemas.openxmlformats.org/officeDocument/2006/relationships/hyperlink" Target="https://podminky.urs.cz/item/CS_URS_2023_01/891261112" TargetMode="External" /><Relationship Id="rId22" Type="http://schemas.openxmlformats.org/officeDocument/2006/relationships/hyperlink" Target="https://podminky.urs.cz/item/CS_URS_2023_01/892241111" TargetMode="External" /><Relationship Id="rId23" Type="http://schemas.openxmlformats.org/officeDocument/2006/relationships/hyperlink" Target="https://podminky.urs.cz/item/CS_URS_2023_01/892273122" TargetMode="External" /><Relationship Id="rId24" Type="http://schemas.openxmlformats.org/officeDocument/2006/relationships/hyperlink" Target="https://podminky.urs.cz/item/CS_URS_2023_01/893811111" TargetMode="External" /><Relationship Id="rId25" Type="http://schemas.openxmlformats.org/officeDocument/2006/relationships/hyperlink" Target="https://podminky.urs.cz/item/CS_URS_2023_01/899121102" TargetMode="External" /><Relationship Id="rId26" Type="http://schemas.openxmlformats.org/officeDocument/2006/relationships/hyperlink" Target="https://podminky.urs.cz/item/CS_URS_2023_01/899121103" TargetMode="External" /><Relationship Id="rId27" Type="http://schemas.openxmlformats.org/officeDocument/2006/relationships/hyperlink" Target="https://podminky.urs.cz/item/CS_URS_2023_01/899713111" TargetMode="External" /><Relationship Id="rId28" Type="http://schemas.openxmlformats.org/officeDocument/2006/relationships/hyperlink" Target="https://podminky.urs.cz/item/CS_URS_2023_01/899721111" TargetMode="External" /><Relationship Id="rId29" Type="http://schemas.openxmlformats.org/officeDocument/2006/relationships/hyperlink" Target="https://podminky.urs.cz/item/CS_URS_2023_01/899722113" TargetMode="External" /><Relationship Id="rId30" Type="http://schemas.openxmlformats.org/officeDocument/2006/relationships/hyperlink" Target="https://podminky.urs.cz/item/CS_URS_2023_01/998276101" TargetMode="External" /><Relationship Id="rId3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251211" TargetMode="External" /><Relationship Id="rId2" Type="http://schemas.openxmlformats.org/officeDocument/2006/relationships/hyperlink" Target="https://podminky.urs.cz/item/CS_URS_2023_01/121151114" TargetMode="External" /><Relationship Id="rId3" Type="http://schemas.openxmlformats.org/officeDocument/2006/relationships/hyperlink" Target="https://podminky.urs.cz/item/CS_URS_2023_01/131251204" TargetMode="External" /><Relationship Id="rId4" Type="http://schemas.openxmlformats.org/officeDocument/2006/relationships/hyperlink" Target="https://podminky.urs.cz/item/CS_URS_2023_01/132251102" TargetMode="External" /><Relationship Id="rId5" Type="http://schemas.openxmlformats.org/officeDocument/2006/relationships/hyperlink" Target="https://podminky.urs.cz/item/CS_URS_2023_01/133251101" TargetMode="External" /><Relationship Id="rId6" Type="http://schemas.openxmlformats.org/officeDocument/2006/relationships/hyperlink" Target="https://podminky.urs.cz/item/CS_URS_2023_01/162201421" TargetMode="External" /><Relationship Id="rId7" Type="http://schemas.openxmlformats.org/officeDocument/2006/relationships/hyperlink" Target="https://podminky.urs.cz/item/CS_URS_2023_01/162251102" TargetMode="External" /><Relationship Id="rId8" Type="http://schemas.openxmlformats.org/officeDocument/2006/relationships/hyperlink" Target="https://podminky.urs.cz/item/CS_URS_2023_01/162301971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62751117" TargetMode="External" /><Relationship Id="rId11" Type="http://schemas.openxmlformats.org/officeDocument/2006/relationships/hyperlink" Target="https://podminky.urs.cz/item/CS_URS_2023_01/167151101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74101101" TargetMode="External" /><Relationship Id="rId14" Type="http://schemas.openxmlformats.org/officeDocument/2006/relationships/hyperlink" Target="https://podminky.urs.cz/item/CS_URS_2023_01/175111101" TargetMode="External" /><Relationship Id="rId15" Type="http://schemas.openxmlformats.org/officeDocument/2006/relationships/hyperlink" Target="https://podminky.urs.cz/item/CS_URS_2023_01/181311103" TargetMode="External" /><Relationship Id="rId16" Type="http://schemas.openxmlformats.org/officeDocument/2006/relationships/hyperlink" Target="https://podminky.urs.cz/item/CS_URS_2023_01/181411131" TargetMode="External" /><Relationship Id="rId17" Type="http://schemas.openxmlformats.org/officeDocument/2006/relationships/hyperlink" Target="https://podminky.urs.cz/item/CS_URS_2023_01/184102114" TargetMode="External" /><Relationship Id="rId18" Type="http://schemas.openxmlformats.org/officeDocument/2006/relationships/hyperlink" Target="https://podminky.urs.cz/item/CS_URS_2023_01/184215132" TargetMode="External" /><Relationship Id="rId19" Type="http://schemas.openxmlformats.org/officeDocument/2006/relationships/hyperlink" Target="https://podminky.urs.cz/item/CS_URS_2023_01/184911311" TargetMode="External" /><Relationship Id="rId20" Type="http://schemas.openxmlformats.org/officeDocument/2006/relationships/hyperlink" Target="https://podminky.urs.cz/item/CS_URS_2023_01/184911421" TargetMode="External" /><Relationship Id="rId21" Type="http://schemas.openxmlformats.org/officeDocument/2006/relationships/hyperlink" Target="https://podminky.urs.cz/item/CS_URS_2023_01/185804319" TargetMode="External" /><Relationship Id="rId22" Type="http://schemas.openxmlformats.org/officeDocument/2006/relationships/hyperlink" Target="https://podminky.urs.cz/item/CS_URS_2023_01/185851121" TargetMode="External" /><Relationship Id="rId23" Type="http://schemas.openxmlformats.org/officeDocument/2006/relationships/hyperlink" Target="https://podminky.urs.cz/item/CS_URS_2023_01/211581111" TargetMode="External" /><Relationship Id="rId24" Type="http://schemas.openxmlformats.org/officeDocument/2006/relationships/hyperlink" Target="https://podminky.urs.cz/item/CS_URS_2023_01/212755216" TargetMode="External" /><Relationship Id="rId25" Type="http://schemas.openxmlformats.org/officeDocument/2006/relationships/hyperlink" Target="https://podminky.urs.cz/item/CS_URS_2023_01/212972113" TargetMode="External" /><Relationship Id="rId26" Type="http://schemas.openxmlformats.org/officeDocument/2006/relationships/hyperlink" Target="https://podminky.urs.cz/item/CS_URS_2023_01/339921132" TargetMode="External" /><Relationship Id="rId27" Type="http://schemas.openxmlformats.org/officeDocument/2006/relationships/hyperlink" Target="https://podminky.urs.cz/item/CS_URS_2023_01/452112112" TargetMode="External" /><Relationship Id="rId28" Type="http://schemas.openxmlformats.org/officeDocument/2006/relationships/hyperlink" Target="https://podminky.urs.cz/item/CS_URS_2023_01/564861111" TargetMode="External" /><Relationship Id="rId29" Type="http://schemas.openxmlformats.org/officeDocument/2006/relationships/hyperlink" Target="https://podminky.urs.cz/item/CS_URS_2023_01/564871111" TargetMode="External" /><Relationship Id="rId30" Type="http://schemas.openxmlformats.org/officeDocument/2006/relationships/hyperlink" Target="https://podminky.urs.cz/item/CS_URS_2023_01/565166112" TargetMode="External" /><Relationship Id="rId31" Type="http://schemas.openxmlformats.org/officeDocument/2006/relationships/hyperlink" Target="https://podminky.urs.cz/item/CS_URS_2023_01/573191111" TargetMode="External" /><Relationship Id="rId32" Type="http://schemas.openxmlformats.org/officeDocument/2006/relationships/hyperlink" Target="https://podminky.urs.cz/item/CS_URS_2023_01/573231106" TargetMode="External" /><Relationship Id="rId33" Type="http://schemas.openxmlformats.org/officeDocument/2006/relationships/hyperlink" Target="https://podminky.urs.cz/item/CS_URS_2023_01/577144131" TargetMode="External" /><Relationship Id="rId34" Type="http://schemas.openxmlformats.org/officeDocument/2006/relationships/hyperlink" Target="https://podminky.urs.cz/item/CS_URS_2023_01/577145132" TargetMode="External" /><Relationship Id="rId35" Type="http://schemas.openxmlformats.org/officeDocument/2006/relationships/hyperlink" Target="https://podminky.urs.cz/item/CS_URS_2023_01/596211212" TargetMode="External" /><Relationship Id="rId36" Type="http://schemas.openxmlformats.org/officeDocument/2006/relationships/hyperlink" Target="https://podminky.urs.cz/item/CS_URS_2023_01/596411113" TargetMode="External" /><Relationship Id="rId37" Type="http://schemas.openxmlformats.org/officeDocument/2006/relationships/hyperlink" Target="https://podminky.urs.cz/item/CS_URS_2023_01/871310310" TargetMode="External" /><Relationship Id="rId38" Type="http://schemas.openxmlformats.org/officeDocument/2006/relationships/hyperlink" Target="https://podminky.urs.cz/item/CS_URS_2023_01/895941302" TargetMode="External" /><Relationship Id="rId39" Type="http://schemas.openxmlformats.org/officeDocument/2006/relationships/hyperlink" Target="https://podminky.urs.cz/item/CS_URS_2023_01/895941312" TargetMode="External" /><Relationship Id="rId40" Type="http://schemas.openxmlformats.org/officeDocument/2006/relationships/hyperlink" Target="https://podminky.urs.cz/item/CS_URS_2023_01/899204112" TargetMode="External" /><Relationship Id="rId41" Type="http://schemas.openxmlformats.org/officeDocument/2006/relationships/hyperlink" Target="https://podminky.urs.cz/item/CS_URS_2023_01/914111111" TargetMode="External" /><Relationship Id="rId42" Type="http://schemas.openxmlformats.org/officeDocument/2006/relationships/hyperlink" Target="https://podminky.urs.cz/item/CS_URS_2023_01/914511112" TargetMode="External" /><Relationship Id="rId43" Type="http://schemas.openxmlformats.org/officeDocument/2006/relationships/hyperlink" Target="https://podminky.urs.cz/item/CS_URS_2023_01/916111122" TargetMode="External" /><Relationship Id="rId44" Type="http://schemas.openxmlformats.org/officeDocument/2006/relationships/hyperlink" Target="https://podminky.urs.cz/item/CS_URS_2023_01/916111123" TargetMode="External" /><Relationship Id="rId45" Type="http://schemas.openxmlformats.org/officeDocument/2006/relationships/hyperlink" Target="https://podminky.urs.cz/item/CS_URS_2023_01/916131112" TargetMode="External" /><Relationship Id="rId46" Type="http://schemas.openxmlformats.org/officeDocument/2006/relationships/hyperlink" Target="https://podminky.urs.cz/item/CS_URS_2023_01/916131213" TargetMode="External" /><Relationship Id="rId47" Type="http://schemas.openxmlformats.org/officeDocument/2006/relationships/hyperlink" Target="https://podminky.urs.cz/item/CS_URS_2023_01/916231213" TargetMode="External" /><Relationship Id="rId48" Type="http://schemas.openxmlformats.org/officeDocument/2006/relationships/hyperlink" Target="https://podminky.urs.cz/item/CS_URS_2023_01/998229112" TargetMode="External" /><Relationship Id="rId4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6951201" TargetMode="External" /><Relationship Id="rId2" Type="http://schemas.openxmlformats.org/officeDocument/2006/relationships/hyperlink" Target="https://podminky.urs.cz/item/CS_URS_2023_01/131251104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71251201" TargetMode="External" /><Relationship Id="rId5" Type="http://schemas.openxmlformats.org/officeDocument/2006/relationships/hyperlink" Target="https://podminky.urs.cz/item/CS_URS_2023_01/181951112" TargetMode="External" /><Relationship Id="rId6" Type="http://schemas.openxmlformats.org/officeDocument/2006/relationships/hyperlink" Target="https://podminky.urs.cz/item/CS_URS_2023_01/564871111" TargetMode="External" /><Relationship Id="rId7" Type="http://schemas.openxmlformats.org/officeDocument/2006/relationships/hyperlink" Target="https://podminky.urs.cz/item/CS_URS_2023_01/564861111" TargetMode="External" /><Relationship Id="rId8" Type="http://schemas.openxmlformats.org/officeDocument/2006/relationships/hyperlink" Target="https://podminky.urs.cz/item/CS_URS_2023_01/919726201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51012" TargetMode="External" /><Relationship Id="rId2" Type="http://schemas.openxmlformats.org/officeDocument/2006/relationships/hyperlink" Target="https://podminky.urs.cz/item/CS_URS_2023_01/112201152" TargetMode="External" /><Relationship Id="rId3" Type="http://schemas.openxmlformats.org/officeDocument/2006/relationships/hyperlink" Target="https://podminky.urs.cz/item/CS_URS_2023_01/127451101" TargetMode="External" /><Relationship Id="rId4" Type="http://schemas.openxmlformats.org/officeDocument/2006/relationships/hyperlink" Target="https://podminky.urs.cz/item/CS_URS_2023_01/132251104" TargetMode="External" /><Relationship Id="rId5" Type="http://schemas.openxmlformats.org/officeDocument/2006/relationships/hyperlink" Target="https://podminky.urs.cz/item/CS_URS_2023_01/134702102" TargetMode="External" /><Relationship Id="rId6" Type="http://schemas.openxmlformats.org/officeDocument/2006/relationships/hyperlink" Target="https://podminky.urs.cz/item/CS_URS_2023_01/162201401" TargetMode="External" /><Relationship Id="rId7" Type="http://schemas.openxmlformats.org/officeDocument/2006/relationships/hyperlink" Target="https://podminky.urs.cz/item/CS_URS_2023_01/162201411" TargetMode="External" /><Relationship Id="rId8" Type="http://schemas.openxmlformats.org/officeDocument/2006/relationships/hyperlink" Target="https://podminky.urs.cz/item/CS_URS_2023_01/162201421" TargetMode="External" /><Relationship Id="rId9" Type="http://schemas.openxmlformats.org/officeDocument/2006/relationships/hyperlink" Target="https://podminky.urs.cz/item/CS_URS_2023_01/162301931" TargetMode="External" /><Relationship Id="rId10" Type="http://schemas.openxmlformats.org/officeDocument/2006/relationships/hyperlink" Target="https://podminky.urs.cz/item/CS_URS_2023_01/162301951" TargetMode="External" /><Relationship Id="rId11" Type="http://schemas.openxmlformats.org/officeDocument/2006/relationships/hyperlink" Target="https://podminky.urs.cz/item/CS_URS_2023_01/162301971" TargetMode="External" /><Relationship Id="rId12" Type="http://schemas.openxmlformats.org/officeDocument/2006/relationships/hyperlink" Target="https://podminky.urs.cz/item/CS_URS_2023_01/162751117" TargetMode="External" /><Relationship Id="rId13" Type="http://schemas.openxmlformats.org/officeDocument/2006/relationships/hyperlink" Target="https://podminky.urs.cz/item/CS_URS_2023_01/171251201" TargetMode="External" /><Relationship Id="rId14" Type="http://schemas.openxmlformats.org/officeDocument/2006/relationships/hyperlink" Target="https://podminky.urs.cz/item/CS_URS_2023_01/174151101" TargetMode="External" /><Relationship Id="rId15" Type="http://schemas.openxmlformats.org/officeDocument/2006/relationships/hyperlink" Target="https://podminky.urs.cz/item/CS_URS_2023_01/175151101" TargetMode="External" /><Relationship Id="rId16" Type="http://schemas.openxmlformats.org/officeDocument/2006/relationships/hyperlink" Target="https://podminky.urs.cz/item/CS_URS_2023_01/212752103" TargetMode="External" /><Relationship Id="rId17" Type="http://schemas.openxmlformats.org/officeDocument/2006/relationships/hyperlink" Target="https://podminky.urs.cz/item/CS_URS_2023_01/451573111" TargetMode="External" /><Relationship Id="rId18" Type="http://schemas.openxmlformats.org/officeDocument/2006/relationships/hyperlink" Target="https://podminky.urs.cz/item/CS_URS_2023_01/461212111" TargetMode="External" /><Relationship Id="rId19" Type="http://schemas.openxmlformats.org/officeDocument/2006/relationships/hyperlink" Target="https://podminky.urs.cz/item/CS_URS_2023_01/462512270" TargetMode="External" /><Relationship Id="rId20" Type="http://schemas.openxmlformats.org/officeDocument/2006/relationships/hyperlink" Target="https://podminky.urs.cz/item/CS_URS_2023_01/462519002" TargetMode="External" /><Relationship Id="rId21" Type="http://schemas.openxmlformats.org/officeDocument/2006/relationships/hyperlink" Target="https://podminky.urs.cz/item/CS_URS_2023_01/871355231" TargetMode="External" /><Relationship Id="rId22" Type="http://schemas.openxmlformats.org/officeDocument/2006/relationships/hyperlink" Target="https://podminky.urs.cz/item/CS_URS_2023_01/894411311" TargetMode="External" /><Relationship Id="rId23" Type="http://schemas.openxmlformats.org/officeDocument/2006/relationships/hyperlink" Target="https://podminky.urs.cz/item/CS_URS_2023_01/894414111" TargetMode="External" /><Relationship Id="rId24" Type="http://schemas.openxmlformats.org/officeDocument/2006/relationships/hyperlink" Target="https://podminky.urs.cz/item/CS_URS_2023_01/894414211" TargetMode="External" /><Relationship Id="rId25" Type="http://schemas.openxmlformats.org/officeDocument/2006/relationships/hyperlink" Target="https://podminky.urs.cz/item/CS_URS_2023_01/895111121" TargetMode="External" /><Relationship Id="rId26" Type="http://schemas.openxmlformats.org/officeDocument/2006/relationships/hyperlink" Target="https://podminky.urs.cz/item/CS_URS_2023_01/895111129" TargetMode="External" /><Relationship Id="rId27" Type="http://schemas.openxmlformats.org/officeDocument/2006/relationships/hyperlink" Target="https://podminky.urs.cz/item/CS_URS_2023_01/895941302" TargetMode="External" /><Relationship Id="rId28" Type="http://schemas.openxmlformats.org/officeDocument/2006/relationships/hyperlink" Target="https://podminky.urs.cz/item/CS_URS_2023_01/895941312" TargetMode="External" /><Relationship Id="rId29" Type="http://schemas.openxmlformats.org/officeDocument/2006/relationships/hyperlink" Target="https://podminky.urs.cz/item/CS_URS_2023_01/899103112" TargetMode="External" /><Relationship Id="rId30" Type="http://schemas.openxmlformats.org/officeDocument/2006/relationships/hyperlink" Target="https://podminky.urs.cz/item/CS_URS_2023_01/899204112" TargetMode="External" /><Relationship Id="rId31" Type="http://schemas.openxmlformats.org/officeDocument/2006/relationships/hyperlink" Target="https://podminky.urs.cz/item/CS_URS_2023_01/998276101" TargetMode="External" /><Relationship Id="rId3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210100001" TargetMode="External" /><Relationship Id="rId2" Type="http://schemas.openxmlformats.org/officeDocument/2006/relationships/hyperlink" Target="https://podminky.urs.cz/item/CS_URS_2023_01/210100003" TargetMode="External" /><Relationship Id="rId3" Type="http://schemas.openxmlformats.org/officeDocument/2006/relationships/hyperlink" Target="https://podminky.urs.cz/item/CS_URS_2023_01/210120001" TargetMode="External" /><Relationship Id="rId4" Type="http://schemas.openxmlformats.org/officeDocument/2006/relationships/hyperlink" Target="https://podminky.urs.cz/item/CS_URS_2023_01/210202010" TargetMode="External" /><Relationship Id="rId5" Type="http://schemas.openxmlformats.org/officeDocument/2006/relationships/hyperlink" Target="https://podminky.urs.cz/item/CS_URS_2023_01/210204011" TargetMode="External" /><Relationship Id="rId6" Type="http://schemas.openxmlformats.org/officeDocument/2006/relationships/hyperlink" Target="https://podminky.urs.cz/item/CS_URS_2023_01/210204103" TargetMode="External" /><Relationship Id="rId7" Type="http://schemas.openxmlformats.org/officeDocument/2006/relationships/hyperlink" Target="https://podminky.urs.cz/item/CS_URS_2023_01/210204201" TargetMode="External" /><Relationship Id="rId8" Type="http://schemas.openxmlformats.org/officeDocument/2006/relationships/hyperlink" Target="https://podminky.urs.cz/item/CS_URS_2023_01/210220021" TargetMode="External" /><Relationship Id="rId9" Type="http://schemas.openxmlformats.org/officeDocument/2006/relationships/hyperlink" Target="https://podminky.urs.cz/item/CS_URS_2023_01/210220022" TargetMode="External" /><Relationship Id="rId1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213701" TargetMode="External" /><Relationship Id="rId2" Type="http://schemas.openxmlformats.org/officeDocument/2006/relationships/hyperlink" Target="https://podminky.urs.cz/item/CS_URS_2023_01/132251101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71201221" TargetMode="External" /><Relationship Id="rId6" Type="http://schemas.openxmlformats.org/officeDocument/2006/relationships/hyperlink" Target="https://podminky.urs.cz/item/CS_URS_2023_01/171251201" TargetMode="External" /><Relationship Id="rId7" Type="http://schemas.openxmlformats.org/officeDocument/2006/relationships/hyperlink" Target="https://podminky.urs.cz/item/CS_URS_2023_01/174101101" TargetMode="External" /><Relationship Id="rId8" Type="http://schemas.openxmlformats.org/officeDocument/2006/relationships/hyperlink" Target="https://podminky.urs.cz/item/CS_URS_2023_01/175111101" TargetMode="External" /><Relationship Id="rId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38908411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hyperlink" Target="https://podminky.urs.cz/item/CS_URS_2023_01/030001000" TargetMode="External" /><Relationship Id="rId4" Type="http://schemas.openxmlformats.org/officeDocument/2006/relationships/hyperlink" Target="https://podminky.urs.cz/item/CS_URS_2023_01/011114000" TargetMode="External" /><Relationship Id="rId5" Type="http://schemas.openxmlformats.org/officeDocument/2006/relationships/hyperlink" Target="https://podminky.urs.cz/item/CS_URS_2023_01/012103000" TargetMode="External" /><Relationship Id="rId6" Type="http://schemas.openxmlformats.org/officeDocument/2006/relationships/hyperlink" Target="https://podminky.urs.cz/item/CS_URS_2023_01/012203000" TargetMode="External" /><Relationship Id="rId7" Type="http://schemas.openxmlformats.org/officeDocument/2006/relationships/hyperlink" Target="https://podminky.urs.cz/item/CS_URS_2023_01/034303000" TargetMode="External" /><Relationship Id="rId8" Type="http://schemas.openxmlformats.org/officeDocument/2006/relationships/hyperlink" Target="https://podminky.urs.cz/item/CS_URS_2023_01/043134000" TargetMode="External" /><Relationship Id="rId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16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16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16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16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16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16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16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16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16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35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23.25" customHeight="1">
      <c r="B23" s="20"/>
      <c r="C23" s="21"/>
      <c r="D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2023-TILL-01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Infrastruktura Nová Horka - 2.etapa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2. 2. 2023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Studénka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PROJECT WORK s.r.o.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>Ladislav Pekárek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ROUND(AG95+AG96+AG100+AG103,2)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ROUND(AS95+AS96+AS100+AS103,2)</f>
        <v>0</v>
      </c>
      <c r="AT94" s="113">
        <f>ROUND(SUM(AV94:AW94),2)</f>
        <v>0</v>
      </c>
      <c r="AU94" s="114">
        <f>ROUND(AU95+AU96+AU100+AU103,5)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ROUND(AZ95+AZ96+AZ100+AZ103,2)</f>
        <v>0</v>
      </c>
      <c r="BA94" s="113">
        <f>ROUND(BA95+BA96+BA100+BA103,2)</f>
        <v>0</v>
      </c>
      <c r="BB94" s="113">
        <f>ROUND(BB95+BB96+BB100+BB103,2)</f>
        <v>0</v>
      </c>
      <c r="BC94" s="113">
        <f>ROUND(BC95+BC96+BC100+BC103,2)</f>
        <v>0</v>
      </c>
      <c r="BD94" s="115">
        <f>ROUND(BD95+BD96+BD100+BD103,2)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16.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'02 - SO 02 - Vodovod'!J30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'02 - SO 02 - Vodovod'!P121</f>
        <v>0</v>
      </c>
      <c r="AV95" s="127">
        <f>'02 - SO 02 - Vodovod'!J33</f>
        <v>0</v>
      </c>
      <c r="AW95" s="127">
        <f>'02 - SO 02 - Vodovod'!J34</f>
        <v>0</v>
      </c>
      <c r="AX95" s="127">
        <f>'02 - SO 02 - Vodovod'!J35</f>
        <v>0</v>
      </c>
      <c r="AY95" s="127">
        <f>'02 - SO 02 - Vodovod'!J36</f>
        <v>0</v>
      </c>
      <c r="AZ95" s="127">
        <f>'02 - SO 02 - Vodovod'!F33</f>
        <v>0</v>
      </c>
      <c r="BA95" s="127">
        <f>'02 - SO 02 - Vodovod'!F34</f>
        <v>0</v>
      </c>
      <c r="BB95" s="127">
        <f>'02 - SO 02 - Vodovod'!F35</f>
        <v>0</v>
      </c>
      <c r="BC95" s="127">
        <f>'02 - SO 02 - Vodovod'!F36</f>
        <v>0</v>
      </c>
      <c r="BD95" s="129">
        <f>'02 - SO 02 - Vodovod'!F37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pans="1:91" s="7" customFormat="1" ht="16.5" customHeight="1">
      <c r="A96" s="7"/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31">
        <f>ROUND(SUM(AG97:AG99),2)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26">
        <f>ROUND(SUM(AS97:AS99),2)</f>
        <v>0</v>
      </c>
      <c r="AT96" s="127">
        <f>ROUND(SUM(AV96:AW96),2)</f>
        <v>0</v>
      </c>
      <c r="AU96" s="128">
        <f>ROUND(SUM(AU97:AU99),5)</f>
        <v>0</v>
      </c>
      <c r="AV96" s="127">
        <f>ROUND(AZ96*L29,2)</f>
        <v>0</v>
      </c>
      <c r="AW96" s="127">
        <f>ROUND(BA96*L30,2)</f>
        <v>0</v>
      </c>
      <c r="AX96" s="127">
        <f>ROUND(BB96*L29,2)</f>
        <v>0</v>
      </c>
      <c r="AY96" s="127">
        <f>ROUND(BC96*L30,2)</f>
        <v>0</v>
      </c>
      <c r="AZ96" s="127">
        <f>ROUND(SUM(AZ97:AZ99),2)</f>
        <v>0</v>
      </c>
      <c r="BA96" s="127">
        <f>ROUND(SUM(BA97:BA99),2)</f>
        <v>0</v>
      </c>
      <c r="BB96" s="127">
        <f>ROUND(SUM(BB97:BB99),2)</f>
        <v>0</v>
      </c>
      <c r="BC96" s="127">
        <f>ROUND(SUM(BC97:BC99),2)</f>
        <v>0</v>
      </c>
      <c r="BD96" s="129">
        <f>ROUND(SUM(BD97:BD99),2)</f>
        <v>0</v>
      </c>
      <c r="BE96" s="7"/>
      <c r="BS96" s="130" t="s">
        <v>78</v>
      </c>
      <c r="BT96" s="130" t="s">
        <v>87</v>
      </c>
      <c r="BU96" s="130" t="s">
        <v>80</v>
      </c>
      <c r="BV96" s="130" t="s">
        <v>81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pans="1:90" s="4" customFormat="1" ht="16.5" customHeight="1">
      <c r="A97" s="118" t="s">
        <v>83</v>
      </c>
      <c r="B97" s="69"/>
      <c r="C97" s="132"/>
      <c r="D97" s="132"/>
      <c r="E97" s="133" t="s">
        <v>93</v>
      </c>
      <c r="F97" s="133"/>
      <c r="G97" s="133"/>
      <c r="H97" s="133"/>
      <c r="I97" s="133"/>
      <c r="J97" s="132"/>
      <c r="K97" s="133" t="s">
        <v>94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'100.1 - Větev A'!J32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95</v>
      </c>
      <c r="AR97" s="71"/>
      <c r="AS97" s="136">
        <v>0</v>
      </c>
      <c r="AT97" s="137">
        <f>ROUND(SUM(AV97:AW97),2)</f>
        <v>0</v>
      </c>
      <c r="AU97" s="138">
        <f>'100.1 - Větev A'!P128</f>
        <v>0</v>
      </c>
      <c r="AV97" s="137">
        <f>'100.1 - Větev A'!J35</f>
        <v>0</v>
      </c>
      <c r="AW97" s="137">
        <f>'100.1 - Větev A'!J36</f>
        <v>0</v>
      </c>
      <c r="AX97" s="137">
        <f>'100.1 - Větev A'!J37</f>
        <v>0</v>
      </c>
      <c r="AY97" s="137">
        <f>'100.1 - Větev A'!J38</f>
        <v>0</v>
      </c>
      <c r="AZ97" s="137">
        <f>'100.1 - Větev A'!F35</f>
        <v>0</v>
      </c>
      <c r="BA97" s="137">
        <f>'100.1 - Větev A'!F36</f>
        <v>0</v>
      </c>
      <c r="BB97" s="137">
        <f>'100.1 - Větev A'!F37</f>
        <v>0</v>
      </c>
      <c r="BC97" s="137">
        <f>'100.1 - Větev A'!F38</f>
        <v>0</v>
      </c>
      <c r="BD97" s="139">
        <f>'100.1 - Větev A'!F39</f>
        <v>0</v>
      </c>
      <c r="BE97" s="4"/>
      <c r="BT97" s="140" t="s">
        <v>89</v>
      </c>
      <c r="BV97" s="140" t="s">
        <v>81</v>
      </c>
      <c r="BW97" s="140" t="s">
        <v>96</v>
      </c>
      <c r="BX97" s="140" t="s">
        <v>92</v>
      </c>
      <c r="CL97" s="140" t="s">
        <v>1</v>
      </c>
    </row>
    <row r="98" spans="1:90" s="4" customFormat="1" ht="16.5" customHeight="1">
      <c r="A98" s="118" t="s">
        <v>83</v>
      </c>
      <c r="B98" s="69"/>
      <c r="C98" s="132"/>
      <c r="D98" s="132"/>
      <c r="E98" s="133" t="s">
        <v>97</v>
      </c>
      <c r="F98" s="133"/>
      <c r="G98" s="133"/>
      <c r="H98" s="133"/>
      <c r="I98" s="133"/>
      <c r="J98" s="132"/>
      <c r="K98" s="133" t="s">
        <v>98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'100.2 - Větev A - sanace ...'!J32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95</v>
      </c>
      <c r="AR98" s="71"/>
      <c r="AS98" s="136">
        <v>0</v>
      </c>
      <c r="AT98" s="137">
        <f>ROUND(SUM(AV98:AW98),2)</f>
        <v>0</v>
      </c>
      <c r="AU98" s="138">
        <f>'100.2 - Větev A - sanace ...'!P123</f>
        <v>0</v>
      </c>
      <c r="AV98" s="137">
        <f>'100.2 - Větev A - sanace ...'!J35</f>
        <v>0</v>
      </c>
      <c r="AW98" s="137">
        <f>'100.2 - Větev A - sanace ...'!J36</f>
        <v>0</v>
      </c>
      <c r="AX98" s="137">
        <f>'100.2 - Větev A - sanace ...'!J37</f>
        <v>0</v>
      </c>
      <c r="AY98" s="137">
        <f>'100.2 - Větev A - sanace ...'!J38</f>
        <v>0</v>
      </c>
      <c r="AZ98" s="137">
        <f>'100.2 - Větev A - sanace ...'!F35</f>
        <v>0</v>
      </c>
      <c r="BA98" s="137">
        <f>'100.2 - Větev A - sanace ...'!F36</f>
        <v>0</v>
      </c>
      <c r="BB98" s="137">
        <f>'100.2 - Větev A - sanace ...'!F37</f>
        <v>0</v>
      </c>
      <c r="BC98" s="137">
        <f>'100.2 - Větev A - sanace ...'!F38</f>
        <v>0</v>
      </c>
      <c r="BD98" s="139">
        <f>'100.2 - Větev A - sanace ...'!F39</f>
        <v>0</v>
      </c>
      <c r="BE98" s="4"/>
      <c r="BT98" s="140" t="s">
        <v>89</v>
      </c>
      <c r="BV98" s="140" t="s">
        <v>81</v>
      </c>
      <c r="BW98" s="140" t="s">
        <v>99</v>
      </c>
      <c r="BX98" s="140" t="s">
        <v>92</v>
      </c>
      <c r="CL98" s="140" t="s">
        <v>1</v>
      </c>
    </row>
    <row r="99" spans="1:90" s="4" customFormat="1" ht="16.5" customHeight="1">
      <c r="A99" s="118" t="s">
        <v>83</v>
      </c>
      <c r="B99" s="69"/>
      <c r="C99" s="132"/>
      <c r="D99" s="132"/>
      <c r="E99" s="133" t="s">
        <v>100</v>
      </c>
      <c r="F99" s="133"/>
      <c r="G99" s="133"/>
      <c r="H99" s="133"/>
      <c r="I99" s="133"/>
      <c r="J99" s="132"/>
      <c r="K99" s="133" t="s">
        <v>101</v>
      </c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'100.3 - Úprava odvodnění'!J32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95</v>
      </c>
      <c r="AR99" s="71"/>
      <c r="AS99" s="136">
        <v>0</v>
      </c>
      <c r="AT99" s="137">
        <f>ROUND(SUM(AV99:AW99),2)</f>
        <v>0</v>
      </c>
      <c r="AU99" s="138">
        <f>'100.3 - Úprava odvodnění'!P125</f>
        <v>0</v>
      </c>
      <c r="AV99" s="137">
        <f>'100.3 - Úprava odvodnění'!J35</f>
        <v>0</v>
      </c>
      <c r="AW99" s="137">
        <f>'100.3 - Úprava odvodnění'!J36</f>
        <v>0</v>
      </c>
      <c r="AX99" s="137">
        <f>'100.3 - Úprava odvodnění'!J37</f>
        <v>0</v>
      </c>
      <c r="AY99" s="137">
        <f>'100.3 - Úprava odvodnění'!J38</f>
        <v>0</v>
      </c>
      <c r="AZ99" s="137">
        <f>'100.3 - Úprava odvodnění'!F35</f>
        <v>0</v>
      </c>
      <c r="BA99" s="137">
        <f>'100.3 - Úprava odvodnění'!F36</f>
        <v>0</v>
      </c>
      <c r="BB99" s="137">
        <f>'100.3 - Úprava odvodnění'!F37</f>
        <v>0</v>
      </c>
      <c r="BC99" s="137">
        <f>'100.3 - Úprava odvodnění'!F38</f>
        <v>0</v>
      </c>
      <c r="BD99" s="139">
        <f>'100.3 - Úprava odvodnění'!F39</f>
        <v>0</v>
      </c>
      <c r="BE99" s="4"/>
      <c r="BT99" s="140" t="s">
        <v>89</v>
      </c>
      <c r="BV99" s="140" t="s">
        <v>81</v>
      </c>
      <c r="BW99" s="140" t="s">
        <v>102</v>
      </c>
      <c r="BX99" s="140" t="s">
        <v>92</v>
      </c>
      <c r="CL99" s="140" t="s">
        <v>1</v>
      </c>
    </row>
    <row r="100" spans="1:91" s="7" customFormat="1" ht="24.75" customHeight="1">
      <c r="A100" s="7"/>
      <c r="B100" s="119"/>
      <c r="C100" s="120"/>
      <c r="D100" s="121" t="s">
        <v>103</v>
      </c>
      <c r="E100" s="121"/>
      <c r="F100" s="121"/>
      <c r="G100" s="121"/>
      <c r="H100" s="121"/>
      <c r="I100" s="122"/>
      <c r="J100" s="121" t="s">
        <v>104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31">
        <f>ROUND(SUM(AG101:AG102),2)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86</v>
      </c>
      <c r="AR100" s="125"/>
      <c r="AS100" s="126">
        <f>ROUND(SUM(AS101:AS102),2)</f>
        <v>0</v>
      </c>
      <c r="AT100" s="127">
        <f>ROUND(SUM(AV100:AW100),2)</f>
        <v>0</v>
      </c>
      <c r="AU100" s="128">
        <f>ROUND(SUM(AU101:AU102),5)</f>
        <v>0</v>
      </c>
      <c r="AV100" s="127">
        <f>ROUND(AZ100*L29,2)</f>
        <v>0</v>
      </c>
      <c r="AW100" s="127">
        <f>ROUND(BA100*L30,2)</f>
        <v>0</v>
      </c>
      <c r="AX100" s="127">
        <f>ROUND(BB100*L29,2)</f>
        <v>0</v>
      </c>
      <c r="AY100" s="127">
        <f>ROUND(BC100*L30,2)</f>
        <v>0</v>
      </c>
      <c r="AZ100" s="127">
        <f>ROUND(SUM(AZ101:AZ102),2)</f>
        <v>0</v>
      </c>
      <c r="BA100" s="127">
        <f>ROUND(SUM(BA101:BA102),2)</f>
        <v>0</v>
      </c>
      <c r="BB100" s="127">
        <f>ROUND(SUM(BB101:BB102),2)</f>
        <v>0</v>
      </c>
      <c r="BC100" s="127">
        <f>ROUND(SUM(BC101:BC102),2)</f>
        <v>0</v>
      </c>
      <c r="BD100" s="129">
        <f>ROUND(SUM(BD101:BD102),2)</f>
        <v>0</v>
      </c>
      <c r="BE100" s="7"/>
      <c r="BS100" s="130" t="s">
        <v>78</v>
      </c>
      <c r="BT100" s="130" t="s">
        <v>87</v>
      </c>
      <c r="BU100" s="130" t="s">
        <v>80</v>
      </c>
      <c r="BV100" s="130" t="s">
        <v>81</v>
      </c>
      <c r="BW100" s="130" t="s">
        <v>105</v>
      </c>
      <c r="BX100" s="130" t="s">
        <v>5</v>
      </c>
      <c r="CL100" s="130" t="s">
        <v>1</v>
      </c>
      <c r="CM100" s="130" t="s">
        <v>89</v>
      </c>
    </row>
    <row r="101" spans="1:90" s="4" customFormat="1" ht="16.5" customHeight="1">
      <c r="A101" s="118" t="s">
        <v>83</v>
      </c>
      <c r="B101" s="69"/>
      <c r="C101" s="132"/>
      <c r="D101" s="132"/>
      <c r="E101" s="133" t="s">
        <v>106</v>
      </c>
      <c r="F101" s="133"/>
      <c r="G101" s="133"/>
      <c r="H101" s="133"/>
      <c r="I101" s="133"/>
      <c r="J101" s="132"/>
      <c r="K101" s="133" t="s">
        <v>94</v>
      </c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4">
        <f>'400.1 - Větev A'!J32</f>
        <v>0</v>
      </c>
      <c r="AH101" s="132"/>
      <c r="AI101" s="132"/>
      <c r="AJ101" s="132"/>
      <c r="AK101" s="132"/>
      <c r="AL101" s="132"/>
      <c r="AM101" s="132"/>
      <c r="AN101" s="134">
        <f>SUM(AG101,AT101)</f>
        <v>0</v>
      </c>
      <c r="AO101" s="132"/>
      <c r="AP101" s="132"/>
      <c r="AQ101" s="135" t="s">
        <v>95</v>
      </c>
      <c r="AR101" s="71"/>
      <c r="AS101" s="136">
        <v>0</v>
      </c>
      <c r="AT101" s="137">
        <f>ROUND(SUM(AV101:AW101),2)</f>
        <v>0</v>
      </c>
      <c r="AU101" s="138">
        <f>'400.1 - Větev A'!P128</f>
        <v>0</v>
      </c>
      <c r="AV101" s="137">
        <f>'400.1 - Větev A'!J35</f>
        <v>0</v>
      </c>
      <c r="AW101" s="137">
        <f>'400.1 - Větev A'!J36</f>
        <v>0</v>
      </c>
      <c r="AX101" s="137">
        <f>'400.1 - Větev A'!J37</f>
        <v>0</v>
      </c>
      <c r="AY101" s="137">
        <f>'400.1 - Větev A'!J38</f>
        <v>0</v>
      </c>
      <c r="AZ101" s="137">
        <f>'400.1 - Větev A'!F35</f>
        <v>0</v>
      </c>
      <c r="BA101" s="137">
        <f>'400.1 - Větev A'!F36</f>
        <v>0</v>
      </c>
      <c r="BB101" s="137">
        <f>'400.1 - Větev A'!F37</f>
        <v>0</v>
      </c>
      <c r="BC101" s="137">
        <f>'400.1 - Větev A'!F38</f>
        <v>0</v>
      </c>
      <c r="BD101" s="139">
        <f>'400.1 - Větev A'!F39</f>
        <v>0</v>
      </c>
      <c r="BE101" s="4"/>
      <c r="BT101" s="140" t="s">
        <v>89</v>
      </c>
      <c r="BV101" s="140" t="s">
        <v>81</v>
      </c>
      <c r="BW101" s="140" t="s">
        <v>107</v>
      </c>
      <c r="BX101" s="140" t="s">
        <v>105</v>
      </c>
      <c r="CL101" s="140" t="s">
        <v>1</v>
      </c>
    </row>
    <row r="102" spans="1:90" s="4" customFormat="1" ht="16.5" customHeight="1">
      <c r="A102" s="118" t="s">
        <v>83</v>
      </c>
      <c r="B102" s="69"/>
      <c r="C102" s="132"/>
      <c r="D102" s="132"/>
      <c r="E102" s="133" t="s">
        <v>108</v>
      </c>
      <c r="F102" s="133"/>
      <c r="G102" s="133"/>
      <c r="H102" s="133"/>
      <c r="I102" s="133"/>
      <c r="J102" s="132"/>
      <c r="K102" s="133" t="s">
        <v>109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'400.3 - Zemní práce pro o...'!J32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95</v>
      </c>
      <c r="AR102" s="71"/>
      <c r="AS102" s="136">
        <v>0</v>
      </c>
      <c r="AT102" s="137">
        <f>ROUND(SUM(AV102:AW102),2)</f>
        <v>0</v>
      </c>
      <c r="AU102" s="138">
        <f>'400.3 - Zemní práce pro o...'!P121</f>
        <v>0</v>
      </c>
      <c r="AV102" s="137">
        <f>'400.3 - Zemní práce pro o...'!J35</f>
        <v>0</v>
      </c>
      <c r="AW102" s="137">
        <f>'400.3 - Zemní práce pro o...'!J36</f>
        <v>0</v>
      </c>
      <c r="AX102" s="137">
        <f>'400.3 - Zemní práce pro o...'!J37</f>
        <v>0</v>
      </c>
      <c r="AY102" s="137">
        <f>'400.3 - Zemní práce pro o...'!J38</f>
        <v>0</v>
      </c>
      <c r="AZ102" s="137">
        <f>'400.3 - Zemní práce pro o...'!F35</f>
        <v>0</v>
      </c>
      <c r="BA102" s="137">
        <f>'400.3 - Zemní práce pro o...'!F36</f>
        <v>0</v>
      </c>
      <c r="BB102" s="137">
        <f>'400.3 - Zemní práce pro o...'!F37</f>
        <v>0</v>
      </c>
      <c r="BC102" s="137">
        <f>'400.3 - Zemní práce pro o...'!F38</f>
        <v>0</v>
      </c>
      <c r="BD102" s="139">
        <f>'400.3 - Zemní práce pro o...'!F39</f>
        <v>0</v>
      </c>
      <c r="BE102" s="4"/>
      <c r="BT102" s="140" t="s">
        <v>89</v>
      </c>
      <c r="BV102" s="140" t="s">
        <v>81</v>
      </c>
      <c r="BW102" s="140" t="s">
        <v>110</v>
      </c>
      <c r="BX102" s="140" t="s">
        <v>105</v>
      </c>
      <c r="CL102" s="140" t="s">
        <v>1</v>
      </c>
    </row>
    <row r="103" spans="1:91" s="7" customFormat="1" ht="16.5" customHeight="1">
      <c r="A103" s="118" t="s">
        <v>83</v>
      </c>
      <c r="B103" s="119"/>
      <c r="C103" s="120"/>
      <c r="D103" s="121" t="s">
        <v>111</v>
      </c>
      <c r="E103" s="121"/>
      <c r="F103" s="121"/>
      <c r="G103" s="121"/>
      <c r="H103" s="121"/>
      <c r="I103" s="122"/>
      <c r="J103" s="121" t="s">
        <v>112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'900 - Vedlejší náklady'!J30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86</v>
      </c>
      <c r="AR103" s="125"/>
      <c r="AS103" s="141">
        <v>0</v>
      </c>
      <c r="AT103" s="142">
        <f>ROUND(SUM(AV103:AW103),2)</f>
        <v>0</v>
      </c>
      <c r="AU103" s="143">
        <f>'900 - Vedlejší náklady'!P118</f>
        <v>0</v>
      </c>
      <c r="AV103" s="142">
        <f>'900 - Vedlejší náklady'!J33</f>
        <v>0</v>
      </c>
      <c r="AW103" s="142">
        <f>'900 - Vedlejší náklady'!J34</f>
        <v>0</v>
      </c>
      <c r="AX103" s="142">
        <f>'900 - Vedlejší náklady'!J35</f>
        <v>0</v>
      </c>
      <c r="AY103" s="142">
        <f>'900 - Vedlejší náklady'!J36</f>
        <v>0</v>
      </c>
      <c r="AZ103" s="142">
        <f>'900 - Vedlejší náklady'!F33</f>
        <v>0</v>
      </c>
      <c r="BA103" s="142">
        <f>'900 - Vedlejší náklady'!F34</f>
        <v>0</v>
      </c>
      <c r="BB103" s="142">
        <f>'900 - Vedlejší náklady'!F35</f>
        <v>0</v>
      </c>
      <c r="BC103" s="142">
        <f>'900 - Vedlejší náklady'!F36</f>
        <v>0</v>
      </c>
      <c r="BD103" s="144">
        <f>'900 - Vedlejší náklady'!F37</f>
        <v>0</v>
      </c>
      <c r="BE103" s="7"/>
      <c r="BT103" s="130" t="s">
        <v>87</v>
      </c>
      <c r="BV103" s="130" t="s">
        <v>81</v>
      </c>
      <c r="BW103" s="130" t="s">
        <v>113</v>
      </c>
      <c r="BX103" s="130" t="s">
        <v>5</v>
      </c>
      <c r="CL103" s="130" t="s">
        <v>1</v>
      </c>
      <c r="CM103" s="130" t="s">
        <v>89</v>
      </c>
    </row>
    <row r="104" spans="1:57" s="2" customFormat="1" ht="30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43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43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</sheetData>
  <sheetProtection password="CC35" sheet="1" objects="1" scenarios="1" formatColumns="0" formatRows="0"/>
  <mergeCells count="74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D100:H100"/>
    <mergeCell ref="J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02 - SO 02 - Vodovod'!C2" display="/"/>
    <hyperlink ref="A97" location="'100.1 - Větev A'!C2" display="/"/>
    <hyperlink ref="A98" location="'100.2 - Větev A - sanace ...'!C2" display="/"/>
    <hyperlink ref="A99" location="'100.3 - Úprava odvodnění'!C2" display="/"/>
    <hyperlink ref="A101" location="'400.1 - Větev A'!C2" display="/"/>
    <hyperlink ref="A102" location="'400.3 - Zemní práce pro o...'!C2" display="/"/>
    <hyperlink ref="A103" location="'900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</row>
    <row r="4" spans="2:46" s="1" customFormat="1" ht="24.95" customHeight="1">
      <c r="B4" s="19"/>
      <c r="D4" s="147" t="s">
        <v>114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 - 2.etapa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116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19</v>
      </c>
      <c r="E11" s="37"/>
      <c r="F11" s="140" t="s">
        <v>1</v>
      </c>
      <c r="G11" s="37"/>
      <c r="H11" s="37"/>
      <c r="I11" s="149" t="s">
        <v>20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21</v>
      </c>
      <c r="E12" s="37"/>
      <c r="F12" s="140" t="s">
        <v>22</v>
      </c>
      <c r="G12" s="37"/>
      <c r="H12" s="37"/>
      <c r="I12" s="149" t="s">
        <v>23</v>
      </c>
      <c r="J12" s="152" t="str">
        <f>'Rekapitulace stavby'!AN8</f>
        <v>2. 2. 2023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25</v>
      </c>
      <c r="E14" s="37"/>
      <c r="F14" s="37"/>
      <c r="G14" s="37"/>
      <c r="H14" s="37"/>
      <c r="I14" s="149" t="s">
        <v>26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27</v>
      </c>
      <c r="F15" s="37"/>
      <c r="G15" s="37"/>
      <c r="H15" s="37"/>
      <c r="I15" s="149" t="s">
        <v>28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29</v>
      </c>
      <c r="E17" s="37"/>
      <c r="F17" s="37"/>
      <c r="G17" s="37"/>
      <c r="H17" s="37"/>
      <c r="I17" s="14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31</v>
      </c>
      <c r="E20" s="37"/>
      <c r="F20" s="37"/>
      <c r="G20" s="37"/>
      <c r="H20" s="37"/>
      <c r="I20" s="149" t="s">
        <v>26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32</v>
      </c>
      <c r="F21" s="37"/>
      <c r="G21" s="37"/>
      <c r="H21" s="37"/>
      <c r="I21" s="149" t="s">
        <v>28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34</v>
      </c>
      <c r="E23" s="37"/>
      <c r="F23" s="37"/>
      <c r="G23" s="37"/>
      <c r="H23" s="37"/>
      <c r="I23" s="149" t="s">
        <v>26</v>
      </c>
      <c r="J23" s="140" t="s">
        <v>35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36</v>
      </c>
      <c r="F24" s="37"/>
      <c r="G24" s="37"/>
      <c r="H24" s="37"/>
      <c r="I24" s="149" t="s">
        <v>28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3.25" customHeight="1">
      <c r="A27" s="153"/>
      <c r="B27" s="154"/>
      <c r="C27" s="153"/>
      <c r="D27" s="153"/>
      <c r="E27" s="155" t="s">
        <v>38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39</v>
      </c>
      <c r="E30" s="37"/>
      <c r="F30" s="37"/>
      <c r="G30" s="37"/>
      <c r="H30" s="37"/>
      <c r="I30" s="37"/>
      <c r="J30" s="159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41</v>
      </c>
      <c r="G32" s="37"/>
      <c r="H32" s="37"/>
      <c r="I32" s="160" t="s">
        <v>40</v>
      </c>
      <c r="J32" s="160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43</v>
      </c>
      <c r="E33" s="149" t="s">
        <v>44</v>
      </c>
      <c r="F33" s="162">
        <f>ROUND((SUM(BE121:BE244)),2)</f>
        <v>0</v>
      </c>
      <c r="G33" s="37"/>
      <c r="H33" s="37"/>
      <c r="I33" s="163">
        <v>0.21</v>
      </c>
      <c r="J33" s="162">
        <f>ROUND(((SUM(BE121:BE244))*I33),2)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45</v>
      </c>
      <c r="F34" s="162">
        <f>ROUND((SUM(BF121:BF244)),2)</f>
        <v>0</v>
      </c>
      <c r="G34" s="37"/>
      <c r="H34" s="37"/>
      <c r="I34" s="163">
        <v>0.15</v>
      </c>
      <c r="J34" s="162">
        <f>ROUND(((SUM(BF121:BF244))*I34),2)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46</v>
      </c>
      <c r="F35" s="162">
        <f>ROUND((SUM(BG121:BG244)),2)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47</v>
      </c>
      <c r="F36" s="162">
        <f>ROUND((SUM(BH121:BH244)),2)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48</v>
      </c>
      <c r="F37" s="162">
        <f>ROUND((SUM(BI121:BI244)),2)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49</v>
      </c>
      <c r="E39" s="166"/>
      <c r="F39" s="166"/>
      <c r="G39" s="167" t="s">
        <v>50</v>
      </c>
      <c r="H39" s="168" t="s">
        <v>51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 - 2.etapa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SO 02 - Vodovod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31" t="s">
        <v>23</v>
      </c>
      <c r="J89" s="78" t="str">
        <f>IF(J12="","",J12)</f>
        <v>2. 2. 2023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9"/>
      <c r="E91" s="39"/>
      <c r="F91" s="26" t="str">
        <f>E15</f>
        <v>Město Studénka</v>
      </c>
      <c r="G91" s="39"/>
      <c r="H91" s="39"/>
      <c r="I91" s="31" t="s">
        <v>31</v>
      </c>
      <c r="J91" s="35" t="str">
        <f>E21</f>
        <v>PROJECT WORK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>Ladislav Pekárek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118</v>
      </c>
      <c r="D94" s="184"/>
      <c r="E94" s="184"/>
      <c r="F94" s="184"/>
      <c r="G94" s="184"/>
      <c r="H94" s="184"/>
      <c r="I94" s="184"/>
      <c r="J94" s="185" t="s">
        <v>119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120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87"/>
      <c r="C97" s="188"/>
      <c r="D97" s="189" t="s">
        <v>122</v>
      </c>
      <c r="E97" s="190"/>
      <c r="F97" s="190"/>
      <c r="G97" s="190"/>
      <c r="H97" s="190"/>
      <c r="I97" s="190"/>
      <c r="J97" s="191">
        <f>J122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7"/>
      <c r="C98" s="188"/>
      <c r="D98" s="189" t="s">
        <v>123</v>
      </c>
      <c r="E98" s="190"/>
      <c r="F98" s="190"/>
      <c r="G98" s="190"/>
      <c r="H98" s="190"/>
      <c r="I98" s="190"/>
      <c r="J98" s="191">
        <f>J143</f>
        <v>0</v>
      </c>
      <c r="K98" s="188"/>
      <c r="L98" s="19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7"/>
      <c r="C99" s="188"/>
      <c r="D99" s="189" t="s">
        <v>124</v>
      </c>
      <c r="E99" s="190"/>
      <c r="F99" s="190"/>
      <c r="G99" s="190"/>
      <c r="H99" s="190"/>
      <c r="I99" s="190"/>
      <c r="J99" s="191">
        <f>J148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7"/>
      <c r="C100" s="188"/>
      <c r="D100" s="189" t="s">
        <v>125</v>
      </c>
      <c r="E100" s="190"/>
      <c r="F100" s="190"/>
      <c r="G100" s="190"/>
      <c r="H100" s="190"/>
      <c r="I100" s="190"/>
      <c r="J100" s="191">
        <f>J155</f>
        <v>0</v>
      </c>
      <c r="K100" s="188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7"/>
      <c r="C101" s="188"/>
      <c r="D101" s="189" t="s">
        <v>126</v>
      </c>
      <c r="E101" s="190"/>
      <c r="F101" s="190"/>
      <c r="G101" s="190"/>
      <c r="H101" s="190"/>
      <c r="I101" s="190"/>
      <c r="J101" s="191">
        <f>J241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82" t="str">
        <f>E7</f>
        <v>Infrastruktura Nová Horka - 2.etapa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115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02 - SO 02 - Vodovod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 xml:space="preserve"> </v>
      </c>
      <c r="G115" s="39"/>
      <c r="H115" s="39"/>
      <c r="I115" s="31" t="s">
        <v>23</v>
      </c>
      <c r="J115" s="78" t="str">
        <f>IF(J12="","",J12)</f>
        <v>2. 2. 2023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1" t="s">
        <v>25</v>
      </c>
      <c r="D117" s="39"/>
      <c r="E117" s="39"/>
      <c r="F117" s="26" t="str">
        <f>E15</f>
        <v>Město Studénka</v>
      </c>
      <c r="G117" s="39"/>
      <c r="H117" s="39"/>
      <c r="I117" s="31" t="s">
        <v>31</v>
      </c>
      <c r="J117" s="35" t="str">
        <f>E21</f>
        <v>PROJECT WORK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31" t="s">
        <v>34</v>
      </c>
      <c r="J118" s="35" t="str">
        <f>E24</f>
        <v>Ladislav Pekárek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0" customFormat="1" ht="29.25" customHeight="1">
      <c r="A120" s="193"/>
      <c r="B120" s="194"/>
      <c r="C120" s="195" t="s">
        <v>128</v>
      </c>
      <c r="D120" s="196" t="s">
        <v>64</v>
      </c>
      <c r="E120" s="196" t="s">
        <v>60</v>
      </c>
      <c r="F120" s="196" t="s">
        <v>61</v>
      </c>
      <c r="G120" s="196" t="s">
        <v>129</v>
      </c>
      <c r="H120" s="196" t="s">
        <v>130</v>
      </c>
      <c r="I120" s="196" t="s">
        <v>131</v>
      </c>
      <c r="J120" s="196" t="s">
        <v>119</v>
      </c>
      <c r="K120" s="197" t="s">
        <v>132</v>
      </c>
      <c r="L120" s="198"/>
      <c r="M120" s="99" t="s">
        <v>1</v>
      </c>
      <c r="N120" s="100" t="s">
        <v>43</v>
      </c>
      <c r="O120" s="100" t="s">
        <v>133</v>
      </c>
      <c r="P120" s="100" t="s">
        <v>134</v>
      </c>
      <c r="Q120" s="100" t="s">
        <v>135</v>
      </c>
      <c r="R120" s="100" t="s">
        <v>136</v>
      </c>
      <c r="S120" s="100" t="s">
        <v>137</v>
      </c>
      <c r="T120" s="101" t="s">
        <v>138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7"/>
      <c r="B121" s="38"/>
      <c r="C121" s="106" t="s">
        <v>139</v>
      </c>
      <c r="D121" s="39"/>
      <c r="E121" s="39"/>
      <c r="F121" s="39"/>
      <c r="G121" s="39"/>
      <c r="H121" s="39"/>
      <c r="I121" s="39"/>
      <c r="J121" s="199">
        <f>BK121</f>
        <v>0</v>
      </c>
      <c r="K121" s="39"/>
      <c r="L121" s="43"/>
      <c r="M121" s="102"/>
      <c r="N121" s="200"/>
      <c r="O121" s="103"/>
      <c r="P121" s="201">
        <f>P122+P143+P148+P155+P241</f>
        <v>0</v>
      </c>
      <c r="Q121" s="103"/>
      <c r="R121" s="201">
        <f>R122+R143+R148+R155+R241</f>
        <v>36.4997883</v>
      </c>
      <c r="S121" s="103"/>
      <c r="T121" s="202">
        <f>T122+T143+T148+T155+T241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78</v>
      </c>
      <c r="AU121" s="16" t="s">
        <v>121</v>
      </c>
      <c r="BK121" s="203">
        <f>BK122+BK143+BK148+BK155+BK241</f>
        <v>0</v>
      </c>
    </row>
    <row r="122" spans="1:63" s="11" customFormat="1" ht="25.9" customHeight="1">
      <c r="A122" s="11"/>
      <c r="B122" s="204"/>
      <c r="C122" s="205"/>
      <c r="D122" s="206" t="s">
        <v>78</v>
      </c>
      <c r="E122" s="207" t="s">
        <v>87</v>
      </c>
      <c r="F122" s="207" t="s">
        <v>140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SUM(P123:P142)</f>
        <v>0</v>
      </c>
      <c r="Q122" s="212"/>
      <c r="R122" s="213">
        <f>SUM(R123:R142)</f>
        <v>0.0576</v>
      </c>
      <c r="S122" s="212"/>
      <c r="T122" s="214">
        <f>SUM(T123:T142)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15" t="s">
        <v>87</v>
      </c>
      <c r="AT122" s="216" t="s">
        <v>78</v>
      </c>
      <c r="AU122" s="216" t="s">
        <v>79</v>
      </c>
      <c r="AY122" s="215" t="s">
        <v>141</v>
      </c>
      <c r="BK122" s="217">
        <f>SUM(BK123:BK142)</f>
        <v>0</v>
      </c>
    </row>
    <row r="123" spans="1:65" s="2" customFormat="1" ht="44.25" customHeight="1">
      <c r="A123" s="37"/>
      <c r="B123" s="38"/>
      <c r="C123" s="218" t="s">
        <v>87</v>
      </c>
      <c r="D123" s="218" t="s">
        <v>142</v>
      </c>
      <c r="E123" s="219" t="s">
        <v>143</v>
      </c>
      <c r="F123" s="220" t="s">
        <v>144</v>
      </c>
      <c r="G123" s="221" t="s">
        <v>145</v>
      </c>
      <c r="H123" s="222">
        <v>75.78</v>
      </c>
      <c r="I123" s="223"/>
      <c r="J123" s="224">
        <f>ROUND(I123*H123,2)</f>
        <v>0</v>
      </c>
      <c r="K123" s="220" t="s">
        <v>146</v>
      </c>
      <c r="L123" s="43"/>
      <c r="M123" s="225" t="s">
        <v>1</v>
      </c>
      <c r="N123" s="226" t="s">
        <v>44</v>
      </c>
      <c r="O123" s="90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9" t="s">
        <v>147</v>
      </c>
      <c r="AT123" s="229" t="s">
        <v>142</v>
      </c>
      <c r="AU123" s="229" t="s">
        <v>87</v>
      </c>
      <c r="AY123" s="16" t="s">
        <v>141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6" t="s">
        <v>87</v>
      </c>
      <c r="BK123" s="230">
        <f>ROUND(I123*H123,2)</f>
        <v>0</v>
      </c>
      <c r="BL123" s="16" t="s">
        <v>147</v>
      </c>
      <c r="BM123" s="229" t="s">
        <v>148</v>
      </c>
    </row>
    <row r="124" spans="1:47" s="2" customFormat="1" ht="12">
      <c r="A124" s="37"/>
      <c r="B124" s="38"/>
      <c r="C124" s="39"/>
      <c r="D124" s="231" t="s">
        <v>149</v>
      </c>
      <c r="E124" s="39"/>
      <c r="F124" s="232" t="s">
        <v>150</v>
      </c>
      <c r="G124" s="39"/>
      <c r="H124" s="39"/>
      <c r="I124" s="233"/>
      <c r="J124" s="39"/>
      <c r="K124" s="39"/>
      <c r="L124" s="43"/>
      <c r="M124" s="234"/>
      <c r="N124" s="235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149</v>
      </c>
      <c r="AU124" s="16" t="s">
        <v>87</v>
      </c>
    </row>
    <row r="125" spans="1:65" s="2" customFormat="1" ht="44.25" customHeight="1">
      <c r="A125" s="37"/>
      <c r="B125" s="38"/>
      <c r="C125" s="218" t="s">
        <v>89</v>
      </c>
      <c r="D125" s="218" t="s">
        <v>142</v>
      </c>
      <c r="E125" s="219" t="s">
        <v>151</v>
      </c>
      <c r="F125" s="220" t="s">
        <v>152</v>
      </c>
      <c r="G125" s="221" t="s">
        <v>153</v>
      </c>
      <c r="H125" s="222">
        <v>16</v>
      </c>
      <c r="I125" s="223"/>
      <c r="J125" s="224">
        <f>ROUND(I125*H125,2)</f>
        <v>0</v>
      </c>
      <c r="K125" s="220" t="s">
        <v>146</v>
      </c>
      <c r="L125" s="43"/>
      <c r="M125" s="225" t="s">
        <v>1</v>
      </c>
      <c r="N125" s="226" t="s">
        <v>44</v>
      </c>
      <c r="O125" s="90"/>
      <c r="P125" s="227">
        <f>O125*H125</f>
        <v>0</v>
      </c>
      <c r="Q125" s="227">
        <v>0.0036</v>
      </c>
      <c r="R125" s="227">
        <f>Q125*H125</f>
        <v>0.0576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147</v>
      </c>
      <c r="AT125" s="229" t="s">
        <v>142</v>
      </c>
      <c r="AU125" s="229" t="s">
        <v>87</v>
      </c>
      <c r="AY125" s="16" t="s">
        <v>141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87</v>
      </c>
      <c r="BK125" s="230">
        <f>ROUND(I125*H125,2)</f>
        <v>0</v>
      </c>
      <c r="BL125" s="16" t="s">
        <v>147</v>
      </c>
      <c r="BM125" s="229" t="s">
        <v>154</v>
      </c>
    </row>
    <row r="126" spans="1:47" s="2" customFormat="1" ht="12">
      <c r="A126" s="37"/>
      <c r="B126" s="38"/>
      <c r="C126" s="39"/>
      <c r="D126" s="231" t="s">
        <v>149</v>
      </c>
      <c r="E126" s="39"/>
      <c r="F126" s="232" t="s">
        <v>155</v>
      </c>
      <c r="G126" s="39"/>
      <c r="H126" s="39"/>
      <c r="I126" s="233"/>
      <c r="J126" s="39"/>
      <c r="K126" s="39"/>
      <c r="L126" s="43"/>
      <c r="M126" s="234"/>
      <c r="N126" s="235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149</v>
      </c>
      <c r="AU126" s="16" t="s">
        <v>87</v>
      </c>
    </row>
    <row r="127" spans="1:47" s="2" customFormat="1" ht="12">
      <c r="A127" s="37"/>
      <c r="B127" s="38"/>
      <c r="C127" s="39"/>
      <c r="D127" s="236" t="s">
        <v>156</v>
      </c>
      <c r="E127" s="39"/>
      <c r="F127" s="237" t="s">
        <v>157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156</v>
      </c>
      <c r="AU127" s="16" t="s">
        <v>87</v>
      </c>
    </row>
    <row r="128" spans="1:65" s="2" customFormat="1" ht="62.7" customHeight="1">
      <c r="A128" s="37"/>
      <c r="B128" s="38"/>
      <c r="C128" s="218" t="s">
        <v>158</v>
      </c>
      <c r="D128" s="218" t="s">
        <v>142</v>
      </c>
      <c r="E128" s="219" t="s">
        <v>159</v>
      </c>
      <c r="F128" s="220" t="s">
        <v>160</v>
      </c>
      <c r="G128" s="221" t="s">
        <v>145</v>
      </c>
      <c r="H128" s="222">
        <v>39.87</v>
      </c>
      <c r="I128" s="223"/>
      <c r="J128" s="224">
        <f>ROUND(I128*H128,2)</f>
        <v>0</v>
      </c>
      <c r="K128" s="220" t="s">
        <v>146</v>
      </c>
      <c r="L128" s="43"/>
      <c r="M128" s="225" t="s">
        <v>1</v>
      </c>
      <c r="N128" s="226" t="s">
        <v>44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147</v>
      </c>
      <c r="AT128" s="229" t="s">
        <v>142</v>
      </c>
      <c r="AU128" s="229" t="s">
        <v>87</v>
      </c>
      <c r="AY128" s="16" t="s">
        <v>141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87</v>
      </c>
      <c r="BK128" s="230">
        <f>ROUND(I128*H128,2)</f>
        <v>0</v>
      </c>
      <c r="BL128" s="16" t="s">
        <v>147</v>
      </c>
      <c r="BM128" s="229" t="s">
        <v>161</v>
      </c>
    </row>
    <row r="129" spans="1:47" s="2" customFormat="1" ht="12">
      <c r="A129" s="37"/>
      <c r="B129" s="38"/>
      <c r="C129" s="39"/>
      <c r="D129" s="231" t="s">
        <v>149</v>
      </c>
      <c r="E129" s="39"/>
      <c r="F129" s="232" t="s">
        <v>162</v>
      </c>
      <c r="G129" s="39"/>
      <c r="H129" s="39"/>
      <c r="I129" s="233"/>
      <c r="J129" s="39"/>
      <c r="K129" s="39"/>
      <c r="L129" s="43"/>
      <c r="M129" s="234"/>
      <c r="N129" s="23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149</v>
      </c>
      <c r="AU129" s="16" t="s">
        <v>87</v>
      </c>
    </row>
    <row r="130" spans="1:47" s="2" customFormat="1" ht="12">
      <c r="A130" s="37"/>
      <c r="B130" s="38"/>
      <c r="C130" s="39"/>
      <c r="D130" s="236" t="s">
        <v>156</v>
      </c>
      <c r="E130" s="39"/>
      <c r="F130" s="237" t="s">
        <v>163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156</v>
      </c>
      <c r="AU130" s="16" t="s">
        <v>87</v>
      </c>
    </row>
    <row r="131" spans="1:65" s="2" customFormat="1" ht="37.8" customHeight="1">
      <c r="A131" s="37"/>
      <c r="B131" s="38"/>
      <c r="C131" s="218" t="s">
        <v>147</v>
      </c>
      <c r="D131" s="218" t="s">
        <v>142</v>
      </c>
      <c r="E131" s="219" t="s">
        <v>164</v>
      </c>
      <c r="F131" s="220" t="s">
        <v>165</v>
      </c>
      <c r="G131" s="221" t="s">
        <v>145</v>
      </c>
      <c r="H131" s="222">
        <v>39.87</v>
      </c>
      <c r="I131" s="223"/>
      <c r="J131" s="224">
        <f>ROUND(I131*H131,2)</f>
        <v>0</v>
      </c>
      <c r="K131" s="220" t="s">
        <v>146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147</v>
      </c>
      <c r="AT131" s="229" t="s">
        <v>142</v>
      </c>
      <c r="AU131" s="229" t="s">
        <v>87</v>
      </c>
      <c r="AY131" s="16" t="s">
        <v>141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147</v>
      </c>
      <c r="BM131" s="229" t="s">
        <v>166</v>
      </c>
    </row>
    <row r="132" spans="1:47" s="2" customFormat="1" ht="12">
      <c r="A132" s="37"/>
      <c r="B132" s="38"/>
      <c r="C132" s="39"/>
      <c r="D132" s="231" t="s">
        <v>149</v>
      </c>
      <c r="E132" s="39"/>
      <c r="F132" s="232" t="s">
        <v>167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149</v>
      </c>
      <c r="AU132" s="16" t="s">
        <v>87</v>
      </c>
    </row>
    <row r="133" spans="1:65" s="2" customFormat="1" ht="44.25" customHeight="1">
      <c r="A133" s="37"/>
      <c r="B133" s="38"/>
      <c r="C133" s="218" t="s">
        <v>168</v>
      </c>
      <c r="D133" s="218" t="s">
        <v>142</v>
      </c>
      <c r="E133" s="219" t="s">
        <v>169</v>
      </c>
      <c r="F133" s="220" t="s">
        <v>170</v>
      </c>
      <c r="G133" s="221" t="s">
        <v>145</v>
      </c>
      <c r="H133" s="222">
        <v>35.91</v>
      </c>
      <c r="I133" s="223"/>
      <c r="J133" s="224">
        <f>ROUND(I133*H133,2)</f>
        <v>0</v>
      </c>
      <c r="K133" s="220" t="s">
        <v>146</v>
      </c>
      <c r="L133" s="43"/>
      <c r="M133" s="225" t="s">
        <v>1</v>
      </c>
      <c r="N133" s="226" t="s">
        <v>44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147</v>
      </c>
      <c r="AT133" s="229" t="s">
        <v>142</v>
      </c>
      <c r="AU133" s="229" t="s">
        <v>87</v>
      </c>
      <c r="AY133" s="16" t="s">
        <v>141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87</v>
      </c>
      <c r="BK133" s="230">
        <f>ROUND(I133*H133,2)</f>
        <v>0</v>
      </c>
      <c r="BL133" s="16" t="s">
        <v>147</v>
      </c>
      <c r="BM133" s="229" t="s">
        <v>171</v>
      </c>
    </row>
    <row r="134" spans="1:47" s="2" customFormat="1" ht="12">
      <c r="A134" s="37"/>
      <c r="B134" s="38"/>
      <c r="C134" s="39"/>
      <c r="D134" s="231" t="s">
        <v>149</v>
      </c>
      <c r="E134" s="39"/>
      <c r="F134" s="232" t="s">
        <v>172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149</v>
      </c>
      <c r="AU134" s="16" t="s">
        <v>87</v>
      </c>
    </row>
    <row r="135" spans="1:47" s="2" customFormat="1" ht="12">
      <c r="A135" s="37"/>
      <c r="B135" s="38"/>
      <c r="C135" s="39"/>
      <c r="D135" s="236" t="s">
        <v>173</v>
      </c>
      <c r="E135" s="39"/>
      <c r="F135" s="237" t="s">
        <v>174</v>
      </c>
      <c r="G135" s="39"/>
      <c r="H135" s="39"/>
      <c r="I135" s="233"/>
      <c r="J135" s="39"/>
      <c r="K135" s="39"/>
      <c r="L135" s="43"/>
      <c r="M135" s="234"/>
      <c r="N135" s="23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173</v>
      </c>
      <c r="AU135" s="16" t="s">
        <v>87</v>
      </c>
    </row>
    <row r="136" spans="1:65" s="2" customFormat="1" ht="16.5" customHeight="1">
      <c r="A136" s="37"/>
      <c r="B136" s="38"/>
      <c r="C136" s="238" t="s">
        <v>175</v>
      </c>
      <c r="D136" s="238" t="s">
        <v>176</v>
      </c>
      <c r="E136" s="239" t="s">
        <v>177</v>
      </c>
      <c r="F136" s="240" t="s">
        <v>178</v>
      </c>
      <c r="G136" s="241" t="s">
        <v>179</v>
      </c>
      <c r="H136" s="242">
        <v>70.38</v>
      </c>
      <c r="I136" s="243"/>
      <c r="J136" s="244">
        <f>ROUND(I136*H136,2)</f>
        <v>0</v>
      </c>
      <c r="K136" s="240" t="s">
        <v>146</v>
      </c>
      <c r="L136" s="245"/>
      <c r="M136" s="246" t="s">
        <v>1</v>
      </c>
      <c r="N136" s="247" t="s">
        <v>44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180</v>
      </c>
      <c r="AT136" s="229" t="s">
        <v>176</v>
      </c>
      <c r="AU136" s="229" t="s">
        <v>87</v>
      </c>
      <c r="AY136" s="16" t="s">
        <v>141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87</v>
      </c>
      <c r="BK136" s="230">
        <f>ROUND(I136*H136,2)</f>
        <v>0</v>
      </c>
      <c r="BL136" s="16" t="s">
        <v>147</v>
      </c>
      <c r="BM136" s="229" t="s">
        <v>181</v>
      </c>
    </row>
    <row r="137" spans="1:51" s="12" customFormat="1" ht="12">
      <c r="A137" s="12"/>
      <c r="B137" s="248"/>
      <c r="C137" s="249"/>
      <c r="D137" s="236" t="s">
        <v>182</v>
      </c>
      <c r="E137" s="249"/>
      <c r="F137" s="250" t="s">
        <v>183</v>
      </c>
      <c r="G137" s="249"/>
      <c r="H137" s="251">
        <v>70.38</v>
      </c>
      <c r="I137" s="252"/>
      <c r="J137" s="249"/>
      <c r="K137" s="249"/>
      <c r="L137" s="253"/>
      <c r="M137" s="254"/>
      <c r="N137" s="255"/>
      <c r="O137" s="255"/>
      <c r="P137" s="255"/>
      <c r="Q137" s="255"/>
      <c r="R137" s="255"/>
      <c r="S137" s="255"/>
      <c r="T137" s="256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57" t="s">
        <v>182</v>
      </c>
      <c r="AU137" s="257" t="s">
        <v>87</v>
      </c>
      <c r="AV137" s="12" t="s">
        <v>89</v>
      </c>
      <c r="AW137" s="12" t="s">
        <v>4</v>
      </c>
      <c r="AX137" s="12" t="s">
        <v>87</v>
      </c>
      <c r="AY137" s="257" t="s">
        <v>141</v>
      </c>
    </row>
    <row r="138" spans="1:65" s="2" customFormat="1" ht="66.75" customHeight="1">
      <c r="A138" s="37"/>
      <c r="B138" s="38"/>
      <c r="C138" s="218" t="s">
        <v>184</v>
      </c>
      <c r="D138" s="218" t="s">
        <v>142</v>
      </c>
      <c r="E138" s="219" t="s">
        <v>185</v>
      </c>
      <c r="F138" s="220" t="s">
        <v>186</v>
      </c>
      <c r="G138" s="221" t="s">
        <v>145</v>
      </c>
      <c r="H138" s="222">
        <v>29.24</v>
      </c>
      <c r="I138" s="223"/>
      <c r="J138" s="224">
        <f>ROUND(I138*H138,2)</f>
        <v>0</v>
      </c>
      <c r="K138" s="220" t="s">
        <v>146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147</v>
      </c>
      <c r="AT138" s="229" t="s">
        <v>142</v>
      </c>
      <c r="AU138" s="229" t="s">
        <v>87</v>
      </c>
      <c r="AY138" s="16" t="s">
        <v>141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147</v>
      </c>
      <c r="BM138" s="229" t="s">
        <v>187</v>
      </c>
    </row>
    <row r="139" spans="1:47" s="2" customFormat="1" ht="12">
      <c r="A139" s="37"/>
      <c r="B139" s="38"/>
      <c r="C139" s="39"/>
      <c r="D139" s="231" t="s">
        <v>149</v>
      </c>
      <c r="E139" s="39"/>
      <c r="F139" s="232" t="s">
        <v>188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149</v>
      </c>
      <c r="AU139" s="16" t="s">
        <v>87</v>
      </c>
    </row>
    <row r="140" spans="1:47" s="2" customFormat="1" ht="12">
      <c r="A140" s="37"/>
      <c r="B140" s="38"/>
      <c r="C140" s="39"/>
      <c r="D140" s="236" t="s">
        <v>173</v>
      </c>
      <c r="E140" s="39"/>
      <c r="F140" s="237" t="s">
        <v>189</v>
      </c>
      <c r="G140" s="39"/>
      <c r="H140" s="39"/>
      <c r="I140" s="233"/>
      <c r="J140" s="39"/>
      <c r="K140" s="39"/>
      <c r="L140" s="43"/>
      <c r="M140" s="234"/>
      <c r="N140" s="235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173</v>
      </c>
      <c r="AU140" s="16" t="s">
        <v>87</v>
      </c>
    </row>
    <row r="141" spans="1:65" s="2" customFormat="1" ht="16.5" customHeight="1">
      <c r="A141" s="37"/>
      <c r="B141" s="38"/>
      <c r="C141" s="238" t="s">
        <v>180</v>
      </c>
      <c r="D141" s="238" t="s">
        <v>176</v>
      </c>
      <c r="E141" s="239" t="s">
        <v>190</v>
      </c>
      <c r="F141" s="240" t="s">
        <v>191</v>
      </c>
      <c r="G141" s="241" t="s">
        <v>179</v>
      </c>
      <c r="H141" s="242">
        <v>58.48</v>
      </c>
      <c r="I141" s="243"/>
      <c r="J141" s="244">
        <f>ROUND(I141*H141,2)</f>
        <v>0</v>
      </c>
      <c r="K141" s="240" t="s">
        <v>146</v>
      </c>
      <c r="L141" s="245"/>
      <c r="M141" s="246" t="s">
        <v>1</v>
      </c>
      <c r="N141" s="247" t="s">
        <v>44</v>
      </c>
      <c r="O141" s="90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180</v>
      </c>
      <c r="AT141" s="229" t="s">
        <v>176</v>
      </c>
      <c r="AU141" s="229" t="s">
        <v>87</v>
      </c>
      <c r="AY141" s="16" t="s">
        <v>141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87</v>
      </c>
      <c r="BK141" s="230">
        <f>ROUND(I141*H141,2)</f>
        <v>0</v>
      </c>
      <c r="BL141" s="16" t="s">
        <v>147</v>
      </c>
      <c r="BM141" s="229" t="s">
        <v>192</v>
      </c>
    </row>
    <row r="142" spans="1:51" s="12" customFormat="1" ht="12">
      <c r="A142" s="12"/>
      <c r="B142" s="248"/>
      <c r="C142" s="249"/>
      <c r="D142" s="236" t="s">
        <v>182</v>
      </c>
      <c r="E142" s="249"/>
      <c r="F142" s="250" t="s">
        <v>193</v>
      </c>
      <c r="G142" s="249"/>
      <c r="H142" s="251">
        <v>58.48</v>
      </c>
      <c r="I142" s="252"/>
      <c r="J142" s="249"/>
      <c r="K142" s="249"/>
      <c r="L142" s="253"/>
      <c r="M142" s="254"/>
      <c r="N142" s="255"/>
      <c r="O142" s="255"/>
      <c r="P142" s="255"/>
      <c r="Q142" s="255"/>
      <c r="R142" s="255"/>
      <c r="S142" s="255"/>
      <c r="T142" s="256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57" t="s">
        <v>182</v>
      </c>
      <c r="AU142" s="257" t="s">
        <v>87</v>
      </c>
      <c r="AV142" s="12" t="s">
        <v>89</v>
      </c>
      <c r="AW142" s="12" t="s">
        <v>4</v>
      </c>
      <c r="AX142" s="12" t="s">
        <v>87</v>
      </c>
      <c r="AY142" s="257" t="s">
        <v>141</v>
      </c>
    </row>
    <row r="143" spans="1:63" s="11" customFormat="1" ht="25.9" customHeight="1">
      <c r="A143" s="11"/>
      <c r="B143" s="204"/>
      <c r="C143" s="205"/>
      <c r="D143" s="206" t="s">
        <v>78</v>
      </c>
      <c r="E143" s="207" t="s">
        <v>89</v>
      </c>
      <c r="F143" s="207" t="s">
        <v>194</v>
      </c>
      <c r="G143" s="205"/>
      <c r="H143" s="205"/>
      <c r="I143" s="208"/>
      <c r="J143" s="209">
        <f>BK143</f>
        <v>0</v>
      </c>
      <c r="K143" s="205"/>
      <c r="L143" s="210"/>
      <c r="M143" s="211"/>
      <c r="N143" s="212"/>
      <c r="O143" s="212"/>
      <c r="P143" s="213">
        <f>SUM(P144:P147)</f>
        <v>0</v>
      </c>
      <c r="Q143" s="212"/>
      <c r="R143" s="213">
        <f>SUM(R144:R147)</f>
        <v>30.1728</v>
      </c>
      <c r="S143" s="212"/>
      <c r="T143" s="214">
        <f>SUM(T144:T147)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15" t="s">
        <v>87</v>
      </c>
      <c r="AT143" s="216" t="s">
        <v>78</v>
      </c>
      <c r="AU143" s="216" t="s">
        <v>79</v>
      </c>
      <c r="AY143" s="215" t="s">
        <v>141</v>
      </c>
      <c r="BK143" s="217">
        <f>SUM(BK144:BK147)</f>
        <v>0</v>
      </c>
    </row>
    <row r="144" spans="1:65" s="2" customFormat="1" ht="66.75" customHeight="1">
      <c r="A144" s="37"/>
      <c r="B144" s="38"/>
      <c r="C144" s="218" t="s">
        <v>195</v>
      </c>
      <c r="D144" s="218" t="s">
        <v>142</v>
      </c>
      <c r="E144" s="219" t="s">
        <v>196</v>
      </c>
      <c r="F144" s="220" t="s">
        <v>197</v>
      </c>
      <c r="G144" s="221" t="s">
        <v>153</v>
      </c>
      <c r="H144" s="222">
        <v>105</v>
      </c>
      <c r="I144" s="223"/>
      <c r="J144" s="224">
        <f>ROUND(I144*H144,2)</f>
        <v>0</v>
      </c>
      <c r="K144" s="220" t="s">
        <v>146</v>
      </c>
      <c r="L144" s="43"/>
      <c r="M144" s="225" t="s">
        <v>1</v>
      </c>
      <c r="N144" s="226" t="s">
        <v>44</v>
      </c>
      <c r="O144" s="90"/>
      <c r="P144" s="227">
        <f>O144*H144</f>
        <v>0</v>
      </c>
      <c r="Q144" s="227">
        <v>0.28736</v>
      </c>
      <c r="R144" s="227">
        <f>Q144*H144</f>
        <v>30.1728</v>
      </c>
      <c r="S144" s="227">
        <v>0</v>
      </c>
      <c r="T144" s="228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9" t="s">
        <v>147</v>
      </c>
      <c r="AT144" s="229" t="s">
        <v>142</v>
      </c>
      <c r="AU144" s="229" t="s">
        <v>87</v>
      </c>
      <c r="AY144" s="16" t="s">
        <v>141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6" t="s">
        <v>87</v>
      </c>
      <c r="BK144" s="230">
        <f>ROUND(I144*H144,2)</f>
        <v>0</v>
      </c>
      <c r="BL144" s="16" t="s">
        <v>147</v>
      </c>
      <c r="BM144" s="229" t="s">
        <v>198</v>
      </c>
    </row>
    <row r="145" spans="1:47" s="2" customFormat="1" ht="12">
      <c r="A145" s="37"/>
      <c r="B145" s="38"/>
      <c r="C145" s="39"/>
      <c r="D145" s="231" t="s">
        <v>149</v>
      </c>
      <c r="E145" s="39"/>
      <c r="F145" s="232" t="s">
        <v>199</v>
      </c>
      <c r="G145" s="39"/>
      <c r="H145" s="39"/>
      <c r="I145" s="233"/>
      <c r="J145" s="39"/>
      <c r="K145" s="39"/>
      <c r="L145" s="43"/>
      <c r="M145" s="234"/>
      <c r="N145" s="235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149</v>
      </c>
      <c r="AU145" s="16" t="s">
        <v>87</v>
      </c>
    </row>
    <row r="146" spans="1:51" s="13" customFormat="1" ht="12">
      <c r="A146" s="13"/>
      <c r="B146" s="258"/>
      <c r="C146" s="259"/>
      <c r="D146" s="236" t="s">
        <v>182</v>
      </c>
      <c r="E146" s="260" t="s">
        <v>1</v>
      </c>
      <c r="F146" s="261" t="s">
        <v>200</v>
      </c>
      <c r="G146" s="259"/>
      <c r="H146" s="260" t="s">
        <v>1</v>
      </c>
      <c r="I146" s="262"/>
      <c r="J146" s="259"/>
      <c r="K146" s="259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182</v>
      </c>
      <c r="AU146" s="267" t="s">
        <v>87</v>
      </c>
      <c r="AV146" s="13" t="s">
        <v>87</v>
      </c>
      <c r="AW146" s="13" t="s">
        <v>33</v>
      </c>
      <c r="AX146" s="13" t="s">
        <v>79</v>
      </c>
      <c r="AY146" s="267" t="s">
        <v>141</v>
      </c>
    </row>
    <row r="147" spans="1:51" s="12" customFormat="1" ht="12">
      <c r="A147" s="12"/>
      <c r="B147" s="248"/>
      <c r="C147" s="249"/>
      <c r="D147" s="236" t="s">
        <v>182</v>
      </c>
      <c r="E147" s="268" t="s">
        <v>1</v>
      </c>
      <c r="F147" s="250" t="s">
        <v>201</v>
      </c>
      <c r="G147" s="249"/>
      <c r="H147" s="251">
        <v>105</v>
      </c>
      <c r="I147" s="252"/>
      <c r="J147" s="249"/>
      <c r="K147" s="249"/>
      <c r="L147" s="253"/>
      <c r="M147" s="254"/>
      <c r="N147" s="255"/>
      <c r="O147" s="255"/>
      <c r="P147" s="255"/>
      <c r="Q147" s="255"/>
      <c r="R147" s="255"/>
      <c r="S147" s="255"/>
      <c r="T147" s="256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57" t="s">
        <v>182</v>
      </c>
      <c r="AU147" s="257" t="s">
        <v>87</v>
      </c>
      <c r="AV147" s="12" t="s">
        <v>89</v>
      </c>
      <c r="AW147" s="12" t="s">
        <v>33</v>
      </c>
      <c r="AX147" s="12" t="s">
        <v>87</v>
      </c>
      <c r="AY147" s="257" t="s">
        <v>141</v>
      </c>
    </row>
    <row r="148" spans="1:63" s="11" customFormat="1" ht="25.9" customHeight="1">
      <c r="A148" s="11"/>
      <c r="B148" s="204"/>
      <c r="C148" s="205"/>
      <c r="D148" s="206" t="s">
        <v>78</v>
      </c>
      <c r="E148" s="207" t="s">
        <v>147</v>
      </c>
      <c r="F148" s="207" t="s">
        <v>202</v>
      </c>
      <c r="G148" s="205"/>
      <c r="H148" s="205"/>
      <c r="I148" s="208"/>
      <c r="J148" s="209">
        <f>BK148</f>
        <v>0</v>
      </c>
      <c r="K148" s="205"/>
      <c r="L148" s="210"/>
      <c r="M148" s="211"/>
      <c r="N148" s="212"/>
      <c r="O148" s="212"/>
      <c r="P148" s="213">
        <f>SUM(P149:P154)</f>
        <v>0</v>
      </c>
      <c r="Q148" s="212"/>
      <c r="R148" s="213">
        <f>SUM(R149:R154)</f>
        <v>2.30102</v>
      </c>
      <c r="S148" s="212"/>
      <c r="T148" s="214">
        <f>SUM(T149:T154)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15" t="s">
        <v>87</v>
      </c>
      <c r="AT148" s="216" t="s">
        <v>78</v>
      </c>
      <c r="AU148" s="216" t="s">
        <v>79</v>
      </c>
      <c r="AY148" s="215" t="s">
        <v>141</v>
      </c>
      <c r="BK148" s="217">
        <f>SUM(BK149:BK154)</f>
        <v>0</v>
      </c>
    </row>
    <row r="149" spans="1:65" s="2" customFormat="1" ht="33" customHeight="1">
      <c r="A149" s="37"/>
      <c r="B149" s="38"/>
      <c r="C149" s="218" t="s">
        <v>203</v>
      </c>
      <c r="D149" s="218" t="s">
        <v>142</v>
      </c>
      <c r="E149" s="219" t="s">
        <v>204</v>
      </c>
      <c r="F149" s="220" t="s">
        <v>205</v>
      </c>
      <c r="G149" s="221" t="s">
        <v>145</v>
      </c>
      <c r="H149" s="222">
        <v>5.48</v>
      </c>
      <c r="I149" s="223"/>
      <c r="J149" s="224">
        <f>ROUND(I149*H149,2)</f>
        <v>0</v>
      </c>
      <c r="K149" s="220" t="s">
        <v>146</v>
      </c>
      <c r="L149" s="43"/>
      <c r="M149" s="225" t="s">
        <v>1</v>
      </c>
      <c r="N149" s="226" t="s">
        <v>44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147</v>
      </c>
      <c r="AT149" s="229" t="s">
        <v>142</v>
      </c>
      <c r="AU149" s="229" t="s">
        <v>87</v>
      </c>
      <c r="AY149" s="16" t="s">
        <v>141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87</v>
      </c>
      <c r="BK149" s="230">
        <f>ROUND(I149*H149,2)</f>
        <v>0</v>
      </c>
      <c r="BL149" s="16" t="s">
        <v>147</v>
      </c>
      <c r="BM149" s="229" t="s">
        <v>206</v>
      </c>
    </row>
    <row r="150" spans="1:47" s="2" customFormat="1" ht="12">
      <c r="A150" s="37"/>
      <c r="B150" s="38"/>
      <c r="C150" s="39"/>
      <c r="D150" s="231" t="s">
        <v>149</v>
      </c>
      <c r="E150" s="39"/>
      <c r="F150" s="232" t="s">
        <v>207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149</v>
      </c>
      <c r="AU150" s="16" t="s">
        <v>87</v>
      </c>
    </row>
    <row r="151" spans="1:47" s="2" customFormat="1" ht="12">
      <c r="A151" s="37"/>
      <c r="B151" s="38"/>
      <c r="C151" s="39"/>
      <c r="D151" s="236" t="s">
        <v>173</v>
      </c>
      <c r="E151" s="39"/>
      <c r="F151" s="237" t="s">
        <v>208</v>
      </c>
      <c r="G151" s="39"/>
      <c r="H151" s="39"/>
      <c r="I151" s="233"/>
      <c r="J151" s="39"/>
      <c r="K151" s="39"/>
      <c r="L151" s="43"/>
      <c r="M151" s="234"/>
      <c r="N151" s="235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173</v>
      </c>
      <c r="AU151" s="16" t="s">
        <v>87</v>
      </c>
    </row>
    <row r="152" spans="1:65" s="2" customFormat="1" ht="44.25" customHeight="1">
      <c r="A152" s="37"/>
      <c r="B152" s="38"/>
      <c r="C152" s="218" t="s">
        <v>209</v>
      </c>
      <c r="D152" s="218" t="s">
        <v>142</v>
      </c>
      <c r="E152" s="219" t="s">
        <v>210</v>
      </c>
      <c r="F152" s="220" t="s">
        <v>211</v>
      </c>
      <c r="G152" s="221" t="s">
        <v>145</v>
      </c>
      <c r="H152" s="222">
        <v>1</v>
      </c>
      <c r="I152" s="223"/>
      <c r="J152" s="224">
        <f>ROUND(I152*H152,2)</f>
        <v>0</v>
      </c>
      <c r="K152" s="220" t="s">
        <v>146</v>
      </c>
      <c r="L152" s="43"/>
      <c r="M152" s="225" t="s">
        <v>1</v>
      </c>
      <c r="N152" s="226" t="s">
        <v>44</v>
      </c>
      <c r="O152" s="90"/>
      <c r="P152" s="227">
        <f>O152*H152</f>
        <v>0</v>
      </c>
      <c r="Q152" s="227">
        <v>2.30102</v>
      </c>
      <c r="R152" s="227">
        <f>Q152*H152</f>
        <v>2.30102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147</v>
      </c>
      <c r="AT152" s="229" t="s">
        <v>142</v>
      </c>
      <c r="AU152" s="229" t="s">
        <v>87</v>
      </c>
      <c r="AY152" s="16" t="s">
        <v>141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87</v>
      </c>
      <c r="BK152" s="230">
        <f>ROUND(I152*H152,2)</f>
        <v>0</v>
      </c>
      <c r="BL152" s="16" t="s">
        <v>147</v>
      </c>
      <c r="BM152" s="229" t="s">
        <v>212</v>
      </c>
    </row>
    <row r="153" spans="1:47" s="2" customFormat="1" ht="12">
      <c r="A153" s="37"/>
      <c r="B153" s="38"/>
      <c r="C153" s="39"/>
      <c r="D153" s="231" t="s">
        <v>149</v>
      </c>
      <c r="E153" s="39"/>
      <c r="F153" s="232" t="s">
        <v>213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149</v>
      </c>
      <c r="AU153" s="16" t="s">
        <v>87</v>
      </c>
    </row>
    <row r="154" spans="1:47" s="2" customFormat="1" ht="12">
      <c r="A154" s="37"/>
      <c r="B154" s="38"/>
      <c r="C154" s="39"/>
      <c r="D154" s="236" t="s">
        <v>173</v>
      </c>
      <c r="E154" s="39"/>
      <c r="F154" s="237" t="s">
        <v>214</v>
      </c>
      <c r="G154" s="39"/>
      <c r="H154" s="39"/>
      <c r="I154" s="233"/>
      <c r="J154" s="39"/>
      <c r="K154" s="39"/>
      <c r="L154" s="43"/>
      <c r="M154" s="234"/>
      <c r="N154" s="235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173</v>
      </c>
      <c r="AU154" s="16" t="s">
        <v>87</v>
      </c>
    </row>
    <row r="155" spans="1:63" s="11" customFormat="1" ht="25.9" customHeight="1">
      <c r="A155" s="11"/>
      <c r="B155" s="204"/>
      <c r="C155" s="205"/>
      <c r="D155" s="206" t="s">
        <v>78</v>
      </c>
      <c r="E155" s="207" t="s">
        <v>180</v>
      </c>
      <c r="F155" s="207" t="s">
        <v>215</v>
      </c>
      <c r="G155" s="205"/>
      <c r="H155" s="205"/>
      <c r="I155" s="208"/>
      <c r="J155" s="209">
        <f>BK155</f>
        <v>0</v>
      </c>
      <c r="K155" s="205"/>
      <c r="L155" s="210"/>
      <c r="M155" s="211"/>
      <c r="N155" s="212"/>
      <c r="O155" s="212"/>
      <c r="P155" s="213">
        <f>SUM(P156:P240)</f>
        <v>0</v>
      </c>
      <c r="Q155" s="212"/>
      <c r="R155" s="213">
        <f>SUM(R156:R240)</f>
        <v>3.9683683000000003</v>
      </c>
      <c r="S155" s="212"/>
      <c r="T155" s="214">
        <f>SUM(T156:T240)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215" t="s">
        <v>87</v>
      </c>
      <c r="AT155" s="216" t="s">
        <v>78</v>
      </c>
      <c r="AU155" s="216" t="s">
        <v>79</v>
      </c>
      <c r="AY155" s="215" t="s">
        <v>141</v>
      </c>
      <c r="BK155" s="217">
        <f>SUM(BK156:BK240)</f>
        <v>0</v>
      </c>
    </row>
    <row r="156" spans="1:65" s="2" customFormat="1" ht="44.25" customHeight="1">
      <c r="A156" s="37"/>
      <c r="B156" s="38"/>
      <c r="C156" s="218" t="s">
        <v>216</v>
      </c>
      <c r="D156" s="218" t="s">
        <v>142</v>
      </c>
      <c r="E156" s="219" t="s">
        <v>217</v>
      </c>
      <c r="F156" s="220" t="s">
        <v>218</v>
      </c>
      <c r="G156" s="221" t="s">
        <v>219</v>
      </c>
      <c r="H156" s="222">
        <v>3</v>
      </c>
      <c r="I156" s="223"/>
      <c r="J156" s="224">
        <f>ROUND(I156*H156,2)</f>
        <v>0</v>
      </c>
      <c r="K156" s="220" t="s">
        <v>146</v>
      </c>
      <c r="L156" s="43"/>
      <c r="M156" s="225" t="s">
        <v>1</v>
      </c>
      <c r="N156" s="226" t="s">
        <v>44</v>
      </c>
      <c r="O156" s="90"/>
      <c r="P156" s="227">
        <f>O156*H156</f>
        <v>0</v>
      </c>
      <c r="Q156" s="227">
        <v>0.00167</v>
      </c>
      <c r="R156" s="227">
        <f>Q156*H156</f>
        <v>0.0050100000000000006</v>
      </c>
      <c r="S156" s="227">
        <v>0</v>
      </c>
      <c r="T156" s="228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147</v>
      </c>
      <c r="AT156" s="229" t="s">
        <v>142</v>
      </c>
      <c r="AU156" s="229" t="s">
        <v>87</v>
      </c>
      <c r="AY156" s="16" t="s">
        <v>141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87</v>
      </c>
      <c r="BK156" s="230">
        <f>ROUND(I156*H156,2)</f>
        <v>0</v>
      </c>
      <c r="BL156" s="16" t="s">
        <v>147</v>
      </c>
      <c r="BM156" s="229" t="s">
        <v>220</v>
      </c>
    </row>
    <row r="157" spans="1:47" s="2" customFormat="1" ht="12">
      <c r="A157" s="37"/>
      <c r="B157" s="38"/>
      <c r="C157" s="39"/>
      <c r="D157" s="231" t="s">
        <v>149</v>
      </c>
      <c r="E157" s="39"/>
      <c r="F157" s="232" t="s">
        <v>221</v>
      </c>
      <c r="G157" s="39"/>
      <c r="H157" s="39"/>
      <c r="I157" s="233"/>
      <c r="J157" s="39"/>
      <c r="K157" s="39"/>
      <c r="L157" s="43"/>
      <c r="M157" s="234"/>
      <c r="N157" s="235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149</v>
      </c>
      <c r="AU157" s="16" t="s">
        <v>87</v>
      </c>
    </row>
    <row r="158" spans="1:47" s="2" customFormat="1" ht="12">
      <c r="A158" s="37"/>
      <c r="B158" s="38"/>
      <c r="C158" s="39"/>
      <c r="D158" s="236" t="s">
        <v>173</v>
      </c>
      <c r="E158" s="39"/>
      <c r="F158" s="237" t="s">
        <v>222</v>
      </c>
      <c r="G158" s="39"/>
      <c r="H158" s="39"/>
      <c r="I158" s="233"/>
      <c r="J158" s="39"/>
      <c r="K158" s="39"/>
      <c r="L158" s="43"/>
      <c r="M158" s="234"/>
      <c r="N158" s="235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173</v>
      </c>
      <c r="AU158" s="16" t="s">
        <v>87</v>
      </c>
    </row>
    <row r="159" spans="1:65" s="2" customFormat="1" ht="24.15" customHeight="1">
      <c r="A159" s="37"/>
      <c r="B159" s="38"/>
      <c r="C159" s="238" t="s">
        <v>223</v>
      </c>
      <c r="D159" s="238" t="s">
        <v>176</v>
      </c>
      <c r="E159" s="239" t="s">
        <v>224</v>
      </c>
      <c r="F159" s="240" t="s">
        <v>225</v>
      </c>
      <c r="G159" s="241" t="s">
        <v>219</v>
      </c>
      <c r="H159" s="242">
        <v>1</v>
      </c>
      <c r="I159" s="243"/>
      <c r="J159" s="244">
        <f>ROUND(I159*H159,2)</f>
        <v>0</v>
      </c>
      <c r="K159" s="240" t="s">
        <v>146</v>
      </c>
      <c r="L159" s="245"/>
      <c r="M159" s="246" t="s">
        <v>1</v>
      </c>
      <c r="N159" s="247" t="s">
        <v>44</v>
      </c>
      <c r="O159" s="90"/>
      <c r="P159" s="227">
        <f>O159*H159</f>
        <v>0</v>
      </c>
      <c r="Q159" s="227">
        <v>0.0122</v>
      </c>
      <c r="R159" s="227">
        <f>Q159*H159</f>
        <v>0.0122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180</v>
      </c>
      <c r="AT159" s="229" t="s">
        <v>176</v>
      </c>
      <c r="AU159" s="229" t="s">
        <v>87</v>
      </c>
      <c r="AY159" s="16" t="s">
        <v>141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87</v>
      </c>
      <c r="BK159" s="230">
        <f>ROUND(I159*H159,2)</f>
        <v>0</v>
      </c>
      <c r="BL159" s="16" t="s">
        <v>147</v>
      </c>
      <c r="BM159" s="229" t="s">
        <v>226</v>
      </c>
    </row>
    <row r="160" spans="1:65" s="2" customFormat="1" ht="24.15" customHeight="1">
      <c r="A160" s="37"/>
      <c r="B160" s="38"/>
      <c r="C160" s="238" t="s">
        <v>227</v>
      </c>
      <c r="D160" s="238" t="s">
        <v>176</v>
      </c>
      <c r="E160" s="239" t="s">
        <v>228</v>
      </c>
      <c r="F160" s="240" t="s">
        <v>229</v>
      </c>
      <c r="G160" s="241" t="s">
        <v>219</v>
      </c>
      <c r="H160" s="242">
        <v>2</v>
      </c>
      <c r="I160" s="243"/>
      <c r="J160" s="244">
        <f>ROUND(I160*H160,2)</f>
        <v>0</v>
      </c>
      <c r="K160" s="240" t="s">
        <v>146</v>
      </c>
      <c r="L160" s="245"/>
      <c r="M160" s="246" t="s">
        <v>1</v>
      </c>
      <c r="N160" s="247" t="s">
        <v>44</v>
      </c>
      <c r="O160" s="90"/>
      <c r="P160" s="227">
        <f>O160*H160</f>
        <v>0</v>
      </c>
      <c r="Q160" s="227">
        <v>0.01</v>
      </c>
      <c r="R160" s="227">
        <f>Q160*H160</f>
        <v>0.02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180</v>
      </c>
      <c r="AT160" s="229" t="s">
        <v>176</v>
      </c>
      <c r="AU160" s="229" t="s">
        <v>87</v>
      </c>
      <c r="AY160" s="16" t="s">
        <v>141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87</v>
      </c>
      <c r="BK160" s="230">
        <f>ROUND(I160*H160,2)</f>
        <v>0</v>
      </c>
      <c r="BL160" s="16" t="s">
        <v>147</v>
      </c>
      <c r="BM160" s="229" t="s">
        <v>230</v>
      </c>
    </row>
    <row r="161" spans="1:65" s="2" customFormat="1" ht="44.25" customHeight="1">
      <c r="A161" s="37"/>
      <c r="B161" s="38"/>
      <c r="C161" s="218" t="s">
        <v>8</v>
      </c>
      <c r="D161" s="218" t="s">
        <v>142</v>
      </c>
      <c r="E161" s="219" t="s">
        <v>231</v>
      </c>
      <c r="F161" s="220" t="s">
        <v>232</v>
      </c>
      <c r="G161" s="221" t="s">
        <v>219</v>
      </c>
      <c r="H161" s="222">
        <v>1</v>
      </c>
      <c r="I161" s="223"/>
      <c r="J161" s="224">
        <f>ROUND(I161*H161,2)</f>
        <v>0</v>
      </c>
      <c r="K161" s="220" t="s">
        <v>146</v>
      </c>
      <c r="L161" s="43"/>
      <c r="M161" s="225" t="s">
        <v>1</v>
      </c>
      <c r="N161" s="226" t="s">
        <v>44</v>
      </c>
      <c r="O161" s="90"/>
      <c r="P161" s="227">
        <f>O161*H161</f>
        <v>0</v>
      </c>
      <c r="Q161" s="227">
        <v>0.00171</v>
      </c>
      <c r="R161" s="227">
        <f>Q161*H161</f>
        <v>0.00171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147</v>
      </c>
      <c r="AT161" s="229" t="s">
        <v>142</v>
      </c>
      <c r="AU161" s="229" t="s">
        <v>87</v>
      </c>
      <c r="AY161" s="16" t="s">
        <v>141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6" t="s">
        <v>87</v>
      </c>
      <c r="BK161" s="230">
        <f>ROUND(I161*H161,2)</f>
        <v>0</v>
      </c>
      <c r="BL161" s="16" t="s">
        <v>147</v>
      </c>
      <c r="BM161" s="229" t="s">
        <v>233</v>
      </c>
    </row>
    <row r="162" spans="1:47" s="2" customFormat="1" ht="12">
      <c r="A162" s="37"/>
      <c r="B162" s="38"/>
      <c r="C162" s="39"/>
      <c r="D162" s="231" t="s">
        <v>149</v>
      </c>
      <c r="E162" s="39"/>
      <c r="F162" s="232" t="s">
        <v>234</v>
      </c>
      <c r="G162" s="39"/>
      <c r="H162" s="39"/>
      <c r="I162" s="233"/>
      <c r="J162" s="39"/>
      <c r="K162" s="39"/>
      <c r="L162" s="43"/>
      <c r="M162" s="234"/>
      <c r="N162" s="235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149</v>
      </c>
      <c r="AU162" s="16" t="s">
        <v>87</v>
      </c>
    </row>
    <row r="163" spans="1:47" s="2" customFormat="1" ht="12">
      <c r="A163" s="37"/>
      <c r="B163" s="38"/>
      <c r="C163" s="39"/>
      <c r="D163" s="236" t="s">
        <v>173</v>
      </c>
      <c r="E163" s="39"/>
      <c r="F163" s="237" t="s">
        <v>222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173</v>
      </c>
      <c r="AU163" s="16" t="s">
        <v>87</v>
      </c>
    </row>
    <row r="164" spans="1:65" s="2" customFormat="1" ht="33" customHeight="1">
      <c r="A164" s="37"/>
      <c r="B164" s="38"/>
      <c r="C164" s="238" t="s">
        <v>235</v>
      </c>
      <c r="D164" s="238" t="s">
        <v>176</v>
      </c>
      <c r="E164" s="239" t="s">
        <v>236</v>
      </c>
      <c r="F164" s="240" t="s">
        <v>237</v>
      </c>
      <c r="G164" s="241" t="s">
        <v>219</v>
      </c>
      <c r="H164" s="242">
        <v>1</v>
      </c>
      <c r="I164" s="243"/>
      <c r="J164" s="244">
        <f>ROUND(I164*H164,2)</f>
        <v>0</v>
      </c>
      <c r="K164" s="240" t="s">
        <v>146</v>
      </c>
      <c r="L164" s="245"/>
      <c r="M164" s="246" t="s">
        <v>1</v>
      </c>
      <c r="N164" s="247" t="s">
        <v>44</v>
      </c>
      <c r="O164" s="90"/>
      <c r="P164" s="227">
        <f>O164*H164</f>
        <v>0</v>
      </c>
      <c r="Q164" s="227">
        <v>0.0178</v>
      </c>
      <c r="R164" s="227">
        <f>Q164*H164</f>
        <v>0.0178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180</v>
      </c>
      <c r="AT164" s="229" t="s">
        <v>176</v>
      </c>
      <c r="AU164" s="229" t="s">
        <v>87</v>
      </c>
      <c r="AY164" s="16" t="s">
        <v>141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87</v>
      </c>
      <c r="BK164" s="230">
        <f>ROUND(I164*H164,2)</f>
        <v>0</v>
      </c>
      <c r="BL164" s="16" t="s">
        <v>147</v>
      </c>
      <c r="BM164" s="229" t="s">
        <v>238</v>
      </c>
    </row>
    <row r="165" spans="1:65" s="2" customFormat="1" ht="37.8" customHeight="1">
      <c r="A165" s="37"/>
      <c r="B165" s="38"/>
      <c r="C165" s="218" t="s">
        <v>239</v>
      </c>
      <c r="D165" s="218" t="s">
        <v>142</v>
      </c>
      <c r="E165" s="219" t="s">
        <v>240</v>
      </c>
      <c r="F165" s="220" t="s">
        <v>241</v>
      </c>
      <c r="G165" s="221" t="s">
        <v>153</v>
      </c>
      <c r="H165" s="222">
        <v>30.7</v>
      </c>
      <c r="I165" s="223"/>
      <c r="J165" s="224">
        <f>ROUND(I165*H165,2)</f>
        <v>0</v>
      </c>
      <c r="K165" s="220" t="s">
        <v>146</v>
      </c>
      <c r="L165" s="43"/>
      <c r="M165" s="225" t="s">
        <v>1</v>
      </c>
      <c r="N165" s="226" t="s">
        <v>44</v>
      </c>
      <c r="O165" s="90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147</v>
      </c>
      <c r="AT165" s="229" t="s">
        <v>142</v>
      </c>
      <c r="AU165" s="229" t="s">
        <v>87</v>
      </c>
      <c r="AY165" s="16" t="s">
        <v>141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87</v>
      </c>
      <c r="BK165" s="230">
        <f>ROUND(I165*H165,2)</f>
        <v>0</v>
      </c>
      <c r="BL165" s="16" t="s">
        <v>147</v>
      </c>
      <c r="BM165" s="229" t="s">
        <v>242</v>
      </c>
    </row>
    <row r="166" spans="1:47" s="2" customFormat="1" ht="12">
      <c r="A166" s="37"/>
      <c r="B166" s="38"/>
      <c r="C166" s="39"/>
      <c r="D166" s="231" t="s">
        <v>149</v>
      </c>
      <c r="E166" s="39"/>
      <c r="F166" s="232" t="s">
        <v>243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149</v>
      </c>
      <c r="AU166" s="16" t="s">
        <v>87</v>
      </c>
    </row>
    <row r="167" spans="1:47" s="2" customFormat="1" ht="12">
      <c r="A167" s="37"/>
      <c r="B167" s="38"/>
      <c r="C167" s="39"/>
      <c r="D167" s="236" t="s">
        <v>173</v>
      </c>
      <c r="E167" s="39"/>
      <c r="F167" s="237" t="s">
        <v>244</v>
      </c>
      <c r="G167" s="39"/>
      <c r="H167" s="39"/>
      <c r="I167" s="233"/>
      <c r="J167" s="39"/>
      <c r="K167" s="39"/>
      <c r="L167" s="43"/>
      <c r="M167" s="234"/>
      <c r="N167" s="235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173</v>
      </c>
      <c r="AU167" s="16" t="s">
        <v>87</v>
      </c>
    </row>
    <row r="168" spans="1:65" s="2" customFormat="1" ht="21.75" customHeight="1">
      <c r="A168" s="37"/>
      <c r="B168" s="38"/>
      <c r="C168" s="238" t="s">
        <v>245</v>
      </c>
      <c r="D168" s="238" t="s">
        <v>176</v>
      </c>
      <c r="E168" s="239" t="s">
        <v>246</v>
      </c>
      <c r="F168" s="240" t="s">
        <v>247</v>
      </c>
      <c r="G168" s="241" t="s">
        <v>153</v>
      </c>
      <c r="H168" s="242">
        <v>30.7</v>
      </c>
      <c r="I168" s="243"/>
      <c r="J168" s="244">
        <f>ROUND(I168*H168,2)</f>
        <v>0</v>
      </c>
      <c r="K168" s="240" t="s">
        <v>146</v>
      </c>
      <c r="L168" s="245"/>
      <c r="M168" s="246" t="s">
        <v>1</v>
      </c>
      <c r="N168" s="247" t="s">
        <v>44</v>
      </c>
      <c r="O168" s="90"/>
      <c r="P168" s="227">
        <f>O168*H168</f>
        <v>0</v>
      </c>
      <c r="Q168" s="227">
        <v>0.00028</v>
      </c>
      <c r="R168" s="227">
        <f>Q168*H168</f>
        <v>0.008596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180</v>
      </c>
      <c r="AT168" s="229" t="s">
        <v>176</v>
      </c>
      <c r="AU168" s="229" t="s">
        <v>87</v>
      </c>
      <c r="AY168" s="16" t="s">
        <v>141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87</v>
      </c>
      <c r="BK168" s="230">
        <f>ROUND(I168*H168,2)</f>
        <v>0</v>
      </c>
      <c r="BL168" s="16" t="s">
        <v>147</v>
      </c>
      <c r="BM168" s="229" t="s">
        <v>248</v>
      </c>
    </row>
    <row r="169" spans="1:65" s="2" customFormat="1" ht="37.8" customHeight="1">
      <c r="A169" s="37"/>
      <c r="B169" s="38"/>
      <c r="C169" s="218" t="s">
        <v>249</v>
      </c>
      <c r="D169" s="218" t="s">
        <v>142</v>
      </c>
      <c r="E169" s="219" t="s">
        <v>250</v>
      </c>
      <c r="F169" s="220" t="s">
        <v>251</v>
      </c>
      <c r="G169" s="221" t="s">
        <v>153</v>
      </c>
      <c r="H169" s="222">
        <v>122</v>
      </c>
      <c r="I169" s="223"/>
      <c r="J169" s="224">
        <f>ROUND(I169*H169,2)</f>
        <v>0</v>
      </c>
      <c r="K169" s="220" t="s">
        <v>146</v>
      </c>
      <c r="L169" s="43"/>
      <c r="M169" s="225" t="s">
        <v>1</v>
      </c>
      <c r="N169" s="226" t="s">
        <v>44</v>
      </c>
      <c r="O169" s="90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147</v>
      </c>
      <c r="AT169" s="229" t="s">
        <v>142</v>
      </c>
      <c r="AU169" s="229" t="s">
        <v>87</v>
      </c>
      <c r="AY169" s="16" t="s">
        <v>141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87</v>
      </c>
      <c r="BK169" s="230">
        <f>ROUND(I169*H169,2)</f>
        <v>0</v>
      </c>
      <c r="BL169" s="16" t="s">
        <v>147</v>
      </c>
      <c r="BM169" s="229" t="s">
        <v>252</v>
      </c>
    </row>
    <row r="170" spans="1:47" s="2" customFormat="1" ht="12">
      <c r="A170" s="37"/>
      <c r="B170" s="38"/>
      <c r="C170" s="39"/>
      <c r="D170" s="231" t="s">
        <v>149</v>
      </c>
      <c r="E170" s="39"/>
      <c r="F170" s="232" t="s">
        <v>253</v>
      </c>
      <c r="G170" s="39"/>
      <c r="H170" s="39"/>
      <c r="I170" s="233"/>
      <c r="J170" s="39"/>
      <c r="K170" s="39"/>
      <c r="L170" s="43"/>
      <c r="M170" s="234"/>
      <c r="N170" s="235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149</v>
      </c>
      <c r="AU170" s="16" t="s">
        <v>87</v>
      </c>
    </row>
    <row r="171" spans="1:47" s="2" customFormat="1" ht="12">
      <c r="A171" s="37"/>
      <c r="B171" s="38"/>
      <c r="C171" s="39"/>
      <c r="D171" s="236" t="s">
        <v>173</v>
      </c>
      <c r="E171" s="39"/>
      <c r="F171" s="237" t="s">
        <v>244</v>
      </c>
      <c r="G171" s="39"/>
      <c r="H171" s="39"/>
      <c r="I171" s="233"/>
      <c r="J171" s="39"/>
      <c r="K171" s="39"/>
      <c r="L171" s="43"/>
      <c r="M171" s="234"/>
      <c r="N171" s="235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173</v>
      </c>
      <c r="AU171" s="16" t="s">
        <v>87</v>
      </c>
    </row>
    <row r="172" spans="1:65" s="2" customFormat="1" ht="21.75" customHeight="1">
      <c r="A172" s="37"/>
      <c r="B172" s="38"/>
      <c r="C172" s="238" t="s">
        <v>254</v>
      </c>
      <c r="D172" s="238" t="s">
        <v>176</v>
      </c>
      <c r="E172" s="239" t="s">
        <v>255</v>
      </c>
      <c r="F172" s="240" t="s">
        <v>256</v>
      </c>
      <c r="G172" s="241" t="s">
        <v>153</v>
      </c>
      <c r="H172" s="242">
        <v>122</v>
      </c>
      <c r="I172" s="243"/>
      <c r="J172" s="244">
        <f>ROUND(I172*H172,2)</f>
        <v>0</v>
      </c>
      <c r="K172" s="240" t="s">
        <v>146</v>
      </c>
      <c r="L172" s="245"/>
      <c r="M172" s="246" t="s">
        <v>1</v>
      </c>
      <c r="N172" s="247" t="s">
        <v>44</v>
      </c>
      <c r="O172" s="90"/>
      <c r="P172" s="227">
        <f>O172*H172</f>
        <v>0</v>
      </c>
      <c r="Q172" s="227">
        <v>0.00214</v>
      </c>
      <c r="R172" s="227">
        <f>Q172*H172</f>
        <v>0.26108</v>
      </c>
      <c r="S172" s="227">
        <v>0</v>
      </c>
      <c r="T172" s="22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9" t="s">
        <v>180</v>
      </c>
      <c r="AT172" s="229" t="s">
        <v>176</v>
      </c>
      <c r="AU172" s="229" t="s">
        <v>87</v>
      </c>
      <c r="AY172" s="16" t="s">
        <v>141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87</v>
      </c>
      <c r="BK172" s="230">
        <f>ROUND(I172*H172,2)</f>
        <v>0</v>
      </c>
      <c r="BL172" s="16" t="s">
        <v>147</v>
      </c>
      <c r="BM172" s="229" t="s">
        <v>257</v>
      </c>
    </row>
    <row r="173" spans="1:65" s="2" customFormat="1" ht="33" customHeight="1">
      <c r="A173" s="37"/>
      <c r="B173" s="38"/>
      <c r="C173" s="218" t="s">
        <v>7</v>
      </c>
      <c r="D173" s="218" t="s">
        <v>142</v>
      </c>
      <c r="E173" s="219" t="s">
        <v>258</v>
      </c>
      <c r="F173" s="220" t="s">
        <v>259</v>
      </c>
      <c r="G173" s="221" t="s">
        <v>153</v>
      </c>
      <c r="H173" s="222">
        <v>16</v>
      </c>
      <c r="I173" s="223"/>
      <c r="J173" s="224">
        <f>ROUND(I173*H173,2)</f>
        <v>0</v>
      </c>
      <c r="K173" s="220" t="s">
        <v>146</v>
      </c>
      <c r="L173" s="43"/>
      <c r="M173" s="225" t="s">
        <v>1</v>
      </c>
      <c r="N173" s="226" t="s">
        <v>44</v>
      </c>
      <c r="O173" s="90"/>
      <c r="P173" s="227">
        <f>O173*H173</f>
        <v>0</v>
      </c>
      <c r="Q173" s="227">
        <v>1E-05</v>
      </c>
      <c r="R173" s="227">
        <f>Q173*H173</f>
        <v>0.00016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147</v>
      </c>
      <c r="AT173" s="229" t="s">
        <v>142</v>
      </c>
      <c r="AU173" s="229" t="s">
        <v>87</v>
      </c>
      <c r="AY173" s="16" t="s">
        <v>141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87</v>
      </c>
      <c r="BK173" s="230">
        <f>ROUND(I173*H173,2)</f>
        <v>0</v>
      </c>
      <c r="BL173" s="16" t="s">
        <v>147</v>
      </c>
      <c r="BM173" s="229" t="s">
        <v>260</v>
      </c>
    </row>
    <row r="174" spans="1:47" s="2" customFormat="1" ht="12">
      <c r="A174" s="37"/>
      <c r="B174" s="38"/>
      <c r="C174" s="39"/>
      <c r="D174" s="231" t="s">
        <v>149</v>
      </c>
      <c r="E174" s="39"/>
      <c r="F174" s="232" t="s">
        <v>261</v>
      </c>
      <c r="G174" s="39"/>
      <c r="H174" s="39"/>
      <c r="I174" s="233"/>
      <c r="J174" s="39"/>
      <c r="K174" s="39"/>
      <c r="L174" s="43"/>
      <c r="M174" s="234"/>
      <c r="N174" s="235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149</v>
      </c>
      <c r="AU174" s="16" t="s">
        <v>87</v>
      </c>
    </row>
    <row r="175" spans="1:47" s="2" customFormat="1" ht="12">
      <c r="A175" s="37"/>
      <c r="B175" s="38"/>
      <c r="C175" s="39"/>
      <c r="D175" s="236" t="s">
        <v>156</v>
      </c>
      <c r="E175" s="39"/>
      <c r="F175" s="237" t="s">
        <v>262</v>
      </c>
      <c r="G175" s="39"/>
      <c r="H175" s="39"/>
      <c r="I175" s="233"/>
      <c r="J175" s="39"/>
      <c r="K175" s="39"/>
      <c r="L175" s="43"/>
      <c r="M175" s="234"/>
      <c r="N175" s="23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156</v>
      </c>
      <c r="AU175" s="16" t="s">
        <v>87</v>
      </c>
    </row>
    <row r="176" spans="1:65" s="2" customFormat="1" ht="24.15" customHeight="1">
      <c r="A176" s="37"/>
      <c r="B176" s="38"/>
      <c r="C176" s="238" t="s">
        <v>263</v>
      </c>
      <c r="D176" s="238" t="s">
        <v>176</v>
      </c>
      <c r="E176" s="239" t="s">
        <v>264</v>
      </c>
      <c r="F176" s="240" t="s">
        <v>265</v>
      </c>
      <c r="G176" s="241" t="s">
        <v>153</v>
      </c>
      <c r="H176" s="242">
        <v>16.24</v>
      </c>
      <c r="I176" s="243"/>
      <c r="J176" s="244">
        <f>ROUND(I176*H176,2)</f>
        <v>0</v>
      </c>
      <c r="K176" s="240" t="s">
        <v>146</v>
      </c>
      <c r="L176" s="245"/>
      <c r="M176" s="246" t="s">
        <v>1</v>
      </c>
      <c r="N176" s="247" t="s">
        <v>44</v>
      </c>
      <c r="O176" s="90"/>
      <c r="P176" s="227">
        <f>O176*H176</f>
        <v>0</v>
      </c>
      <c r="Q176" s="227">
        <v>0.0018</v>
      </c>
      <c r="R176" s="227">
        <f>Q176*H176</f>
        <v>0.029231999999999998</v>
      </c>
      <c r="S176" s="227">
        <v>0</v>
      </c>
      <c r="T176" s="22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180</v>
      </c>
      <c r="AT176" s="229" t="s">
        <v>176</v>
      </c>
      <c r="AU176" s="229" t="s">
        <v>87</v>
      </c>
      <c r="AY176" s="16" t="s">
        <v>141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87</v>
      </c>
      <c r="BK176" s="230">
        <f>ROUND(I176*H176,2)</f>
        <v>0</v>
      </c>
      <c r="BL176" s="16" t="s">
        <v>147</v>
      </c>
      <c r="BM176" s="229" t="s">
        <v>266</v>
      </c>
    </row>
    <row r="177" spans="1:51" s="12" customFormat="1" ht="12">
      <c r="A177" s="12"/>
      <c r="B177" s="248"/>
      <c r="C177" s="249"/>
      <c r="D177" s="236" t="s">
        <v>182</v>
      </c>
      <c r="E177" s="249"/>
      <c r="F177" s="250" t="s">
        <v>267</v>
      </c>
      <c r="G177" s="249"/>
      <c r="H177" s="251">
        <v>16.24</v>
      </c>
      <c r="I177" s="252"/>
      <c r="J177" s="249"/>
      <c r="K177" s="249"/>
      <c r="L177" s="253"/>
      <c r="M177" s="254"/>
      <c r="N177" s="255"/>
      <c r="O177" s="255"/>
      <c r="P177" s="255"/>
      <c r="Q177" s="255"/>
      <c r="R177" s="255"/>
      <c r="S177" s="255"/>
      <c r="T177" s="256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57" t="s">
        <v>182</v>
      </c>
      <c r="AU177" s="257" t="s">
        <v>87</v>
      </c>
      <c r="AV177" s="12" t="s">
        <v>89</v>
      </c>
      <c r="AW177" s="12" t="s">
        <v>4</v>
      </c>
      <c r="AX177" s="12" t="s">
        <v>87</v>
      </c>
      <c r="AY177" s="257" t="s">
        <v>141</v>
      </c>
    </row>
    <row r="178" spans="1:65" s="2" customFormat="1" ht="44.25" customHeight="1">
      <c r="A178" s="37"/>
      <c r="B178" s="38"/>
      <c r="C178" s="218" t="s">
        <v>268</v>
      </c>
      <c r="D178" s="218" t="s">
        <v>142</v>
      </c>
      <c r="E178" s="219" t="s">
        <v>269</v>
      </c>
      <c r="F178" s="220" t="s">
        <v>270</v>
      </c>
      <c r="G178" s="221" t="s">
        <v>219</v>
      </c>
      <c r="H178" s="222">
        <v>12</v>
      </c>
      <c r="I178" s="223"/>
      <c r="J178" s="224">
        <f>ROUND(I178*H178,2)</f>
        <v>0</v>
      </c>
      <c r="K178" s="220" t="s">
        <v>146</v>
      </c>
      <c r="L178" s="43"/>
      <c r="M178" s="225" t="s">
        <v>1</v>
      </c>
      <c r="N178" s="226" t="s">
        <v>44</v>
      </c>
      <c r="O178" s="90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9" t="s">
        <v>147</v>
      </c>
      <c r="AT178" s="229" t="s">
        <v>142</v>
      </c>
      <c r="AU178" s="229" t="s">
        <v>87</v>
      </c>
      <c r="AY178" s="16" t="s">
        <v>141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6" t="s">
        <v>87</v>
      </c>
      <c r="BK178" s="230">
        <f>ROUND(I178*H178,2)</f>
        <v>0</v>
      </c>
      <c r="BL178" s="16" t="s">
        <v>147</v>
      </c>
      <c r="BM178" s="229" t="s">
        <v>271</v>
      </c>
    </row>
    <row r="179" spans="1:47" s="2" customFormat="1" ht="12">
      <c r="A179" s="37"/>
      <c r="B179" s="38"/>
      <c r="C179" s="39"/>
      <c r="D179" s="231" t="s">
        <v>149</v>
      </c>
      <c r="E179" s="39"/>
      <c r="F179" s="232" t="s">
        <v>272</v>
      </c>
      <c r="G179" s="39"/>
      <c r="H179" s="39"/>
      <c r="I179" s="233"/>
      <c r="J179" s="39"/>
      <c r="K179" s="39"/>
      <c r="L179" s="43"/>
      <c r="M179" s="234"/>
      <c r="N179" s="235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149</v>
      </c>
      <c r="AU179" s="16" t="s">
        <v>87</v>
      </c>
    </row>
    <row r="180" spans="1:47" s="2" customFormat="1" ht="12">
      <c r="A180" s="37"/>
      <c r="B180" s="38"/>
      <c r="C180" s="39"/>
      <c r="D180" s="236" t="s">
        <v>173</v>
      </c>
      <c r="E180" s="39"/>
      <c r="F180" s="237" t="s">
        <v>273</v>
      </c>
      <c r="G180" s="39"/>
      <c r="H180" s="39"/>
      <c r="I180" s="233"/>
      <c r="J180" s="39"/>
      <c r="K180" s="39"/>
      <c r="L180" s="43"/>
      <c r="M180" s="234"/>
      <c r="N180" s="235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173</v>
      </c>
      <c r="AU180" s="16" t="s">
        <v>87</v>
      </c>
    </row>
    <row r="181" spans="1:65" s="2" customFormat="1" ht="16.5" customHeight="1">
      <c r="A181" s="37"/>
      <c r="B181" s="38"/>
      <c r="C181" s="238" t="s">
        <v>274</v>
      </c>
      <c r="D181" s="238" t="s">
        <v>176</v>
      </c>
      <c r="E181" s="239" t="s">
        <v>275</v>
      </c>
      <c r="F181" s="240" t="s">
        <v>276</v>
      </c>
      <c r="G181" s="241" t="s">
        <v>219</v>
      </c>
      <c r="H181" s="242">
        <v>10</v>
      </c>
      <c r="I181" s="243"/>
      <c r="J181" s="244">
        <f>ROUND(I181*H181,2)</f>
        <v>0</v>
      </c>
      <c r="K181" s="240" t="s">
        <v>146</v>
      </c>
      <c r="L181" s="245"/>
      <c r="M181" s="246" t="s">
        <v>1</v>
      </c>
      <c r="N181" s="247" t="s">
        <v>44</v>
      </c>
      <c r="O181" s="90"/>
      <c r="P181" s="227">
        <f>O181*H181</f>
        <v>0</v>
      </c>
      <c r="Q181" s="227">
        <v>0.00039</v>
      </c>
      <c r="R181" s="227">
        <f>Q181*H181</f>
        <v>0.0039</v>
      </c>
      <c r="S181" s="227">
        <v>0</v>
      </c>
      <c r="T181" s="228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9" t="s">
        <v>180</v>
      </c>
      <c r="AT181" s="229" t="s">
        <v>176</v>
      </c>
      <c r="AU181" s="229" t="s">
        <v>87</v>
      </c>
      <c r="AY181" s="16" t="s">
        <v>141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6" t="s">
        <v>87</v>
      </c>
      <c r="BK181" s="230">
        <f>ROUND(I181*H181,2)</f>
        <v>0</v>
      </c>
      <c r="BL181" s="16" t="s">
        <v>147</v>
      </c>
      <c r="BM181" s="229" t="s">
        <v>277</v>
      </c>
    </row>
    <row r="182" spans="1:65" s="2" customFormat="1" ht="16.5" customHeight="1">
      <c r="A182" s="37"/>
      <c r="B182" s="38"/>
      <c r="C182" s="238" t="s">
        <v>278</v>
      </c>
      <c r="D182" s="238" t="s">
        <v>176</v>
      </c>
      <c r="E182" s="239" t="s">
        <v>279</v>
      </c>
      <c r="F182" s="240" t="s">
        <v>280</v>
      </c>
      <c r="G182" s="241" t="s">
        <v>219</v>
      </c>
      <c r="H182" s="242">
        <v>2</v>
      </c>
      <c r="I182" s="243"/>
      <c r="J182" s="244">
        <f>ROUND(I182*H182,2)</f>
        <v>0</v>
      </c>
      <c r="K182" s="240" t="s">
        <v>146</v>
      </c>
      <c r="L182" s="245"/>
      <c r="M182" s="246" t="s">
        <v>1</v>
      </c>
      <c r="N182" s="247" t="s">
        <v>44</v>
      </c>
      <c r="O182" s="90"/>
      <c r="P182" s="227">
        <f>O182*H182</f>
        <v>0</v>
      </c>
      <c r="Q182" s="227">
        <v>0.0016</v>
      </c>
      <c r="R182" s="227">
        <f>Q182*H182</f>
        <v>0.0032</v>
      </c>
      <c r="S182" s="227">
        <v>0</v>
      </c>
      <c r="T182" s="228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9" t="s">
        <v>180</v>
      </c>
      <c r="AT182" s="229" t="s">
        <v>176</v>
      </c>
      <c r="AU182" s="229" t="s">
        <v>87</v>
      </c>
      <c r="AY182" s="16" t="s">
        <v>141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6" t="s">
        <v>87</v>
      </c>
      <c r="BK182" s="230">
        <f>ROUND(I182*H182,2)</f>
        <v>0</v>
      </c>
      <c r="BL182" s="16" t="s">
        <v>147</v>
      </c>
      <c r="BM182" s="229" t="s">
        <v>281</v>
      </c>
    </row>
    <row r="183" spans="1:65" s="2" customFormat="1" ht="44.25" customHeight="1">
      <c r="A183" s="37"/>
      <c r="B183" s="38"/>
      <c r="C183" s="218" t="s">
        <v>282</v>
      </c>
      <c r="D183" s="218" t="s">
        <v>142</v>
      </c>
      <c r="E183" s="219" t="s">
        <v>283</v>
      </c>
      <c r="F183" s="220" t="s">
        <v>284</v>
      </c>
      <c r="G183" s="221" t="s">
        <v>219</v>
      </c>
      <c r="H183" s="222">
        <v>7</v>
      </c>
      <c r="I183" s="223"/>
      <c r="J183" s="224">
        <f>ROUND(I183*H183,2)</f>
        <v>0</v>
      </c>
      <c r="K183" s="220" t="s">
        <v>146</v>
      </c>
      <c r="L183" s="43"/>
      <c r="M183" s="225" t="s">
        <v>1</v>
      </c>
      <c r="N183" s="226" t="s">
        <v>44</v>
      </c>
      <c r="O183" s="90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147</v>
      </c>
      <c r="AT183" s="229" t="s">
        <v>142</v>
      </c>
      <c r="AU183" s="229" t="s">
        <v>87</v>
      </c>
      <c r="AY183" s="16" t="s">
        <v>141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87</v>
      </c>
      <c r="BK183" s="230">
        <f>ROUND(I183*H183,2)</f>
        <v>0</v>
      </c>
      <c r="BL183" s="16" t="s">
        <v>147</v>
      </c>
      <c r="BM183" s="229" t="s">
        <v>285</v>
      </c>
    </row>
    <row r="184" spans="1:47" s="2" customFormat="1" ht="12">
      <c r="A184" s="37"/>
      <c r="B184" s="38"/>
      <c r="C184" s="39"/>
      <c r="D184" s="231" t="s">
        <v>149</v>
      </c>
      <c r="E184" s="39"/>
      <c r="F184" s="232" t="s">
        <v>286</v>
      </c>
      <c r="G184" s="39"/>
      <c r="H184" s="39"/>
      <c r="I184" s="233"/>
      <c r="J184" s="39"/>
      <c r="K184" s="39"/>
      <c r="L184" s="43"/>
      <c r="M184" s="234"/>
      <c r="N184" s="23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149</v>
      </c>
      <c r="AU184" s="16" t="s">
        <v>87</v>
      </c>
    </row>
    <row r="185" spans="1:47" s="2" customFormat="1" ht="12">
      <c r="A185" s="37"/>
      <c r="B185" s="38"/>
      <c r="C185" s="39"/>
      <c r="D185" s="236" t="s">
        <v>173</v>
      </c>
      <c r="E185" s="39"/>
      <c r="F185" s="237" t="s">
        <v>273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173</v>
      </c>
      <c r="AU185" s="16" t="s">
        <v>87</v>
      </c>
    </row>
    <row r="186" spans="1:65" s="2" customFormat="1" ht="21.75" customHeight="1">
      <c r="A186" s="37"/>
      <c r="B186" s="38"/>
      <c r="C186" s="238" t="s">
        <v>287</v>
      </c>
      <c r="D186" s="238" t="s">
        <v>176</v>
      </c>
      <c r="E186" s="239" t="s">
        <v>288</v>
      </c>
      <c r="F186" s="240" t="s">
        <v>289</v>
      </c>
      <c r="G186" s="241" t="s">
        <v>219</v>
      </c>
      <c r="H186" s="242">
        <v>7</v>
      </c>
      <c r="I186" s="243"/>
      <c r="J186" s="244">
        <f>ROUND(I186*H186,2)</f>
        <v>0</v>
      </c>
      <c r="K186" s="240" t="s">
        <v>146</v>
      </c>
      <c r="L186" s="245"/>
      <c r="M186" s="246" t="s">
        <v>1</v>
      </c>
      <c r="N186" s="247" t="s">
        <v>44</v>
      </c>
      <c r="O186" s="90"/>
      <c r="P186" s="227">
        <f>O186*H186</f>
        <v>0</v>
      </c>
      <c r="Q186" s="227">
        <v>0.00067</v>
      </c>
      <c r="R186" s="227">
        <f>Q186*H186</f>
        <v>0.00469</v>
      </c>
      <c r="S186" s="227">
        <v>0</v>
      </c>
      <c r="T186" s="228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9" t="s">
        <v>180</v>
      </c>
      <c r="AT186" s="229" t="s">
        <v>176</v>
      </c>
      <c r="AU186" s="229" t="s">
        <v>87</v>
      </c>
      <c r="AY186" s="16" t="s">
        <v>141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6" t="s">
        <v>87</v>
      </c>
      <c r="BK186" s="230">
        <f>ROUND(I186*H186,2)</f>
        <v>0</v>
      </c>
      <c r="BL186" s="16" t="s">
        <v>147</v>
      </c>
      <c r="BM186" s="229" t="s">
        <v>290</v>
      </c>
    </row>
    <row r="187" spans="1:65" s="2" customFormat="1" ht="24.15" customHeight="1">
      <c r="A187" s="37"/>
      <c r="B187" s="38"/>
      <c r="C187" s="238" t="s">
        <v>291</v>
      </c>
      <c r="D187" s="238" t="s">
        <v>176</v>
      </c>
      <c r="E187" s="239" t="s">
        <v>292</v>
      </c>
      <c r="F187" s="240" t="s">
        <v>293</v>
      </c>
      <c r="G187" s="241" t="s">
        <v>219</v>
      </c>
      <c r="H187" s="242">
        <v>7</v>
      </c>
      <c r="I187" s="243"/>
      <c r="J187" s="244">
        <f>ROUND(I187*H187,2)</f>
        <v>0</v>
      </c>
      <c r="K187" s="240" t="s">
        <v>146</v>
      </c>
      <c r="L187" s="245"/>
      <c r="M187" s="246" t="s">
        <v>1</v>
      </c>
      <c r="N187" s="247" t="s">
        <v>44</v>
      </c>
      <c r="O187" s="90"/>
      <c r="P187" s="227">
        <f>O187*H187</f>
        <v>0</v>
      </c>
      <c r="Q187" s="227">
        <v>0.0035</v>
      </c>
      <c r="R187" s="227">
        <f>Q187*H187</f>
        <v>0.0245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180</v>
      </c>
      <c r="AT187" s="229" t="s">
        <v>176</v>
      </c>
      <c r="AU187" s="229" t="s">
        <v>87</v>
      </c>
      <c r="AY187" s="16" t="s">
        <v>141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87</v>
      </c>
      <c r="BK187" s="230">
        <f>ROUND(I187*H187,2)</f>
        <v>0</v>
      </c>
      <c r="BL187" s="16" t="s">
        <v>147</v>
      </c>
      <c r="BM187" s="229" t="s">
        <v>294</v>
      </c>
    </row>
    <row r="188" spans="1:65" s="2" customFormat="1" ht="24.15" customHeight="1">
      <c r="A188" s="37"/>
      <c r="B188" s="38"/>
      <c r="C188" s="218" t="s">
        <v>295</v>
      </c>
      <c r="D188" s="218" t="s">
        <v>142</v>
      </c>
      <c r="E188" s="219" t="s">
        <v>296</v>
      </c>
      <c r="F188" s="220" t="s">
        <v>297</v>
      </c>
      <c r="G188" s="221" t="s">
        <v>219</v>
      </c>
      <c r="H188" s="222">
        <v>7</v>
      </c>
      <c r="I188" s="223"/>
      <c r="J188" s="224">
        <f>ROUND(I188*H188,2)</f>
        <v>0</v>
      </c>
      <c r="K188" s="220" t="s">
        <v>146</v>
      </c>
      <c r="L188" s="43"/>
      <c r="M188" s="225" t="s">
        <v>1</v>
      </c>
      <c r="N188" s="226" t="s">
        <v>44</v>
      </c>
      <c r="O188" s="90"/>
      <c r="P188" s="227">
        <f>O188*H188</f>
        <v>0</v>
      </c>
      <c r="Q188" s="227">
        <v>0.00024</v>
      </c>
      <c r="R188" s="227">
        <f>Q188*H188</f>
        <v>0.00168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147</v>
      </c>
      <c r="AT188" s="229" t="s">
        <v>142</v>
      </c>
      <c r="AU188" s="229" t="s">
        <v>87</v>
      </c>
      <c r="AY188" s="16" t="s">
        <v>141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87</v>
      </c>
      <c r="BK188" s="230">
        <f>ROUND(I188*H188,2)</f>
        <v>0</v>
      </c>
      <c r="BL188" s="16" t="s">
        <v>147</v>
      </c>
      <c r="BM188" s="229" t="s">
        <v>298</v>
      </c>
    </row>
    <row r="189" spans="1:47" s="2" customFormat="1" ht="12">
      <c r="A189" s="37"/>
      <c r="B189" s="38"/>
      <c r="C189" s="39"/>
      <c r="D189" s="231" t="s">
        <v>149</v>
      </c>
      <c r="E189" s="39"/>
      <c r="F189" s="232" t="s">
        <v>299</v>
      </c>
      <c r="G189" s="39"/>
      <c r="H189" s="39"/>
      <c r="I189" s="233"/>
      <c r="J189" s="39"/>
      <c r="K189" s="39"/>
      <c r="L189" s="43"/>
      <c r="M189" s="234"/>
      <c r="N189" s="235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149</v>
      </c>
      <c r="AU189" s="16" t="s">
        <v>87</v>
      </c>
    </row>
    <row r="190" spans="1:47" s="2" customFormat="1" ht="12">
      <c r="A190" s="37"/>
      <c r="B190" s="38"/>
      <c r="C190" s="39"/>
      <c r="D190" s="236" t="s">
        <v>173</v>
      </c>
      <c r="E190" s="39"/>
      <c r="F190" s="237" t="s">
        <v>300</v>
      </c>
      <c r="G190" s="39"/>
      <c r="H190" s="39"/>
      <c r="I190" s="233"/>
      <c r="J190" s="39"/>
      <c r="K190" s="39"/>
      <c r="L190" s="43"/>
      <c r="M190" s="234"/>
      <c r="N190" s="235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173</v>
      </c>
      <c r="AU190" s="16" t="s">
        <v>87</v>
      </c>
    </row>
    <row r="191" spans="1:65" s="2" customFormat="1" ht="24.15" customHeight="1">
      <c r="A191" s="37"/>
      <c r="B191" s="38"/>
      <c r="C191" s="218" t="s">
        <v>301</v>
      </c>
      <c r="D191" s="218" t="s">
        <v>142</v>
      </c>
      <c r="E191" s="219" t="s">
        <v>302</v>
      </c>
      <c r="F191" s="220" t="s">
        <v>303</v>
      </c>
      <c r="G191" s="221" t="s">
        <v>219</v>
      </c>
      <c r="H191" s="222">
        <v>7</v>
      </c>
      <c r="I191" s="223"/>
      <c r="J191" s="224">
        <f>ROUND(I191*H191,2)</f>
        <v>0</v>
      </c>
      <c r="K191" s="220" t="s">
        <v>146</v>
      </c>
      <c r="L191" s="43"/>
      <c r="M191" s="225" t="s">
        <v>1</v>
      </c>
      <c r="N191" s="226" t="s">
        <v>44</v>
      </c>
      <c r="O191" s="90"/>
      <c r="P191" s="227">
        <f>O191*H191</f>
        <v>0</v>
      </c>
      <c r="Q191" s="227">
        <v>0.00087</v>
      </c>
      <c r="R191" s="227">
        <f>Q191*H191</f>
        <v>0.00609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147</v>
      </c>
      <c r="AT191" s="229" t="s">
        <v>142</v>
      </c>
      <c r="AU191" s="229" t="s">
        <v>87</v>
      </c>
      <c r="AY191" s="16" t="s">
        <v>141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87</v>
      </c>
      <c r="BK191" s="230">
        <f>ROUND(I191*H191,2)</f>
        <v>0</v>
      </c>
      <c r="BL191" s="16" t="s">
        <v>147</v>
      </c>
      <c r="BM191" s="229" t="s">
        <v>304</v>
      </c>
    </row>
    <row r="192" spans="1:47" s="2" customFormat="1" ht="12">
      <c r="A192" s="37"/>
      <c r="B192" s="38"/>
      <c r="C192" s="39"/>
      <c r="D192" s="231" t="s">
        <v>149</v>
      </c>
      <c r="E192" s="39"/>
      <c r="F192" s="232" t="s">
        <v>305</v>
      </c>
      <c r="G192" s="39"/>
      <c r="H192" s="39"/>
      <c r="I192" s="233"/>
      <c r="J192" s="39"/>
      <c r="K192" s="39"/>
      <c r="L192" s="43"/>
      <c r="M192" s="234"/>
      <c r="N192" s="235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149</v>
      </c>
      <c r="AU192" s="16" t="s">
        <v>87</v>
      </c>
    </row>
    <row r="193" spans="1:47" s="2" customFormat="1" ht="12">
      <c r="A193" s="37"/>
      <c r="B193" s="38"/>
      <c r="C193" s="39"/>
      <c r="D193" s="236" t="s">
        <v>173</v>
      </c>
      <c r="E193" s="39"/>
      <c r="F193" s="237" t="s">
        <v>306</v>
      </c>
      <c r="G193" s="39"/>
      <c r="H193" s="39"/>
      <c r="I193" s="233"/>
      <c r="J193" s="39"/>
      <c r="K193" s="39"/>
      <c r="L193" s="43"/>
      <c r="M193" s="234"/>
      <c r="N193" s="235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173</v>
      </c>
      <c r="AU193" s="16" t="s">
        <v>87</v>
      </c>
    </row>
    <row r="194" spans="1:65" s="2" customFormat="1" ht="24.15" customHeight="1">
      <c r="A194" s="37"/>
      <c r="B194" s="38"/>
      <c r="C194" s="238" t="s">
        <v>307</v>
      </c>
      <c r="D194" s="238" t="s">
        <v>176</v>
      </c>
      <c r="E194" s="239" t="s">
        <v>308</v>
      </c>
      <c r="F194" s="240" t="s">
        <v>309</v>
      </c>
      <c r="G194" s="241" t="s">
        <v>219</v>
      </c>
      <c r="H194" s="242">
        <v>7</v>
      </c>
      <c r="I194" s="243"/>
      <c r="J194" s="244">
        <f>ROUND(I194*H194,2)</f>
        <v>0</v>
      </c>
      <c r="K194" s="240" t="s">
        <v>146</v>
      </c>
      <c r="L194" s="245"/>
      <c r="M194" s="246" t="s">
        <v>1</v>
      </c>
      <c r="N194" s="247" t="s">
        <v>44</v>
      </c>
      <c r="O194" s="90"/>
      <c r="P194" s="227">
        <f>O194*H194</f>
        <v>0</v>
      </c>
      <c r="Q194" s="227">
        <v>0.002</v>
      </c>
      <c r="R194" s="227">
        <f>Q194*H194</f>
        <v>0.014</v>
      </c>
      <c r="S194" s="227">
        <v>0</v>
      </c>
      <c r="T194" s="228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9" t="s">
        <v>180</v>
      </c>
      <c r="AT194" s="229" t="s">
        <v>176</v>
      </c>
      <c r="AU194" s="229" t="s">
        <v>87</v>
      </c>
      <c r="AY194" s="16" t="s">
        <v>141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6" t="s">
        <v>87</v>
      </c>
      <c r="BK194" s="230">
        <f>ROUND(I194*H194,2)</f>
        <v>0</v>
      </c>
      <c r="BL194" s="16" t="s">
        <v>147</v>
      </c>
      <c r="BM194" s="229" t="s">
        <v>310</v>
      </c>
    </row>
    <row r="195" spans="1:65" s="2" customFormat="1" ht="44.25" customHeight="1">
      <c r="A195" s="37"/>
      <c r="B195" s="38"/>
      <c r="C195" s="218" t="s">
        <v>311</v>
      </c>
      <c r="D195" s="218" t="s">
        <v>142</v>
      </c>
      <c r="E195" s="219" t="s">
        <v>312</v>
      </c>
      <c r="F195" s="220" t="s">
        <v>313</v>
      </c>
      <c r="G195" s="221" t="s">
        <v>219</v>
      </c>
      <c r="H195" s="222">
        <v>2</v>
      </c>
      <c r="I195" s="223"/>
      <c r="J195" s="224">
        <f>ROUND(I195*H195,2)</f>
        <v>0</v>
      </c>
      <c r="K195" s="220" t="s">
        <v>146</v>
      </c>
      <c r="L195" s="43"/>
      <c r="M195" s="225" t="s">
        <v>1</v>
      </c>
      <c r="N195" s="226" t="s">
        <v>44</v>
      </c>
      <c r="O195" s="90"/>
      <c r="P195" s="227">
        <f>O195*H195</f>
        <v>0</v>
      </c>
      <c r="Q195" s="227">
        <v>0.00162</v>
      </c>
      <c r="R195" s="227">
        <f>Q195*H195</f>
        <v>0.00324</v>
      </c>
      <c r="S195" s="227">
        <v>0</v>
      </c>
      <c r="T195" s="228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9" t="s">
        <v>147</v>
      </c>
      <c r="AT195" s="229" t="s">
        <v>142</v>
      </c>
      <c r="AU195" s="229" t="s">
        <v>87</v>
      </c>
      <c r="AY195" s="16" t="s">
        <v>141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6" t="s">
        <v>87</v>
      </c>
      <c r="BK195" s="230">
        <f>ROUND(I195*H195,2)</f>
        <v>0</v>
      </c>
      <c r="BL195" s="16" t="s">
        <v>147</v>
      </c>
      <c r="BM195" s="229" t="s">
        <v>314</v>
      </c>
    </row>
    <row r="196" spans="1:47" s="2" customFormat="1" ht="12">
      <c r="A196" s="37"/>
      <c r="B196" s="38"/>
      <c r="C196" s="39"/>
      <c r="D196" s="231" t="s">
        <v>149</v>
      </c>
      <c r="E196" s="39"/>
      <c r="F196" s="232" t="s">
        <v>315</v>
      </c>
      <c r="G196" s="39"/>
      <c r="H196" s="39"/>
      <c r="I196" s="233"/>
      <c r="J196" s="39"/>
      <c r="K196" s="39"/>
      <c r="L196" s="43"/>
      <c r="M196" s="234"/>
      <c r="N196" s="235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149</v>
      </c>
      <c r="AU196" s="16" t="s">
        <v>87</v>
      </c>
    </row>
    <row r="197" spans="1:47" s="2" customFormat="1" ht="12">
      <c r="A197" s="37"/>
      <c r="B197" s="38"/>
      <c r="C197" s="39"/>
      <c r="D197" s="236" t="s">
        <v>173</v>
      </c>
      <c r="E197" s="39"/>
      <c r="F197" s="237" t="s">
        <v>306</v>
      </c>
      <c r="G197" s="39"/>
      <c r="H197" s="39"/>
      <c r="I197" s="233"/>
      <c r="J197" s="39"/>
      <c r="K197" s="39"/>
      <c r="L197" s="43"/>
      <c r="M197" s="234"/>
      <c r="N197" s="23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173</v>
      </c>
      <c r="AU197" s="16" t="s">
        <v>87</v>
      </c>
    </row>
    <row r="198" spans="1:65" s="2" customFormat="1" ht="24.15" customHeight="1">
      <c r="A198" s="37"/>
      <c r="B198" s="38"/>
      <c r="C198" s="238" t="s">
        <v>316</v>
      </c>
      <c r="D198" s="238" t="s">
        <v>176</v>
      </c>
      <c r="E198" s="239" t="s">
        <v>317</v>
      </c>
      <c r="F198" s="240" t="s">
        <v>318</v>
      </c>
      <c r="G198" s="241" t="s">
        <v>219</v>
      </c>
      <c r="H198" s="242">
        <v>2</v>
      </c>
      <c r="I198" s="243"/>
      <c r="J198" s="244">
        <f>ROUND(I198*H198,2)</f>
        <v>0</v>
      </c>
      <c r="K198" s="240" t="s">
        <v>146</v>
      </c>
      <c r="L198" s="245"/>
      <c r="M198" s="246" t="s">
        <v>1</v>
      </c>
      <c r="N198" s="247" t="s">
        <v>44</v>
      </c>
      <c r="O198" s="90"/>
      <c r="P198" s="227">
        <f>O198*H198</f>
        <v>0</v>
      </c>
      <c r="Q198" s="227">
        <v>0.02005</v>
      </c>
      <c r="R198" s="227">
        <f>Q198*H198</f>
        <v>0.0401</v>
      </c>
      <c r="S198" s="227">
        <v>0</v>
      </c>
      <c r="T198" s="228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9" t="s">
        <v>180</v>
      </c>
      <c r="AT198" s="229" t="s">
        <v>176</v>
      </c>
      <c r="AU198" s="229" t="s">
        <v>87</v>
      </c>
      <c r="AY198" s="16" t="s">
        <v>141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6" t="s">
        <v>87</v>
      </c>
      <c r="BK198" s="230">
        <f>ROUND(I198*H198,2)</f>
        <v>0</v>
      </c>
      <c r="BL198" s="16" t="s">
        <v>147</v>
      </c>
      <c r="BM198" s="229" t="s">
        <v>319</v>
      </c>
    </row>
    <row r="199" spans="1:65" s="2" customFormat="1" ht="21.75" customHeight="1">
      <c r="A199" s="37"/>
      <c r="B199" s="38"/>
      <c r="C199" s="238" t="s">
        <v>320</v>
      </c>
      <c r="D199" s="238" t="s">
        <v>176</v>
      </c>
      <c r="E199" s="239" t="s">
        <v>321</v>
      </c>
      <c r="F199" s="240" t="s">
        <v>322</v>
      </c>
      <c r="G199" s="241" t="s">
        <v>219</v>
      </c>
      <c r="H199" s="242">
        <v>2</v>
      </c>
      <c r="I199" s="243"/>
      <c r="J199" s="244">
        <f>ROUND(I199*H199,2)</f>
        <v>0</v>
      </c>
      <c r="K199" s="240" t="s">
        <v>146</v>
      </c>
      <c r="L199" s="245"/>
      <c r="M199" s="246" t="s">
        <v>1</v>
      </c>
      <c r="N199" s="247" t="s">
        <v>44</v>
      </c>
      <c r="O199" s="90"/>
      <c r="P199" s="227">
        <f>O199*H199</f>
        <v>0</v>
      </c>
      <c r="Q199" s="227">
        <v>0.0035</v>
      </c>
      <c r="R199" s="227">
        <f>Q199*H199</f>
        <v>0.007</v>
      </c>
      <c r="S199" s="227">
        <v>0</v>
      </c>
      <c r="T199" s="228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9" t="s">
        <v>180</v>
      </c>
      <c r="AT199" s="229" t="s">
        <v>176</v>
      </c>
      <c r="AU199" s="229" t="s">
        <v>87</v>
      </c>
      <c r="AY199" s="16" t="s">
        <v>141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6" t="s">
        <v>87</v>
      </c>
      <c r="BK199" s="230">
        <f>ROUND(I199*H199,2)</f>
        <v>0</v>
      </c>
      <c r="BL199" s="16" t="s">
        <v>147</v>
      </c>
      <c r="BM199" s="229" t="s">
        <v>323</v>
      </c>
    </row>
    <row r="200" spans="1:65" s="2" customFormat="1" ht="24.15" customHeight="1">
      <c r="A200" s="37"/>
      <c r="B200" s="38"/>
      <c r="C200" s="218" t="s">
        <v>324</v>
      </c>
      <c r="D200" s="218" t="s">
        <v>142</v>
      </c>
      <c r="E200" s="219" t="s">
        <v>325</v>
      </c>
      <c r="F200" s="220" t="s">
        <v>326</v>
      </c>
      <c r="G200" s="221" t="s">
        <v>219</v>
      </c>
      <c r="H200" s="222">
        <v>1</v>
      </c>
      <c r="I200" s="223"/>
      <c r="J200" s="224">
        <f>ROUND(I200*H200,2)</f>
        <v>0</v>
      </c>
      <c r="K200" s="220" t="s">
        <v>146</v>
      </c>
      <c r="L200" s="43"/>
      <c r="M200" s="225" t="s">
        <v>1</v>
      </c>
      <c r="N200" s="226" t="s">
        <v>44</v>
      </c>
      <c r="O200" s="90"/>
      <c r="P200" s="227">
        <f>O200*H200</f>
        <v>0</v>
      </c>
      <c r="Q200" s="227">
        <v>0.00136</v>
      </c>
      <c r="R200" s="227">
        <f>Q200*H200</f>
        <v>0.00136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147</v>
      </c>
      <c r="AT200" s="229" t="s">
        <v>142</v>
      </c>
      <c r="AU200" s="229" t="s">
        <v>87</v>
      </c>
      <c r="AY200" s="16" t="s">
        <v>141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87</v>
      </c>
      <c r="BK200" s="230">
        <f>ROUND(I200*H200,2)</f>
        <v>0</v>
      </c>
      <c r="BL200" s="16" t="s">
        <v>147</v>
      </c>
      <c r="BM200" s="229" t="s">
        <v>327</v>
      </c>
    </row>
    <row r="201" spans="1:47" s="2" customFormat="1" ht="12">
      <c r="A201" s="37"/>
      <c r="B201" s="38"/>
      <c r="C201" s="39"/>
      <c r="D201" s="231" t="s">
        <v>149</v>
      </c>
      <c r="E201" s="39"/>
      <c r="F201" s="232" t="s">
        <v>328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149</v>
      </c>
      <c r="AU201" s="16" t="s">
        <v>87</v>
      </c>
    </row>
    <row r="202" spans="1:47" s="2" customFormat="1" ht="12">
      <c r="A202" s="37"/>
      <c r="B202" s="38"/>
      <c r="C202" s="39"/>
      <c r="D202" s="236" t="s">
        <v>173</v>
      </c>
      <c r="E202" s="39"/>
      <c r="F202" s="237" t="s">
        <v>306</v>
      </c>
      <c r="G202" s="39"/>
      <c r="H202" s="39"/>
      <c r="I202" s="233"/>
      <c r="J202" s="39"/>
      <c r="K202" s="39"/>
      <c r="L202" s="43"/>
      <c r="M202" s="234"/>
      <c r="N202" s="235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173</v>
      </c>
      <c r="AU202" s="16" t="s">
        <v>87</v>
      </c>
    </row>
    <row r="203" spans="1:65" s="2" customFormat="1" ht="24.15" customHeight="1">
      <c r="A203" s="37"/>
      <c r="B203" s="38"/>
      <c r="C203" s="238" t="s">
        <v>329</v>
      </c>
      <c r="D203" s="238" t="s">
        <v>176</v>
      </c>
      <c r="E203" s="239" t="s">
        <v>330</v>
      </c>
      <c r="F203" s="240" t="s">
        <v>331</v>
      </c>
      <c r="G203" s="241" t="s">
        <v>219</v>
      </c>
      <c r="H203" s="242">
        <v>1</v>
      </c>
      <c r="I203" s="243"/>
      <c r="J203" s="244">
        <f>ROUND(I203*H203,2)</f>
        <v>0</v>
      </c>
      <c r="K203" s="240" t="s">
        <v>146</v>
      </c>
      <c r="L203" s="245"/>
      <c r="M203" s="246" t="s">
        <v>1</v>
      </c>
      <c r="N203" s="247" t="s">
        <v>44</v>
      </c>
      <c r="O203" s="90"/>
      <c r="P203" s="227">
        <f>O203*H203</f>
        <v>0</v>
      </c>
      <c r="Q203" s="227">
        <v>0.0425</v>
      </c>
      <c r="R203" s="227">
        <f>Q203*H203</f>
        <v>0.0425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180</v>
      </c>
      <c r="AT203" s="229" t="s">
        <v>176</v>
      </c>
      <c r="AU203" s="229" t="s">
        <v>87</v>
      </c>
      <c r="AY203" s="16" t="s">
        <v>141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87</v>
      </c>
      <c r="BK203" s="230">
        <f>ROUND(I203*H203,2)</f>
        <v>0</v>
      </c>
      <c r="BL203" s="16" t="s">
        <v>147</v>
      </c>
      <c r="BM203" s="229" t="s">
        <v>332</v>
      </c>
    </row>
    <row r="204" spans="1:65" s="2" customFormat="1" ht="44.25" customHeight="1">
      <c r="A204" s="37"/>
      <c r="B204" s="38"/>
      <c r="C204" s="218" t="s">
        <v>333</v>
      </c>
      <c r="D204" s="218" t="s">
        <v>142</v>
      </c>
      <c r="E204" s="219" t="s">
        <v>334</v>
      </c>
      <c r="F204" s="220" t="s">
        <v>335</v>
      </c>
      <c r="G204" s="221" t="s">
        <v>219</v>
      </c>
      <c r="H204" s="222">
        <v>2</v>
      </c>
      <c r="I204" s="223"/>
      <c r="J204" s="224">
        <f>ROUND(I204*H204,2)</f>
        <v>0</v>
      </c>
      <c r="K204" s="220" t="s">
        <v>146</v>
      </c>
      <c r="L204" s="43"/>
      <c r="M204" s="225" t="s">
        <v>1</v>
      </c>
      <c r="N204" s="226" t="s">
        <v>44</v>
      </c>
      <c r="O204" s="90"/>
      <c r="P204" s="227">
        <f>O204*H204</f>
        <v>0</v>
      </c>
      <c r="Q204" s="227">
        <v>0.00165</v>
      </c>
      <c r="R204" s="227">
        <f>Q204*H204</f>
        <v>0.0033</v>
      </c>
      <c r="S204" s="227">
        <v>0</v>
      </c>
      <c r="T204" s="228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9" t="s">
        <v>147</v>
      </c>
      <c r="AT204" s="229" t="s">
        <v>142</v>
      </c>
      <c r="AU204" s="229" t="s">
        <v>87</v>
      </c>
      <c r="AY204" s="16" t="s">
        <v>141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6" t="s">
        <v>87</v>
      </c>
      <c r="BK204" s="230">
        <f>ROUND(I204*H204,2)</f>
        <v>0</v>
      </c>
      <c r="BL204" s="16" t="s">
        <v>147</v>
      </c>
      <c r="BM204" s="229" t="s">
        <v>336</v>
      </c>
    </row>
    <row r="205" spans="1:47" s="2" customFormat="1" ht="12">
      <c r="A205" s="37"/>
      <c r="B205" s="38"/>
      <c r="C205" s="39"/>
      <c r="D205" s="231" t="s">
        <v>149</v>
      </c>
      <c r="E205" s="39"/>
      <c r="F205" s="232" t="s">
        <v>337</v>
      </c>
      <c r="G205" s="39"/>
      <c r="H205" s="39"/>
      <c r="I205" s="233"/>
      <c r="J205" s="39"/>
      <c r="K205" s="39"/>
      <c r="L205" s="43"/>
      <c r="M205" s="234"/>
      <c r="N205" s="235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149</v>
      </c>
      <c r="AU205" s="16" t="s">
        <v>87</v>
      </c>
    </row>
    <row r="206" spans="1:47" s="2" customFormat="1" ht="12">
      <c r="A206" s="37"/>
      <c r="B206" s="38"/>
      <c r="C206" s="39"/>
      <c r="D206" s="236" t="s">
        <v>173</v>
      </c>
      <c r="E206" s="39"/>
      <c r="F206" s="237" t="s">
        <v>306</v>
      </c>
      <c r="G206" s="39"/>
      <c r="H206" s="39"/>
      <c r="I206" s="233"/>
      <c r="J206" s="39"/>
      <c r="K206" s="39"/>
      <c r="L206" s="43"/>
      <c r="M206" s="234"/>
      <c r="N206" s="235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173</v>
      </c>
      <c r="AU206" s="16" t="s">
        <v>87</v>
      </c>
    </row>
    <row r="207" spans="1:65" s="2" customFormat="1" ht="24.15" customHeight="1">
      <c r="A207" s="37"/>
      <c r="B207" s="38"/>
      <c r="C207" s="238" t="s">
        <v>338</v>
      </c>
      <c r="D207" s="238" t="s">
        <v>176</v>
      </c>
      <c r="E207" s="239" t="s">
        <v>339</v>
      </c>
      <c r="F207" s="240" t="s">
        <v>340</v>
      </c>
      <c r="G207" s="241" t="s">
        <v>219</v>
      </c>
      <c r="H207" s="242">
        <v>2</v>
      </c>
      <c r="I207" s="243"/>
      <c r="J207" s="244">
        <f>ROUND(I207*H207,2)</f>
        <v>0</v>
      </c>
      <c r="K207" s="240" t="s">
        <v>146</v>
      </c>
      <c r="L207" s="245"/>
      <c r="M207" s="246" t="s">
        <v>1</v>
      </c>
      <c r="N207" s="247" t="s">
        <v>44</v>
      </c>
      <c r="O207" s="90"/>
      <c r="P207" s="227">
        <f>O207*H207</f>
        <v>0</v>
      </c>
      <c r="Q207" s="227">
        <v>0.019</v>
      </c>
      <c r="R207" s="227">
        <f>Q207*H207</f>
        <v>0.038</v>
      </c>
      <c r="S207" s="227">
        <v>0</v>
      </c>
      <c r="T207" s="228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9" t="s">
        <v>180</v>
      </c>
      <c r="AT207" s="229" t="s">
        <v>176</v>
      </c>
      <c r="AU207" s="229" t="s">
        <v>87</v>
      </c>
      <c r="AY207" s="16" t="s">
        <v>141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6" t="s">
        <v>87</v>
      </c>
      <c r="BK207" s="230">
        <f>ROUND(I207*H207,2)</f>
        <v>0</v>
      </c>
      <c r="BL207" s="16" t="s">
        <v>147</v>
      </c>
      <c r="BM207" s="229" t="s">
        <v>341</v>
      </c>
    </row>
    <row r="208" spans="1:65" s="2" customFormat="1" ht="24.15" customHeight="1">
      <c r="A208" s="37"/>
      <c r="B208" s="38"/>
      <c r="C208" s="238" t="s">
        <v>342</v>
      </c>
      <c r="D208" s="238" t="s">
        <v>176</v>
      </c>
      <c r="E208" s="239" t="s">
        <v>343</v>
      </c>
      <c r="F208" s="240" t="s">
        <v>344</v>
      </c>
      <c r="G208" s="241" t="s">
        <v>219</v>
      </c>
      <c r="H208" s="242">
        <v>2</v>
      </c>
      <c r="I208" s="243"/>
      <c r="J208" s="244">
        <f>ROUND(I208*H208,2)</f>
        <v>0</v>
      </c>
      <c r="K208" s="240" t="s">
        <v>146</v>
      </c>
      <c r="L208" s="245"/>
      <c r="M208" s="246" t="s">
        <v>1</v>
      </c>
      <c r="N208" s="247" t="s">
        <v>44</v>
      </c>
      <c r="O208" s="90"/>
      <c r="P208" s="227">
        <f>O208*H208</f>
        <v>0</v>
      </c>
      <c r="Q208" s="227">
        <v>0.004</v>
      </c>
      <c r="R208" s="227">
        <f>Q208*H208</f>
        <v>0.008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180</v>
      </c>
      <c r="AT208" s="229" t="s">
        <v>176</v>
      </c>
      <c r="AU208" s="229" t="s">
        <v>87</v>
      </c>
      <c r="AY208" s="16" t="s">
        <v>141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87</v>
      </c>
      <c r="BK208" s="230">
        <f>ROUND(I208*H208,2)</f>
        <v>0</v>
      </c>
      <c r="BL208" s="16" t="s">
        <v>147</v>
      </c>
      <c r="BM208" s="229" t="s">
        <v>345</v>
      </c>
    </row>
    <row r="209" spans="1:65" s="2" customFormat="1" ht="16.5" customHeight="1">
      <c r="A209" s="37"/>
      <c r="B209" s="38"/>
      <c r="C209" s="218" t="s">
        <v>346</v>
      </c>
      <c r="D209" s="218" t="s">
        <v>142</v>
      </c>
      <c r="E209" s="219" t="s">
        <v>347</v>
      </c>
      <c r="F209" s="220" t="s">
        <v>348</v>
      </c>
      <c r="G209" s="221" t="s">
        <v>153</v>
      </c>
      <c r="H209" s="222">
        <v>152.7</v>
      </c>
      <c r="I209" s="223"/>
      <c r="J209" s="224">
        <f>ROUND(I209*H209,2)</f>
        <v>0</v>
      </c>
      <c r="K209" s="220" t="s">
        <v>146</v>
      </c>
      <c r="L209" s="43"/>
      <c r="M209" s="225" t="s">
        <v>1</v>
      </c>
      <c r="N209" s="226" t="s">
        <v>44</v>
      </c>
      <c r="O209" s="90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9" t="s">
        <v>147</v>
      </c>
      <c r="AT209" s="229" t="s">
        <v>142</v>
      </c>
      <c r="AU209" s="229" t="s">
        <v>87</v>
      </c>
      <c r="AY209" s="16" t="s">
        <v>141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6" t="s">
        <v>87</v>
      </c>
      <c r="BK209" s="230">
        <f>ROUND(I209*H209,2)</f>
        <v>0</v>
      </c>
      <c r="BL209" s="16" t="s">
        <v>147</v>
      </c>
      <c r="BM209" s="229" t="s">
        <v>349</v>
      </c>
    </row>
    <row r="210" spans="1:47" s="2" customFormat="1" ht="12">
      <c r="A210" s="37"/>
      <c r="B210" s="38"/>
      <c r="C210" s="39"/>
      <c r="D210" s="231" t="s">
        <v>149</v>
      </c>
      <c r="E210" s="39"/>
      <c r="F210" s="232" t="s">
        <v>350</v>
      </c>
      <c r="G210" s="39"/>
      <c r="H210" s="39"/>
      <c r="I210" s="233"/>
      <c r="J210" s="39"/>
      <c r="K210" s="39"/>
      <c r="L210" s="43"/>
      <c r="M210" s="234"/>
      <c r="N210" s="235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149</v>
      </c>
      <c r="AU210" s="16" t="s">
        <v>87</v>
      </c>
    </row>
    <row r="211" spans="1:47" s="2" customFormat="1" ht="12">
      <c r="A211" s="37"/>
      <c r="B211" s="38"/>
      <c r="C211" s="39"/>
      <c r="D211" s="236" t="s">
        <v>173</v>
      </c>
      <c r="E211" s="39"/>
      <c r="F211" s="237" t="s">
        <v>351</v>
      </c>
      <c r="G211" s="39"/>
      <c r="H211" s="39"/>
      <c r="I211" s="233"/>
      <c r="J211" s="39"/>
      <c r="K211" s="39"/>
      <c r="L211" s="43"/>
      <c r="M211" s="234"/>
      <c r="N211" s="235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173</v>
      </c>
      <c r="AU211" s="16" t="s">
        <v>87</v>
      </c>
    </row>
    <row r="212" spans="1:51" s="12" customFormat="1" ht="12">
      <c r="A212" s="12"/>
      <c r="B212" s="248"/>
      <c r="C212" s="249"/>
      <c r="D212" s="236" t="s">
        <v>182</v>
      </c>
      <c r="E212" s="268" t="s">
        <v>1</v>
      </c>
      <c r="F212" s="250" t="s">
        <v>352</v>
      </c>
      <c r="G212" s="249"/>
      <c r="H212" s="251">
        <v>152.7</v>
      </c>
      <c r="I212" s="252"/>
      <c r="J212" s="249"/>
      <c r="K212" s="249"/>
      <c r="L212" s="253"/>
      <c r="M212" s="254"/>
      <c r="N212" s="255"/>
      <c r="O212" s="255"/>
      <c r="P212" s="255"/>
      <c r="Q212" s="255"/>
      <c r="R212" s="255"/>
      <c r="S212" s="255"/>
      <c r="T212" s="256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57" t="s">
        <v>182</v>
      </c>
      <c r="AU212" s="257" t="s">
        <v>87</v>
      </c>
      <c r="AV212" s="12" t="s">
        <v>89</v>
      </c>
      <c r="AW212" s="12" t="s">
        <v>33</v>
      </c>
      <c r="AX212" s="12" t="s">
        <v>87</v>
      </c>
      <c r="AY212" s="257" t="s">
        <v>141</v>
      </c>
    </row>
    <row r="213" spans="1:65" s="2" customFormat="1" ht="24.15" customHeight="1">
      <c r="A213" s="37"/>
      <c r="B213" s="38"/>
      <c r="C213" s="218" t="s">
        <v>353</v>
      </c>
      <c r="D213" s="218" t="s">
        <v>142</v>
      </c>
      <c r="E213" s="219" t="s">
        <v>354</v>
      </c>
      <c r="F213" s="220" t="s">
        <v>355</v>
      </c>
      <c r="G213" s="221" t="s">
        <v>153</v>
      </c>
      <c r="H213" s="222">
        <v>152.7</v>
      </c>
      <c r="I213" s="223"/>
      <c r="J213" s="224">
        <f>ROUND(I213*H213,2)</f>
        <v>0</v>
      </c>
      <c r="K213" s="220" t="s">
        <v>146</v>
      </c>
      <c r="L213" s="43"/>
      <c r="M213" s="225" t="s">
        <v>1</v>
      </c>
      <c r="N213" s="226" t="s">
        <v>44</v>
      </c>
      <c r="O213" s="90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9" t="s">
        <v>147</v>
      </c>
      <c r="AT213" s="229" t="s">
        <v>142</v>
      </c>
      <c r="AU213" s="229" t="s">
        <v>87</v>
      </c>
      <c r="AY213" s="16" t="s">
        <v>141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6" t="s">
        <v>87</v>
      </c>
      <c r="BK213" s="230">
        <f>ROUND(I213*H213,2)</f>
        <v>0</v>
      </c>
      <c r="BL213" s="16" t="s">
        <v>147</v>
      </c>
      <c r="BM213" s="229" t="s">
        <v>356</v>
      </c>
    </row>
    <row r="214" spans="1:47" s="2" customFormat="1" ht="12">
      <c r="A214" s="37"/>
      <c r="B214" s="38"/>
      <c r="C214" s="39"/>
      <c r="D214" s="231" t="s">
        <v>149</v>
      </c>
      <c r="E214" s="39"/>
      <c r="F214" s="232" t="s">
        <v>357</v>
      </c>
      <c r="G214" s="39"/>
      <c r="H214" s="39"/>
      <c r="I214" s="233"/>
      <c r="J214" s="39"/>
      <c r="K214" s="39"/>
      <c r="L214" s="43"/>
      <c r="M214" s="234"/>
      <c r="N214" s="235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149</v>
      </c>
      <c r="AU214" s="16" t="s">
        <v>87</v>
      </c>
    </row>
    <row r="215" spans="1:47" s="2" customFormat="1" ht="12">
      <c r="A215" s="37"/>
      <c r="B215" s="38"/>
      <c r="C215" s="39"/>
      <c r="D215" s="236" t="s">
        <v>173</v>
      </c>
      <c r="E215" s="39"/>
      <c r="F215" s="237" t="s">
        <v>358</v>
      </c>
      <c r="G215" s="39"/>
      <c r="H215" s="39"/>
      <c r="I215" s="233"/>
      <c r="J215" s="39"/>
      <c r="K215" s="39"/>
      <c r="L215" s="43"/>
      <c r="M215" s="234"/>
      <c r="N215" s="23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173</v>
      </c>
      <c r="AU215" s="16" t="s">
        <v>87</v>
      </c>
    </row>
    <row r="216" spans="1:51" s="12" customFormat="1" ht="12">
      <c r="A216" s="12"/>
      <c r="B216" s="248"/>
      <c r="C216" s="249"/>
      <c r="D216" s="236" t="s">
        <v>182</v>
      </c>
      <c r="E216" s="268" t="s">
        <v>1</v>
      </c>
      <c r="F216" s="250" t="s">
        <v>352</v>
      </c>
      <c r="G216" s="249"/>
      <c r="H216" s="251">
        <v>152.7</v>
      </c>
      <c r="I216" s="252"/>
      <c r="J216" s="249"/>
      <c r="K216" s="249"/>
      <c r="L216" s="253"/>
      <c r="M216" s="254"/>
      <c r="N216" s="255"/>
      <c r="O216" s="255"/>
      <c r="P216" s="255"/>
      <c r="Q216" s="255"/>
      <c r="R216" s="255"/>
      <c r="S216" s="255"/>
      <c r="T216" s="256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57" t="s">
        <v>182</v>
      </c>
      <c r="AU216" s="257" t="s">
        <v>87</v>
      </c>
      <c r="AV216" s="12" t="s">
        <v>89</v>
      </c>
      <c r="AW216" s="12" t="s">
        <v>33</v>
      </c>
      <c r="AX216" s="12" t="s">
        <v>87</v>
      </c>
      <c r="AY216" s="257" t="s">
        <v>141</v>
      </c>
    </row>
    <row r="217" spans="1:65" s="2" customFormat="1" ht="44.25" customHeight="1">
      <c r="A217" s="37"/>
      <c r="B217" s="38"/>
      <c r="C217" s="218" t="s">
        <v>359</v>
      </c>
      <c r="D217" s="218" t="s">
        <v>142</v>
      </c>
      <c r="E217" s="219" t="s">
        <v>360</v>
      </c>
      <c r="F217" s="220" t="s">
        <v>361</v>
      </c>
      <c r="G217" s="221" t="s">
        <v>219</v>
      </c>
      <c r="H217" s="222">
        <v>7</v>
      </c>
      <c r="I217" s="223"/>
      <c r="J217" s="224">
        <f>ROUND(I217*H217,2)</f>
        <v>0</v>
      </c>
      <c r="K217" s="220" t="s">
        <v>146</v>
      </c>
      <c r="L217" s="43"/>
      <c r="M217" s="225" t="s">
        <v>1</v>
      </c>
      <c r="N217" s="226" t="s">
        <v>44</v>
      </c>
      <c r="O217" s="90"/>
      <c r="P217" s="227">
        <f>O217*H217</f>
        <v>0</v>
      </c>
      <c r="Q217" s="227">
        <v>0.36191</v>
      </c>
      <c r="R217" s="227">
        <f>Q217*H217</f>
        <v>2.53337</v>
      </c>
      <c r="S217" s="227">
        <v>0</v>
      </c>
      <c r="T217" s="228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9" t="s">
        <v>147</v>
      </c>
      <c r="AT217" s="229" t="s">
        <v>142</v>
      </c>
      <c r="AU217" s="229" t="s">
        <v>87</v>
      </c>
      <c r="AY217" s="16" t="s">
        <v>141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6" t="s">
        <v>87</v>
      </c>
      <c r="BK217" s="230">
        <f>ROUND(I217*H217,2)</f>
        <v>0</v>
      </c>
      <c r="BL217" s="16" t="s">
        <v>147</v>
      </c>
      <c r="BM217" s="229" t="s">
        <v>362</v>
      </c>
    </row>
    <row r="218" spans="1:47" s="2" customFormat="1" ht="12">
      <c r="A218" s="37"/>
      <c r="B218" s="38"/>
      <c r="C218" s="39"/>
      <c r="D218" s="231" t="s">
        <v>149</v>
      </c>
      <c r="E218" s="39"/>
      <c r="F218" s="232" t="s">
        <v>363</v>
      </c>
      <c r="G218" s="39"/>
      <c r="H218" s="39"/>
      <c r="I218" s="233"/>
      <c r="J218" s="39"/>
      <c r="K218" s="39"/>
      <c r="L218" s="43"/>
      <c r="M218" s="234"/>
      <c r="N218" s="235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149</v>
      </c>
      <c r="AU218" s="16" t="s">
        <v>87</v>
      </c>
    </row>
    <row r="219" spans="1:47" s="2" customFormat="1" ht="12">
      <c r="A219" s="37"/>
      <c r="B219" s="38"/>
      <c r="C219" s="39"/>
      <c r="D219" s="236" t="s">
        <v>173</v>
      </c>
      <c r="E219" s="39"/>
      <c r="F219" s="237" t="s">
        <v>364</v>
      </c>
      <c r="G219" s="39"/>
      <c r="H219" s="39"/>
      <c r="I219" s="233"/>
      <c r="J219" s="39"/>
      <c r="K219" s="39"/>
      <c r="L219" s="43"/>
      <c r="M219" s="234"/>
      <c r="N219" s="235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173</v>
      </c>
      <c r="AU219" s="16" t="s">
        <v>87</v>
      </c>
    </row>
    <row r="220" spans="1:65" s="2" customFormat="1" ht="24.15" customHeight="1">
      <c r="A220" s="37"/>
      <c r="B220" s="38"/>
      <c r="C220" s="238" t="s">
        <v>365</v>
      </c>
      <c r="D220" s="238" t="s">
        <v>176</v>
      </c>
      <c r="E220" s="239" t="s">
        <v>366</v>
      </c>
      <c r="F220" s="240" t="s">
        <v>367</v>
      </c>
      <c r="G220" s="241" t="s">
        <v>219</v>
      </c>
      <c r="H220" s="242">
        <v>7</v>
      </c>
      <c r="I220" s="243"/>
      <c r="J220" s="244">
        <f>ROUND(I220*H220,2)</f>
        <v>0</v>
      </c>
      <c r="K220" s="240" t="s">
        <v>146</v>
      </c>
      <c r="L220" s="245"/>
      <c r="M220" s="246" t="s">
        <v>1</v>
      </c>
      <c r="N220" s="247" t="s">
        <v>44</v>
      </c>
      <c r="O220" s="90"/>
      <c r="P220" s="227">
        <f>O220*H220</f>
        <v>0</v>
      </c>
      <c r="Q220" s="227">
        <v>0.1</v>
      </c>
      <c r="R220" s="227">
        <f>Q220*H220</f>
        <v>0.7000000000000001</v>
      </c>
      <c r="S220" s="227">
        <v>0</v>
      </c>
      <c r="T220" s="228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9" t="s">
        <v>180</v>
      </c>
      <c r="AT220" s="229" t="s">
        <v>176</v>
      </c>
      <c r="AU220" s="229" t="s">
        <v>87</v>
      </c>
      <c r="AY220" s="16" t="s">
        <v>141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87</v>
      </c>
      <c r="BK220" s="230">
        <f>ROUND(I220*H220,2)</f>
        <v>0</v>
      </c>
      <c r="BL220" s="16" t="s">
        <v>147</v>
      </c>
      <c r="BM220" s="229" t="s">
        <v>368</v>
      </c>
    </row>
    <row r="221" spans="1:65" s="2" customFormat="1" ht="16.5" customHeight="1">
      <c r="A221" s="37"/>
      <c r="B221" s="38"/>
      <c r="C221" s="218" t="s">
        <v>369</v>
      </c>
      <c r="D221" s="218" t="s">
        <v>142</v>
      </c>
      <c r="E221" s="219" t="s">
        <v>370</v>
      </c>
      <c r="F221" s="220" t="s">
        <v>371</v>
      </c>
      <c r="G221" s="221" t="s">
        <v>219</v>
      </c>
      <c r="H221" s="222">
        <v>11</v>
      </c>
      <c r="I221" s="223"/>
      <c r="J221" s="224">
        <f>ROUND(I221*H221,2)</f>
        <v>0</v>
      </c>
      <c r="K221" s="220" t="s">
        <v>146</v>
      </c>
      <c r="L221" s="43"/>
      <c r="M221" s="225" t="s">
        <v>1</v>
      </c>
      <c r="N221" s="226" t="s">
        <v>44</v>
      </c>
      <c r="O221" s="90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9" t="s">
        <v>147</v>
      </c>
      <c r="AT221" s="229" t="s">
        <v>142</v>
      </c>
      <c r="AU221" s="229" t="s">
        <v>87</v>
      </c>
      <c r="AY221" s="16" t="s">
        <v>141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6" t="s">
        <v>87</v>
      </c>
      <c r="BK221" s="230">
        <f>ROUND(I221*H221,2)</f>
        <v>0</v>
      </c>
      <c r="BL221" s="16" t="s">
        <v>147</v>
      </c>
      <c r="BM221" s="229" t="s">
        <v>372</v>
      </c>
    </row>
    <row r="222" spans="1:47" s="2" customFormat="1" ht="12">
      <c r="A222" s="37"/>
      <c r="B222" s="38"/>
      <c r="C222" s="39"/>
      <c r="D222" s="231" t="s">
        <v>149</v>
      </c>
      <c r="E222" s="39"/>
      <c r="F222" s="232" t="s">
        <v>373</v>
      </c>
      <c r="G222" s="39"/>
      <c r="H222" s="39"/>
      <c r="I222" s="233"/>
      <c r="J222" s="39"/>
      <c r="K222" s="39"/>
      <c r="L222" s="43"/>
      <c r="M222" s="234"/>
      <c r="N222" s="235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149</v>
      </c>
      <c r="AU222" s="16" t="s">
        <v>87</v>
      </c>
    </row>
    <row r="223" spans="1:47" s="2" customFormat="1" ht="12">
      <c r="A223" s="37"/>
      <c r="B223" s="38"/>
      <c r="C223" s="39"/>
      <c r="D223" s="236" t="s">
        <v>173</v>
      </c>
      <c r="E223" s="39"/>
      <c r="F223" s="237" t="s">
        <v>374</v>
      </c>
      <c r="G223" s="39"/>
      <c r="H223" s="39"/>
      <c r="I223" s="233"/>
      <c r="J223" s="39"/>
      <c r="K223" s="39"/>
      <c r="L223" s="43"/>
      <c r="M223" s="234"/>
      <c r="N223" s="235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173</v>
      </c>
      <c r="AU223" s="16" t="s">
        <v>87</v>
      </c>
    </row>
    <row r="224" spans="1:65" s="2" customFormat="1" ht="24.15" customHeight="1">
      <c r="A224" s="37"/>
      <c r="B224" s="38"/>
      <c r="C224" s="238" t="s">
        <v>375</v>
      </c>
      <c r="D224" s="238" t="s">
        <v>176</v>
      </c>
      <c r="E224" s="239" t="s">
        <v>376</v>
      </c>
      <c r="F224" s="240" t="s">
        <v>377</v>
      </c>
      <c r="G224" s="241" t="s">
        <v>219</v>
      </c>
      <c r="H224" s="242">
        <v>11</v>
      </c>
      <c r="I224" s="243"/>
      <c r="J224" s="244">
        <f>ROUND(I224*H224,2)</f>
        <v>0</v>
      </c>
      <c r="K224" s="240" t="s">
        <v>146</v>
      </c>
      <c r="L224" s="245"/>
      <c r="M224" s="246" t="s">
        <v>1</v>
      </c>
      <c r="N224" s="247" t="s">
        <v>44</v>
      </c>
      <c r="O224" s="90"/>
      <c r="P224" s="227">
        <f>O224*H224</f>
        <v>0</v>
      </c>
      <c r="Q224" s="227">
        <v>0.0069</v>
      </c>
      <c r="R224" s="227">
        <f>Q224*H224</f>
        <v>0.0759</v>
      </c>
      <c r="S224" s="227">
        <v>0</v>
      </c>
      <c r="T224" s="228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9" t="s">
        <v>180</v>
      </c>
      <c r="AT224" s="229" t="s">
        <v>176</v>
      </c>
      <c r="AU224" s="229" t="s">
        <v>87</v>
      </c>
      <c r="AY224" s="16" t="s">
        <v>141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6" t="s">
        <v>87</v>
      </c>
      <c r="BK224" s="230">
        <f>ROUND(I224*H224,2)</f>
        <v>0</v>
      </c>
      <c r="BL224" s="16" t="s">
        <v>147</v>
      </c>
      <c r="BM224" s="229" t="s">
        <v>378</v>
      </c>
    </row>
    <row r="225" spans="1:65" s="2" customFormat="1" ht="24.15" customHeight="1">
      <c r="A225" s="37"/>
      <c r="B225" s="38"/>
      <c r="C225" s="238" t="s">
        <v>379</v>
      </c>
      <c r="D225" s="238" t="s">
        <v>176</v>
      </c>
      <c r="E225" s="239" t="s">
        <v>380</v>
      </c>
      <c r="F225" s="240" t="s">
        <v>381</v>
      </c>
      <c r="G225" s="241" t="s">
        <v>219</v>
      </c>
      <c r="H225" s="242">
        <v>11</v>
      </c>
      <c r="I225" s="243"/>
      <c r="J225" s="244">
        <f>ROUND(I225*H225,2)</f>
        <v>0</v>
      </c>
      <c r="K225" s="240" t="s">
        <v>146</v>
      </c>
      <c r="L225" s="245"/>
      <c r="M225" s="246" t="s">
        <v>1</v>
      </c>
      <c r="N225" s="247" t="s">
        <v>44</v>
      </c>
      <c r="O225" s="90"/>
      <c r="P225" s="227">
        <f>O225*H225</f>
        <v>0</v>
      </c>
      <c r="Q225" s="227">
        <v>0.0009</v>
      </c>
      <c r="R225" s="227">
        <f>Q225*H225</f>
        <v>0.009899999999999999</v>
      </c>
      <c r="S225" s="227">
        <v>0</v>
      </c>
      <c r="T225" s="228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9" t="s">
        <v>180</v>
      </c>
      <c r="AT225" s="229" t="s">
        <v>176</v>
      </c>
      <c r="AU225" s="229" t="s">
        <v>87</v>
      </c>
      <c r="AY225" s="16" t="s">
        <v>141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6" t="s">
        <v>87</v>
      </c>
      <c r="BK225" s="230">
        <f>ROUND(I225*H225,2)</f>
        <v>0</v>
      </c>
      <c r="BL225" s="16" t="s">
        <v>147</v>
      </c>
      <c r="BM225" s="229" t="s">
        <v>382</v>
      </c>
    </row>
    <row r="226" spans="1:65" s="2" customFormat="1" ht="16.5" customHeight="1">
      <c r="A226" s="37"/>
      <c r="B226" s="38"/>
      <c r="C226" s="218" t="s">
        <v>383</v>
      </c>
      <c r="D226" s="218" t="s">
        <v>142</v>
      </c>
      <c r="E226" s="219" t="s">
        <v>384</v>
      </c>
      <c r="F226" s="220" t="s">
        <v>385</v>
      </c>
      <c r="G226" s="221" t="s">
        <v>219</v>
      </c>
      <c r="H226" s="222">
        <v>1</v>
      </c>
      <c r="I226" s="223"/>
      <c r="J226" s="224">
        <f>ROUND(I226*H226,2)</f>
        <v>0</v>
      </c>
      <c r="K226" s="220" t="s">
        <v>146</v>
      </c>
      <c r="L226" s="43"/>
      <c r="M226" s="225" t="s">
        <v>1</v>
      </c>
      <c r="N226" s="226" t="s">
        <v>44</v>
      </c>
      <c r="O226" s="90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9" t="s">
        <v>147</v>
      </c>
      <c r="AT226" s="229" t="s">
        <v>142</v>
      </c>
      <c r="AU226" s="229" t="s">
        <v>87</v>
      </c>
      <c r="AY226" s="16" t="s">
        <v>141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6" t="s">
        <v>87</v>
      </c>
      <c r="BK226" s="230">
        <f>ROUND(I226*H226,2)</f>
        <v>0</v>
      </c>
      <c r="BL226" s="16" t="s">
        <v>147</v>
      </c>
      <c r="BM226" s="229" t="s">
        <v>386</v>
      </c>
    </row>
    <row r="227" spans="1:47" s="2" customFormat="1" ht="12">
      <c r="A227" s="37"/>
      <c r="B227" s="38"/>
      <c r="C227" s="39"/>
      <c r="D227" s="231" t="s">
        <v>149</v>
      </c>
      <c r="E227" s="39"/>
      <c r="F227" s="232" t="s">
        <v>387</v>
      </c>
      <c r="G227" s="39"/>
      <c r="H227" s="39"/>
      <c r="I227" s="233"/>
      <c r="J227" s="39"/>
      <c r="K227" s="39"/>
      <c r="L227" s="43"/>
      <c r="M227" s="234"/>
      <c r="N227" s="235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149</v>
      </c>
      <c r="AU227" s="16" t="s">
        <v>87</v>
      </c>
    </row>
    <row r="228" spans="1:47" s="2" customFormat="1" ht="12">
      <c r="A228" s="37"/>
      <c r="B228" s="38"/>
      <c r="C228" s="39"/>
      <c r="D228" s="236" t="s">
        <v>173</v>
      </c>
      <c r="E228" s="39"/>
      <c r="F228" s="237" t="s">
        <v>374</v>
      </c>
      <c r="G228" s="39"/>
      <c r="H228" s="39"/>
      <c r="I228" s="233"/>
      <c r="J228" s="39"/>
      <c r="K228" s="39"/>
      <c r="L228" s="43"/>
      <c r="M228" s="234"/>
      <c r="N228" s="235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173</v>
      </c>
      <c r="AU228" s="16" t="s">
        <v>87</v>
      </c>
    </row>
    <row r="229" spans="1:65" s="2" customFormat="1" ht="24.15" customHeight="1">
      <c r="A229" s="37"/>
      <c r="B229" s="38"/>
      <c r="C229" s="238" t="s">
        <v>388</v>
      </c>
      <c r="D229" s="238" t="s">
        <v>176</v>
      </c>
      <c r="E229" s="239" t="s">
        <v>389</v>
      </c>
      <c r="F229" s="240" t="s">
        <v>390</v>
      </c>
      <c r="G229" s="241" t="s">
        <v>219</v>
      </c>
      <c r="H229" s="242">
        <v>1</v>
      </c>
      <c r="I229" s="243"/>
      <c r="J229" s="244">
        <f>ROUND(I229*H229,2)</f>
        <v>0</v>
      </c>
      <c r="K229" s="240" t="s">
        <v>146</v>
      </c>
      <c r="L229" s="245"/>
      <c r="M229" s="246" t="s">
        <v>1</v>
      </c>
      <c r="N229" s="247" t="s">
        <v>44</v>
      </c>
      <c r="O229" s="90"/>
      <c r="P229" s="227">
        <f>O229*H229</f>
        <v>0</v>
      </c>
      <c r="Q229" s="227">
        <v>0.014</v>
      </c>
      <c r="R229" s="227">
        <f>Q229*H229</f>
        <v>0.014</v>
      </c>
      <c r="S229" s="227">
        <v>0</v>
      </c>
      <c r="T229" s="228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9" t="s">
        <v>180</v>
      </c>
      <c r="AT229" s="229" t="s">
        <v>176</v>
      </c>
      <c r="AU229" s="229" t="s">
        <v>87</v>
      </c>
      <c r="AY229" s="16" t="s">
        <v>141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87</v>
      </c>
      <c r="BK229" s="230">
        <f>ROUND(I229*H229,2)</f>
        <v>0</v>
      </c>
      <c r="BL229" s="16" t="s">
        <v>147</v>
      </c>
      <c r="BM229" s="229" t="s">
        <v>391</v>
      </c>
    </row>
    <row r="230" spans="1:65" s="2" customFormat="1" ht="24.15" customHeight="1">
      <c r="A230" s="37"/>
      <c r="B230" s="38"/>
      <c r="C230" s="238" t="s">
        <v>392</v>
      </c>
      <c r="D230" s="238" t="s">
        <v>176</v>
      </c>
      <c r="E230" s="239" t="s">
        <v>393</v>
      </c>
      <c r="F230" s="240" t="s">
        <v>394</v>
      </c>
      <c r="G230" s="241" t="s">
        <v>219</v>
      </c>
      <c r="H230" s="242">
        <v>1</v>
      </c>
      <c r="I230" s="243"/>
      <c r="J230" s="244">
        <f>ROUND(I230*H230,2)</f>
        <v>0</v>
      </c>
      <c r="K230" s="240" t="s">
        <v>146</v>
      </c>
      <c r="L230" s="245"/>
      <c r="M230" s="246" t="s">
        <v>1</v>
      </c>
      <c r="N230" s="247" t="s">
        <v>44</v>
      </c>
      <c r="O230" s="90"/>
      <c r="P230" s="227">
        <f>O230*H230</f>
        <v>0</v>
      </c>
      <c r="Q230" s="227">
        <v>0.0019</v>
      </c>
      <c r="R230" s="227">
        <f>Q230*H230</f>
        <v>0.0019</v>
      </c>
      <c r="S230" s="227">
        <v>0</v>
      </c>
      <c r="T230" s="228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9" t="s">
        <v>180</v>
      </c>
      <c r="AT230" s="229" t="s">
        <v>176</v>
      </c>
      <c r="AU230" s="229" t="s">
        <v>87</v>
      </c>
      <c r="AY230" s="16" t="s">
        <v>141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6" t="s">
        <v>87</v>
      </c>
      <c r="BK230" s="230">
        <f>ROUND(I230*H230,2)</f>
        <v>0</v>
      </c>
      <c r="BL230" s="16" t="s">
        <v>147</v>
      </c>
      <c r="BM230" s="229" t="s">
        <v>395</v>
      </c>
    </row>
    <row r="231" spans="1:65" s="2" customFormat="1" ht="33" customHeight="1">
      <c r="A231" s="37"/>
      <c r="B231" s="38"/>
      <c r="C231" s="218" t="s">
        <v>396</v>
      </c>
      <c r="D231" s="218" t="s">
        <v>142</v>
      </c>
      <c r="E231" s="219" t="s">
        <v>397</v>
      </c>
      <c r="F231" s="220" t="s">
        <v>398</v>
      </c>
      <c r="G231" s="221" t="s">
        <v>219</v>
      </c>
      <c r="H231" s="222">
        <v>8</v>
      </c>
      <c r="I231" s="223"/>
      <c r="J231" s="224">
        <f>ROUND(I231*H231,2)</f>
        <v>0</v>
      </c>
      <c r="K231" s="220" t="s">
        <v>146</v>
      </c>
      <c r="L231" s="43"/>
      <c r="M231" s="225" t="s">
        <v>1</v>
      </c>
      <c r="N231" s="226" t="s">
        <v>44</v>
      </c>
      <c r="O231" s="90"/>
      <c r="P231" s="227">
        <f>O231*H231</f>
        <v>0</v>
      </c>
      <c r="Q231" s="227">
        <v>0.00016</v>
      </c>
      <c r="R231" s="227">
        <f>Q231*H231</f>
        <v>0.00128</v>
      </c>
      <c r="S231" s="227">
        <v>0</v>
      </c>
      <c r="T231" s="228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9" t="s">
        <v>147</v>
      </c>
      <c r="AT231" s="229" t="s">
        <v>142</v>
      </c>
      <c r="AU231" s="229" t="s">
        <v>87</v>
      </c>
      <c r="AY231" s="16" t="s">
        <v>141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6" t="s">
        <v>87</v>
      </c>
      <c r="BK231" s="230">
        <f>ROUND(I231*H231,2)</f>
        <v>0</v>
      </c>
      <c r="BL231" s="16" t="s">
        <v>147</v>
      </c>
      <c r="BM231" s="229" t="s">
        <v>399</v>
      </c>
    </row>
    <row r="232" spans="1:47" s="2" customFormat="1" ht="12">
      <c r="A232" s="37"/>
      <c r="B232" s="38"/>
      <c r="C232" s="39"/>
      <c r="D232" s="231" t="s">
        <v>149</v>
      </c>
      <c r="E232" s="39"/>
      <c r="F232" s="232" t="s">
        <v>400</v>
      </c>
      <c r="G232" s="39"/>
      <c r="H232" s="39"/>
      <c r="I232" s="233"/>
      <c r="J232" s="39"/>
      <c r="K232" s="39"/>
      <c r="L232" s="43"/>
      <c r="M232" s="234"/>
      <c r="N232" s="235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149</v>
      </c>
      <c r="AU232" s="16" t="s">
        <v>87</v>
      </c>
    </row>
    <row r="233" spans="1:47" s="2" customFormat="1" ht="12">
      <c r="A233" s="37"/>
      <c r="B233" s="38"/>
      <c r="C233" s="39"/>
      <c r="D233" s="236" t="s">
        <v>173</v>
      </c>
      <c r="E233" s="39"/>
      <c r="F233" s="237" t="s">
        <v>401</v>
      </c>
      <c r="G233" s="39"/>
      <c r="H233" s="39"/>
      <c r="I233" s="233"/>
      <c r="J233" s="39"/>
      <c r="K233" s="39"/>
      <c r="L233" s="43"/>
      <c r="M233" s="234"/>
      <c r="N233" s="235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173</v>
      </c>
      <c r="AU233" s="16" t="s">
        <v>87</v>
      </c>
    </row>
    <row r="234" spans="1:65" s="2" customFormat="1" ht="16.5" customHeight="1">
      <c r="A234" s="37"/>
      <c r="B234" s="38"/>
      <c r="C234" s="218" t="s">
        <v>402</v>
      </c>
      <c r="D234" s="218" t="s">
        <v>142</v>
      </c>
      <c r="E234" s="219" t="s">
        <v>403</v>
      </c>
      <c r="F234" s="220" t="s">
        <v>404</v>
      </c>
      <c r="G234" s="221" t="s">
        <v>153</v>
      </c>
      <c r="H234" s="222">
        <v>320.67</v>
      </c>
      <c r="I234" s="223"/>
      <c r="J234" s="224">
        <f>ROUND(I234*H234,2)</f>
        <v>0</v>
      </c>
      <c r="K234" s="220" t="s">
        <v>146</v>
      </c>
      <c r="L234" s="43"/>
      <c r="M234" s="225" t="s">
        <v>1</v>
      </c>
      <c r="N234" s="226" t="s">
        <v>44</v>
      </c>
      <c r="O234" s="90"/>
      <c r="P234" s="227">
        <f>O234*H234</f>
        <v>0</v>
      </c>
      <c r="Q234" s="227">
        <v>0.00019</v>
      </c>
      <c r="R234" s="227">
        <f>Q234*H234</f>
        <v>0.060927300000000004</v>
      </c>
      <c r="S234" s="227">
        <v>0</v>
      </c>
      <c r="T234" s="228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9" t="s">
        <v>147</v>
      </c>
      <c r="AT234" s="229" t="s">
        <v>142</v>
      </c>
      <c r="AU234" s="229" t="s">
        <v>87</v>
      </c>
      <c r="AY234" s="16" t="s">
        <v>141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6" t="s">
        <v>87</v>
      </c>
      <c r="BK234" s="230">
        <f>ROUND(I234*H234,2)</f>
        <v>0</v>
      </c>
      <c r="BL234" s="16" t="s">
        <v>147</v>
      </c>
      <c r="BM234" s="229" t="s">
        <v>405</v>
      </c>
    </row>
    <row r="235" spans="1:47" s="2" customFormat="1" ht="12">
      <c r="A235" s="37"/>
      <c r="B235" s="38"/>
      <c r="C235" s="39"/>
      <c r="D235" s="231" t="s">
        <v>149</v>
      </c>
      <c r="E235" s="39"/>
      <c r="F235" s="232" t="s">
        <v>406</v>
      </c>
      <c r="G235" s="39"/>
      <c r="H235" s="39"/>
      <c r="I235" s="233"/>
      <c r="J235" s="39"/>
      <c r="K235" s="39"/>
      <c r="L235" s="43"/>
      <c r="M235" s="234"/>
      <c r="N235" s="235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149</v>
      </c>
      <c r="AU235" s="16" t="s">
        <v>87</v>
      </c>
    </row>
    <row r="236" spans="1:51" s="12" customFormat="1" ht="12">
      <c r="A236" s="12"/>
      <c r="B236" s="248"/>
      <c r="C236" s="249"/>
      <c r="D236" s="236" t="s">
        <v>182</v>
      </c>
      <c r="E236" s="268" t="s">
        <v>1</v>
      </c>
      <c r="F236" s="250" t="s">
        <v>352</v>
      </c>
      <c r="G236" s="249"/>
      <c r="H236" s="251">
        <v>152.7</v>
      </c>
      <c r="I236" s="252"/>
      <c r="J236" s="249"/>
      <c r="K236" s="249"/>
      <c r="L236" s="253"/>
      <c r="M236" s="254"/>
      <c r="N236" s="255"/>
      <c r="O236" s="255"/>
      <c r="P236" s="255"/>
      <c r="Q236" s="255"/>
      <c r="R236" s="255"/>
      <c r="S236" s="255"/>
      <c r="T236" s="256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257" t="s">
        <v>182</v>
      </c>
      <c r="AU236" s="257" t="s">
        <v>87</v>
      </c>
      <c r="AV236" s="12" t="s">
        <v>89</v>
      </c>
      <c r="AW236" s="12" t="s">
        <v>33</v>
      </c>
      <c r="AX236" s="12" t="s">
        <v>87</v>
      </c>
      <c r="AY236" s="257" t="s">
        <v>141</v>
      </c>
    </row>
    <row r="237" spans="1:51" s="12" customFormat="1" ht="12">
      <c r="A237" s="12"/>
      <c r="B237" s="248"/>
      <c r="C237" s="249"/>
      <c r="D237" s="236" t="s">
        <v>182</v>
      </c>
      <c r="E237" s="249"/>
      <c r="F237" s="250" t="s">
        <v>407</v>
      </c>
      <c r="G237" s="249"/>
      <c r="H237" s="251">
        <v>320.67</v>
      </c>
      <c r="I237" s="252"/>
      <c r="J237" s="249"/>
      <c r="K237" s="249"/>
      <c r="L237" s="253"/>
      <c r="M237" s="254"/>
      <c r="N237" s="255"/>
      <c r="O237" s="255"/>
      <c r="P237" s="255"/>
      <c r="Q237" s="255"/>
      <c r="R237" s="255"/>
      <c r="S237" s="255"/>
      <c r="T237" s="256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257" t="s">
        <v>182</v>
      </c>
      <c r="AU237" s="257" t="s">
        <v>87</v>
      </c>
      <c r="AV237" s="12" t="s">
        <v>89</v>
      </c>
      <c r="AW237" s="12" t="s">
        <v>4</v>
      </c>
      <c r="AX237" s="12" t="s">
        <v>87</v>
      </c>
      <c r="AY237" s="257" t="s">
        <v>141</v>
      </c>
    </row>
    <row r="238" spans="1:65" s="2" customFormat="1" ht="21.75" customHeight="1">
      <c r="A238" s="37"/>
      <c r="B238" s="38"/>
      <c r="C238" s="218" t="s">
        <v>408</v>
      </c>
      <c r="D238" s="218" t="s">
        <v>142</v>
      </c>
      <c r="E238" s="219" t="s">
        <v>409</v>
      </c>
      <c r="F238" s="220" t="s">
        <v>410</v>
      </c>
      <c r="G238" s="221" t="s">
        <v>153</v>
      </c>
      <c r="H238" s="222">
        <v>152.7</v>
      </c>
      <c r="I238" s="223"/>
      <c r="J238" s="224">
        <f>ROUND(I238*H238,2)</f>
        <v>0</v>
      </c>
      <c r="K238" s="220" t="s">
        <v>146</v>
      </c>
      <c r="L238" s="43"/>
      <c r="M238" s="225" t="s">
        <v>1</v>
      </c>
      <c r="N238" s="226" t="s">
        <v>44</v>
      </c>
      <c r="O238" s="90"/>
      <c r="P238" s="227">
        <f>O238*H238</f>
        <v>0</v>
      </c>
      <c r="Q238" s="227">
        <v>9E-05</v>
      </c>
      <c r="R238" s="227">
        <f>Q238*H238</f>
        <v>0.013743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147</v>
      </c>
      <c r="AT238" s="229" t="s">
        <v>142</v>
      </c>
      <c r="AU238" s="229" t="s">
        <v>87</v>
      </c>
      <c r="AY238" s="16" t="s">
        <v>141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87</v>
      </c>
      <c r="BK238" s="230">
        <f>ROUND(I238*H238,2)</f>
        <v>0</v>
      </c>
      <c r="BL238" s="16" t="s">
        <v>147</v>
      </c>
      <c r="BM238" s="229" t="s">
        <v>411</v>
      </c>
    </row>
    <row r="239" spans="1:47" s="2" customFormat="1" ht="12">
      <c r="A239" s="37"/>
      <c r="B239" s="38"/>
      <c r="C239" s="39"/>
      <c r="D239" s="231" t="s">
        <v>149</v>
      </c>
      <c r="E239" s="39"/>
      <c r="F239" s="232" t="s">
        <v>412</v>
      </c>
      <c r="G239" s="39"/>
      <c r="H239" s="39"/>
      <c r="I239" s="233"/>
      <c r="J239" s="39"/>
      <c r="K239" s="39"/>
      <c r="L239" s="43"/>
      <c r="M239" s="234"/>
      <c r="N239" s="235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149</v>
      </c>
      <c r="AU239" s="16" t="s">
        <v>87</v>
      </c>
    </row>
    <row r="240" spans="1:51" s="12" customFormat="1" ht="12">
      <c r="A240" s="12"/>
      <c r="B240" s="248"/>
      <c r="C240" s="249"/>
      <c r="D240" s="236" t="s">
        <v>182</v>
      </c>
      <c r="E240" s="268" t="s">
        <v>1</v>
      </c>
      <c r="F240" s="250" t="s">
        <v>352</v>
      </c>
      <c r="G240" s="249"/>
      <c r="H240" s="251">
        <v>152.7</v>
      </c>
      <c r="I240" s="252"/>
      <c r="J240" s="249"/>
      <c r="K240" s="249"/>
      <c r="L240" s="253"/>
      <c r="M240" s="254"/>
      <c r="N240" s="255"/>
      <c r="O240" s="255"/>
      <c r="P240" s="255"/>
      <c r="Q240" s="255"/>
      <c r="R240" s="255"/>
      <c r="S240" s="255"/>
      <c r="T240" s="256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T240" s="257" t="s">
        <v>182</v>
      </c>
      <c r="AU240" s="257" t="s">
        <v>87</v>
      </c>
      <c r="AV240" s="12" t="s">
        <v>89</v>
      </c>
      <c r="AW240" s="12" t="s">
        <v>33</v>
      </c>
      <c r="AX240" s="12" t="s">
        <v>87</v>
      </c>
      <c r="AY240" s="257" t="s">
        <v>141</v>
      </c>
    </row>
    <row r="241" spans="1:63" s="11" customFormat="1" ht="25.9" customHeight="1">
      <c r="A241" s="11"/>
      <c r="B241" s="204"/>
      <c r="C241" s="205"/>
      <c r="D241" s="206" t="s">
        <v>78</v>
      </c>
      <c r="E241" s="207" t="s">
        <v>413</v>
      </c>
      <c r="F241" s="207" t="s">
        <v>414</v>
      </c>
      <c r="G241" s="205"/>
      <c r="H241" s="205"/>
      <c r="I241" s="208"/>
      <c r="J241" s="209">
        <f>BK241</f>
        <v>0</v>
      </c>
      <c r="K241" s="205"/>
      <c r="L241" s="210"/>
      <c r="M241" s="211"/>
      <c r="N241" s="212"/>
      <c r="O241" s="212"/>
      <c r="P241" s="213">
        <f>SUM(P242:P244)</f>
        <v>0</v>
      </c>
      <c r="Q241" s="212"/>
      <c r="R241" s="213">
        <f>SUM(R242:R244)</f>
        <v>0</v>
      </c>
      <c r="S241" s="212"/>
      <c r="T241" s="214">
        <f>SUM(T242:T244)</f>
        <v>0</v>
      </c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R241" s="215" t="s">
        <v>87</v>
      </c>
      <c r="AT241" s="216" t="s">
        <v>78</v>
      </c>
      <c r="AU241" s="216" t="s">
        <v>79</v>
      </c>
      <c r="AY241" s="215" t="s">
        <v>141</v>
      </c>
      <c r="BK241" s="217">
        <f>SUM(BK242:BK244)</f>
        <v>0</v>
      </c>
    </row>
    <row r="242" spans="1:65" s="2" customFormat="1" ht="49.05" customHeight="1">
      <c r="A242" s="37"/>
      <c r="B242" s="38"/>
      <c r="C242" s="218" t="s">
        <v>415</v>
      </c>
      <c r="D242" s="218" t="s">
        <v>142</v>
      </c>
      <c r="E242" s="219" t="s">
        <v>416</v>
      </c>
      <c r="F242" s="220" t="s">
        <v>417</v>
      </c>
      <c r="G242" s="221" t="s">
        <v>179</v>
      </c>
      <c r="H242" s="222">
        <v>36.5</v>
      </c>
      <c r="I242" s="223"/>
      <c r="J242" s="224">
        <f>ROUND(I242*H242,2)</f>
        <v>0</v>
      </c>
      <c r="K242" s="220" t="s">
        <v>146</v>
      </c>
      <c r="L242" s="43"/>
      <c r="M242" s="225" t="s">
        <v>1</v>
      </c>
      <c r="N242" s="226" t="s">
        <v>44</v>
      </c>
      <c r="O242" s="90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9" t="s">
        <v>147</v>
      </c>
      <c r="AT242" s="229" t="s">
        <v>142</v>
      </c>
      <c r="AU242" s="229" t="s">
        <v>87</v>
      </c>
      <c r="AY242" s="16" t="s">
        <v>141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6" t="s">
        <v>87</v>
      </c>
      <c r="BK242" s="230">
        <f>ROUND(I242*H242,2)</f>
        <v>0</v>
      </c>
      <c r="BL242" s="16" t="s">
        <v>147</v>
      </c>
      <c r="BM242" s="229" t="s">
        <v>418</v>
      </c>
    </row>
    <row r="243" spans="1:47" s="2" customFormat="1" ht="12">
      <c r="A243" s="37"/>
      <c r="B243" s="38"/>
      <c r="C243" s="39"/>
      <c r="D243" s="231" t="s">
        <v>149</v>
      </c>
      <c r="E243" s="39"/>
      <c r="F243" s="232" t="s">
        <v>419</v>
      </c>
      <c r="G243" s="39"/>
      <c r="H243" s="39"/>
      <c r="I243" s="233"/>
      <c r="J243" s="39"/>
      <c r="K243" s="39"/>
      <c r="L243" s="43"/>
      <c r="M243" s="234"/>
      <c r="N243" s="235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149</v>
      </c>
      <c r="AU243" s="16" t="s">
        <v>87</v>
      </c>
    </row>
    <row r="244" spans="1:47" s="2" customFormat="1" ht="12">
      <c r="A244" s="37"/>
      <c r="B244" s="38"/>
      <c r="C244" s="39"/>
      <c r="D244" s="236" t="s">
        <v>173</v>
      </c>
      <c r="E244" s="39"/>
      <c r="F244" s="237" t="s">
        <v>420</v>
      </c>
      <c r="G244" s="39"/>
      <c r="H244" s="39"/>
      <c r="I244" s="233"/>
      <c r="J244" s="39"/>
      <c r="K244" s="39"/>
      <c r="L244" s="43"/>
      <c r="M244" s="269"/>
      <c r="N244" s="270"/>
      <c r="O244" s="271"/>
      <c r="P244" s="271"/>
      <c r="Q244" s="271"/>
      <c r="R244" s="271"/>
      <c r="S244" s="271"/>
      <c r="T244" s="272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173</v>
      </c>
      <c r="AU244" s="16" t="s">
        <v>87</v>
      </c>
    </row>
    <row r="245" spans="1:31" s="2" customFormat="1" ht="6.95" customHeight="1">
      <c r="A245" s="37"/>
      <c r="B245" s="65"/>
      <c r="C245" s="66"/>
      <c r="D245" s="66"/>
      <c r="E245" s="66"/>
      <c r="F245" s="66"/>
      <c r="G245" s="66"/>
      <c r="H245" s="66"/>
      <c r="I245" s="66"/>
      <c r="J245" s="66"/>
      <c r="K245" s="66"/>
      <c r="L245" s="43"/>
      <c r="M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</sheetData>
  <sheetProtection password="CC35" sheet="1" objects="1" scenarios="1" formatColumns="0" formatRows="0" autoFilter="0"/>
  <autoFilter ref="C120:K2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4" r:id="rId1" display="https://podminky.urs.cz/item/CS_URS_2023_01/132251103"/>
    <hyperlink ref="F126" r:id="rId2" display="https://podminky.urs.cz/item/CS_URS_2023_01/141721214"/>
    <hyperlink ref="F129" r:id="rId3" display="https://podminky.urs.cz/item/CS_URS_2023_01/162751117"/>
    <hyperlink ref="F132" r:id="rId4" display="https://podminky.urs.cz/item/CS_URS_2023_01/171251201"/>
    <hyperlink ref="F134" r:id="rId5" display="https://podminky.urs.cz/item/CS_URS_2023_01/174101101"/>
    <hyperlink ref="F139" r:id="rId6" display="https://podminky.urs.cz/item/CS_URS_2023_01/175111101"/>
    <hyperlink ref="F145" r:id="rId7" display="https://podminky.urs.cz/item/CS_URS_2023_01/212751106"/>
    <hyperlink ref="F150" r:id="rId8" display="https://podminky.urs.cz/item/CS_URS_2023_01/451572111"/>
    <hyperlink ref="F153" r:id="rId9" display="https://podminky.urs.cz/item/CS_URS_2023_01/452313141"/>
    <hyperlink ref="F157" r:id="rId10" display="https://podminky.urs.cz/item/CS_URS_2023_01/857242122"/>
    <hyperlink ref="F162" r:id="rId11" display="https://podminky.urs.cz/item/CS_URS_2023_01/857264122"/>
    <hyperlink ref="F166" r:id="rId12" display="https://podminky.urs.cz/item/CS_URS_2023_01/871161211"/>
    <hyperlink ref="F170" r:id="rId13" display="https://podminky.urs.cz/item/CS_URS_2023_01/871241211"/>
    <hyperlink ref="F174" r:id="rId14" display="https://podminky.urs.cz/item/CS_URS_2023_01/871270310"/>
    <hyperlink ref="F179" r:id="rId15" display="https://podminky.urs.cz/item/CS_URS_2023_01/877241101"/>
    <hyperlink ref="F184" r:id="rId16" display="https://podminky.urs.cz/item/CS_URS_2023_01/877241122"/>
    <hyperlink ref="F189" r:id="rId17" display="https://podminky.urs.cz/item/CS_URS_2023_01/879161111"/>
    <hyperlink ref="F192" r:id="rId18" display="https://podminky.urs.cz/item/CS_URS_2023_01/891162211"/>
    <hyperlink ref="F196" r:id="rId19" display="https://podminky.urs.cz/item/CS_URS_2023_01/891241112"/>
    <hyperlink ref="F201" r:id="rId20" display="https://podminky.urs.cz/item/CS_URS_2023_01/891247111"/>
    <hyperlink ref="F205" r:id="rId21" display="https://podminky.urs.cz/item/CS_URS_2023_01/891261112"/>
    <hyperlink ref="F210" r:id="rId22" display="https://podminky.urs.cz/item/CS_URS_2023_01/892241111"/>
    <hyperlink ref="F214" r:id="rId23" display="https://podminky.urs.cz/item/CS_URS_2023_01/892273122"/>
    <hyperlink ref="F218" r:id="rId24" display="https://podminky.urs.cz/item/CS_URS_2023_01/893811111"/>
    <hyperlink ref="F222" r:id="rId25" display="https://podminky.urs.cz/item/CS_URS_2023_01/899121102"/>
    <hyperlink ref="F227" r:id="rId26" display="https://podminky.urs.cz/item/CS_URS_2023_01/899121103"/>
    <hyperlink ref="F232" r:id="rId27" display="https://podminky.urs.cz/item/CS_URS_2023_01/899713111"/>
    <hyperlink ref="F235" r:id="rId28" display="https://podminky.urs.cz/item/CS_URS_2023_01/899721111"/>
    <hyperlink ref="F239" r:id="rId29" display="https://podminky.urs.cz/item/CS_URS_2023_01/899722113"/>
    <hyperlink ref="F243" r:id="rId30" display="https://podminky.urs.cz/item/CS_URS_2023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  <c r="AZ2" s="273" t="s">
        <v>421</v>
      </c>
      <c r="BA2" s="273" t="s">
        <v>422</v>
      </c>
      <c r="BB2" s="273" t="s">
        <v>423</v>
      </c>
      <c r="BC2" s="273" t="s">
        <v>424</v>
      </c>
      <c r="BD2" s="273" t="s">
        <v>89</v>
      </c>
    </row>
    <row r="3" spans="2:5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  <c r="AZ3" s="273" t="s">
        <v>425</v>
      </c>
      <c r="BA3" s="273" t="s">
        <v>426</v>
      </c>
      <c r="BB3" s="273" t="s">
        <v>423</v>
      </c>
      <c r="BC3" s="273" t="s">
        <v>427</v>
      </c>
      <c r="BD3" s="273" t="s">
        <v>89</v>
      </c>
    </row>
    <row r="4" spans="2:56" s="1" customFormat="1" ht="24.95" customHeight="1">
      <c r="B4" s="19"/>
      <c r="D4" s="147" t="s">
        <v>114</v>
      </c>
      <c r="L4" s="19"/>
      <c r="M4" s="148" t="s">
        <v>10</v>
      </c>
      <c r="AT4" s="16" t="s">
        <v>4</v>
      </c>
      <c r="AZ4" s="273" t="s">
        <v>428</v>
      </c>
      <c r="BA4" s="273" t="s">
        <v>429</v>
      </c>
      <c r="BB4" s="273" t="s">
        <v>423</v>
      </c>
      <c r="BC4" s="273" t="s">
        <v>430</v>
      </c>
      <c r="BD4" s="273" t="s">
        <v>89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 - 2.etapa</v>
      </c>
      <c r="F7" s="149"/>
      <c r="G7" s="149"/>
      <c r="H7" s="149"/>
      <c r="L7" s="19"/>
    </row>
    <row r="8" spans="2:12" s="1" customFormat="1" ht="12" customHeight="1">
      <c r="B8" s="19"/>
      <c r="D8" s="149" t="s">
        <v>115</v>
      </c>
      <c r="L8" s="19"/>
    </row>
    <row r="9" spans="1:31" s="2" customFormat="1" ht="16.5" customHeight="1">
      <c r="A9" s="37"/>
      <c r="B9" s="43"/>
      <c r="C9" s="37"/>
      <c r="D9" s="37"/>
      <c r="E9" s="150" t="s">
        <v>431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432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433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19</v>
      </c>
      <c r="E13" s="37"/>
      <c r="F13" s="140" t="s">
        <v>1</v>
      </c>
      <c r="G13" s="37"/>
      <c r="H13" s="37"/>
      <c r="I13" s="149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21</v>
      </c>
      <c r="E14" s="37"/>
      <c r="F14" s="140" t="s">
        <v>22</v>
      </c>
      <c r="G14" s="37"/>
      <c r="H14" s="37"/>
      <c r="I14" s="149" t="s">
        <v>23</v>
      </c>
      <c r="J14" s="152" t="str">
        <f>'Rekapitulace stavby'!AN8</f>
        <v>2. 2. 2023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25</v>
      </c>
      <c r="E16" s="37"/>
      <c r="F16" s="37"/>
      <c r="G16" s="37"/>
      <c r="H16" s="37"/>
      <c r="I16" s="149" t="s">
        <v>26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27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49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34</v>
      </c>
      <c r="E25" s="37"/>
      <c r="F25" s="37"/>
      <c r="G25" s="37"/>
      <c r="H25" s="37"/>
      <c r="I25" s="149" t="s">
        <v>26</v>
      </c>
      <c r="J25" s="140" t="s">
        <v>35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36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23.25" customHeight="1">
      <c r="A29" s="153"/>
      <c r="B29" s="154"/>
      <c r="C29" s="153"/>
      <c r="D29" s="153"/>
      <c r="E29" s="155" t="s">
        <v>38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39</v>
      </c>
      <c r="E32" s="37"/>
      <c r="F32" s="37"/>
      <c r="G32" s="37"/>
      <c r="H32" s="37"/>
      <c r="I32" s="37"/>
      <c r="J32" s="159">
        <f>ROUND(J128,2)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41</v>
      </c>
      <c r="G34" s="37"/>
      <c r="H34" s="37"/>
      <c r="I34" s="160" t="s">
        <v>40</v>
      </c>
      <c r="J34" s="160" t="s">
        <v>42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43</v>
      </c>
      <c r="E35" s="149" t="s">
        <v>44</v>
      </c>
      <c r="F35" s="162">
        <f>ROUND((SUM(BE128:BE366)),2)</f>
        <v>0</v>
      </c>
      <c r="G35" s="37"/>
      <c r="H35" s="37"/>
      <c r="I35" s="163">
        <v>0.21</v>
      </c>
      <c r="J35" s="162">
        <f>ROUND(((SUM(BE128:BE366))*I35),2)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45</v>
      </c>
      <c r="F36" s="162">
        <f>ROUND((SUM(BF128:BF366)),2)</f>
        <v>0</v>
      </c>
      <c r="G36" s="37"/>
      <c r="H36" s="37"/>
      <c r="I36" s="163">
        <v>0.15</v>
      </c>
      <c r="J36" s="162">
        <f>ROUND(((SUM(BF128:BF366))*I36),2)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46</v>
      </c>
      <c r="F37" s="162">
        <f>ROUND((SUM(BG128:BG366)),2)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47</v>
      </c>
      <c r="F38" s="162">
        <f>ROUND((SUM(BH128:BH366)),2)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48</v>
      </c>
      <c r="F39" s="162">
        <f>ROUND((SUM(BI128:BI366)),2)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 - 2.etapa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115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431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432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100.1 - Větev A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9"/>
      <c r="E91" s="39"/>
      <c r="F91" s="26" t="str">
        <f>F14</f>
        <v xml:space="preserve"> </v>
      </c>
      <c r="G91" s="39"/>
      <c r="H91" s="39"/>
      <c r="I91" s="31" t="s">
        <v>23</v>
      </c>
      <c r="J91" s="78" t="str">
        <f>IF(J14="","",J14)</f>
        <v>2. 2. 2023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25</v>
      </c>
      <c r="D93" s="39"/>
      <c r="E93" s="39"/>
      <c r="F93" s="26" t="str">
        <f>E17</f>
        <v>Město Studénka</v>
      </c>
      <c r="G93" s="39"/>
      <c r="H93" s="39"/>
      <c r="I93" s="31" t="s">
        <v>31</v>
      </c>
      <c r="J93" s="35" t="str">
        <f>E23</f>
        <v>PROJECT WORK s.r.o.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34</v>
      </c>
      <c r="J94" s="35" t="str">
        <f>E26</f>
        <v>Ladislav Pekárek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118</v>
      </c>
      <c r="D96" s="184"/>
      <c r="E96" s="184"/>
      <c r="F96" s="184"/>
      <c r="G96" s="184"/>
      <c r="H96" s="184"/>
      <c r="I96" s="184"/>
      <c r="J96" s="185" t="s">
        <v>119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120</v>
      </c>
      <c r="D98" s="39"/>
      <c r="E98" s="39"/>
      <c r="F98" s="39"/>
      <c r="G98" s="39"/>
      <c r="H98" s="39"/>
      <c r="I98" s="39"/>
      <c r="J98" s="109">
        <f>J128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187"/>
      <c r="C99" s="188"/>
      <c r="D99" s="189" t="s">
        <v>434</v>
      </c>
      <c r="E99" s="190"/>
      <c r="F99" s="190"/>
      <c r="G99" s="190"/>
      <c r="H99" s="190"/>
      <c r="I99" s="190"/>
      <c r="J99" s="191">
        <f>J129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7"/>
      <c r="C100" s="188"/>
      <c r="D100" s="189" t="s">
        <v>123</v>
      </c>
      <c r="E100" s="190"/>
      <c r="F100" s="190"/>
      <c r="G100" s="190"/>
      <c r="H100" s="190"/>
      <c r="I100" s="190"/>
      <c r="J100" s="191">
        <f>J239</f>
        <v>0</v>
      </c>
      <c r="K100" s="188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7"/>
      <c r="C101" s="188"/>
      <c r="D101" s="189" t="s">
        <v>435</v>
      </c>
      <c r="E101" s="190"/>
      <c r="F101" s="190"/>
      <c r="G101" s="190"/>
      <c r="H101" s="190"/>
      <c r="I101" s="190"/>
      <c r="J101" s="191">
        <f>J250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7"/>
      <c r="C102" s="188"/>
      <c r="D102" s="189" t="s">
        <v>124</v>
      </c>
      <c r="E102" s="190"/>
      <c r="F102" s="190"/>
      <c r="G102" s="190"/>
      <c r="H102" s="190"/>
      <c r="I102" s="190"/>
      <c r="J102" s="191">
        <f>J256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7"/>
      <c r="C103" s="188"/>
      <c r="D103" s="189" t="s">
        <v>436</v>
      </c>
      <c r="E103" s="190"/>
      <c r="F103" s="190"/>
      <c r="G103" s="190"/>
      <c r="H103" s="190"/>
      <c r="I103" s="190"/>
      <c r="J103" s="191">
        <f>J260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7"/>
      <c r="C104" s="188"/>
      <c r="D104" s="189" t="s">
        <v>125</v>
      </c>
      <c r="E104" s="190"/>
      <c r="F104" s="190"/>
      <c r="G104" s="190"/>
      <c r="H104" s="190"/>
      <c r="I104" s="190"/>
      <c r="J104" s="191">
        <f>J311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7"/>
      <c r="C105" s="188"/>
      <c r="D105" s="189" t="s">
        <v>437</v>
      </c>
      <c r="E105" s="190"/>
      <c r="F105" s="190"/>
      <c r="G105" s="190"/>
      <c r="H105" s="190"/>
      <c r="I105" s="190"/>
      <c r="J105" s="191">
        <f>J327</f>
        <v>0</v>
      </c>
      <c r="K105" s="188"/>
      <c r="L105" s="19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7"/>
      <c r="C106" s="188"/>
      <c r="D106" s="189" t="s">
        <v>126</v>
      </c>
      <c r="E106" s="190"/>
      <c r="F106" s="190"/>
      <c r="G106" s="190"/>
      <c r="H106" s="190"/>
      <c r="I106" s="190"/>
      <c r="J106" s="191">
        <f>J363</f>
        <v>0</v>
      </c>
      <c r="K106" s="188"/>
      <c r="L106" s="19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127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17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182" t="str">
        <f>E7</f>
        <v>Infrastruktura Nová Horka - 2.etapa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2:12" s="1" customFormat="1" ht="12" customHeight="1">
      <c r="B117" s="20"/>
      <c r="C117" s="31" t="s">
        <v>115</v>
      </c>
      <c r="D117" s="21"/>
      <c r="E117" s="21"/>
      <c r="F117" s="21"/>
      <c r="G117" s="21"/>
      <c r="H117" s="21"/>
      <c r="I117" s="21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82" t="s">
        <v>431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432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E11</f>
        <v>100.1 - Větev A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21</v>
      </c>
      <c r="D122" s="39"/>
      <c r="E122" s="39"/>
      <c r="F122" s="26" t="str">
        <f>F14</f>
        <v xml:space="preserve"> </v>
      </c>
      <c r="G122" s="39"/>
      <c r="H122" s="39"/>
      <c r="I122" s="31" t="s">
        <v>23</v>
      </c>
      <c r="J122" s="78" t="str">
        <f>IF(J14="","",J14)</f>
        <v>2. 2. 2023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5.65" customHeight="1">
      <c r="A124" s="37"/>
      <c r="B124" s="38"/>
      <c r="C124" s="31" t="s">
        <v>25</v>
      </c>
      <c r="D124" s="39"/>
      <c r="E124" s="39"/>
      <c r="F124" s="26" t="str">
        <f>E17</f>
        <v>Město Studénka</v>
      </c>
      <c r="G124" s="39"/>
      <c r="H124" s="39"/>
      <c r="I124" s="31" t="s">
        <v>31</v>
      </c>
      <c r="J124" s="35" t="str">
        <f>E23</f>
        <v>PROJECT WORK s.r.o.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29</v>
      </c>
      <c r="D125" s="39"/>
      <c r="E125" s="39"/>
      <c r="F125" s="26" t="str">
        <f>IF(E20="","",E20)</f>
        <v>Vyplň údaj</v>
      </c>
      <c r="G125" s="39"/>
      <c r="H125" s="39"/>
      <c r="I125" s="31" t="s">
        <v>34</v>
      </c>
      <c r="J125" s="35" t="str">
        <f>E26</f>
        <v>Ladislav Pekárek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0" customFormat="1" ht="29.25" customHeight="1">
      <c r="A127" s="193"/>
      <c r="B127" s="194"/>
      <c r="C127" s="195" t="s">
        <v>128</v>
      </c>
      <c r="D127" s="196" t="s">
        <v>64</v>
      </c>
      <c r="E127" s="196" t="s">
        <v>60</v>
      </c>
      <c r="F127" s="196" t="s">
        <v>61</v>
      </c>
      <c r="G127" s="196" t="s">
        <v>129</v>
      </c>
      <c r="H127" s="196" t="s">
        <v>130</v>
      </c>
      <c r="I127" s="196" t="s">
        <v>131</v>
      </c>
      <c r="J127" s="196" t="s">
        <v>119</v>
      </c>
      <c r="K127" s="197" t="s">
        <v>132</v>
      </c>
      <c r="L127" s="198"/>
      <c r="M127" s="99" t="s">
        <v>1</v>
      </c>
      <c r="N127" s="100" t="s">
        <v>43</v>
      </c>
      <c r="O127" s="100" t="s">
        <v>133</v>
      </c>
      <c r="P127" s="100" t="s">
        <v>134</v>
      </c>
      <c r="Q127" s="100" t="s">
        <v>135</v>
      </c>
      <c r="R127" s="100" t="s">
        <v>136</v>
      </c>
      <c r="S127" s="100" t="s">
        <v>137</v>
      </c>
      <c r="T127" s="101" t="s">
        <v>138</v>
      </c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pans="1:63" s="2" customFormat="1" ht="22.8" customHeight="1">
      <c r="A128" s="37"/>
      <c r="B128" s="38"/>
      <c r="C128" s="106" t="s">
        <v>139</v>
      </c>
      <c r="D128" s="39"/>
      <c r="E128" s="39"/>
      <c r="F128" s="39"/>
      <c r="G128" s="39"/>
      <c r="H128" s="39"/>
      <c r="I128" s="39"/>
      <c r="J128" s="199">
        <f>BK128</f>
        <v>0</v>
      </c>
      <c r="K128" s="39"/>
      <c r="L128" s="43"/>
      <c r="M128" s="102"/>
      <c r="N128" s="200"/>
      <c r="O128" s="103"/>
      <c r="P128" s="201">
        <f>P129+P239+P250+P256+P260+P311+P327+P363</f>
        <v>0</v>
      </c>
      <c r="Q128" s="103"/>
      <c r="R128" s="201">
        <f>R129+R239+R250+R256+R260+R311+R327+R363</f>
        <v>212.87843636000002</v>
      </c>
      <c r="S128" s="103"/>
      <c r="T128" s="202">
        <f>T129+T239+T250+T256+T260+T311+T327+T363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78</v>
      </c>
      <c r="AU128" s="16" t="s">
        <v>121</v>
      </c>
      <c r="BK128" s="203">
        <f>BK129+BK239+BK250+BK256+BK260+BK311+BK327+BK363</f>
        <v>0</v>
      </c>
    </row>
    <row r="129" spans="1:63" s="11" customFormat="1" ht="25.9" customHeight="1">
      <c r="A129" s="11"/>
      <c r="B129" s="204"/>
      <c r="C129" s="205"/>
      <c r="D129" s="206" t="s">
        <v>78</v>
      </c>
      <c r="E129" s="207" t="s">
        <v>87</v>
      </c>
      <c r="F129" s="207" t="s">
        <v>438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SUM(P130:P238)</f>
        <v>0</v>
      </c>
      <c r="Q129" s="212"/>
      <c r="R129" s="213">
        <f>SUM(R130:R238)</f>
        <v>1.1488164</v>
      </c>
      <c r="S129" s="212"/>
      <c r="T129" s="214">
        <f>SUM(T130:T238)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15" t="s">
        <v>87</v>
      </c>
      <c r="AT129" s="216" t="s">
        <v>78</v>
      </c>
      <c r="AU129" s="216" t="s">
        <v>79</v>
      </c>
      <c r="AY129" s="215" t="s">
        <v>141</v>
      </c>
      <c r="BK129" s="217">
        <f>SUM(BK130:BK238)</f>
        <v>0</v>
      </c>
    </row>
    <row r="130" spans="1:65" s="2" customFormat="1" ht="33" customHeight="1">
      <c r="A130" s="37"/>
      <c r="B130" s="38"/>
      <c r="C130" s="218" t="s">
        <v>87</v>
      </c>
      <c r="D130" s="218" t="s">
        <v>142</v>
      </c>
      <c r="E130" s="219" t="s">
        <v>439</v>
      </c>
      <c r="F130" s="220" t="s">
        <v>440</v>
      </c>
      <c r="G130" s="221" t="s">
        <v>423</v>
      </c>
      <c r="H130" s="222">
        <v>2</v>
      </c>
      <c r="I130" s="223"/>
      <c r="J130" s="224">
        <f>ROUND(I130*H130,2)</f>
        <v>0</v>
      </c>
      <c r="K130" s="220" t="s">
        <v>146</v>
      </c>
      <c r="L130" s="43"/>
      <c r="M130" s="225" t="s">
        <v>1</v>
      </c>
      <c r="N130" s="226" t="s">
        <v>44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147</v>
      </c>
      <c r="AT130" s="229" t="s">
        <v>142</v>
      </c>
      <c r="AU130" s="229" t="s">
        <v>87</v>
      </c>
      <c r="AY130" s="16" t="s">
        <v>141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87</v>
      </c>
      <c r="BK130" s="230">
        <f>ROUND(I130*H130,2)</f>
        <v>0</v>
      </c>
      <c r="BL130" s="16" t="s">
        <v>147</v>
      </c>
      <c r="BM130" s="229" t="s">
        <v>441</v>
      </c>
    </row>
    <row r="131" spans="1:47" s="2" customFormat="1" ht="12">
      <c r="A131" s="37"/>
      <c r="B131" s="38"/>
      <c r="C131" s="39"/>
      <c r="D131" s="231" t="s">
        <v>149</v>
      </c>
      <c r="E131" s="39"/>
      <c r="F131" s="232" t="s">
        <v>442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149</v>
      </c>
      <c r="AU131" s="16" t="s">
        <v>87</v>
      </c>
    </row>
    <row r="132" spans="1:47" s="2" customFormat="1" ht="12">
      <c r="A132" s="37"/>
      <c r="B132" s="38"/>
      <c r="C132" s="39"/>
      <c r="D132" s="236" t="s">
        <v>173</v>
      </c>
      <c r="E132" s="39"/>
      <c r="F132" s="237" t="s">
        <v>443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173</v>
      </c>
      <c r="AU132" s="16" t="s">
        <v>87</v>
      </c>
    </row>
    <row r="133" spans="1:65" s="2" customFormat="1" ht="33" customHeight="1">
      <c r="A133" s="37"/>
      <c r="B133" s="38"/>
      <c r="C133" s="218" t="s">
        <v>89</v>
      </c>
      <c r="D133" s="218" t="s">
        <v>142</v>
      </c>
      <c r="E133" s="219" t="s">
        <v>444</v>
      </c>
      <c r="F133" s="220" t="s">
        <v>445</v>
      </c>
      <c r="G133" s="221" t="s">
        <v>423</v>
      </c>
      <c r="H133" s="222">
        <v>912</v>
      </c>
      <c r="I133" s="223"/>
      <c r="J133" s="224">
        <f>ROUND(I133*H133,2)</f>
        <v>0</v>
      </c>
      <c r="K133" s="220" t="s">
        <v>146</v>
      </c>
      <c r="L133" s="43"/>
      <c r="M133" s="225" t="s">
        <v>1</v>
      </c>
      <c r="N133" s="226" t="s">
        <v>44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147</v>
      </c>
      <c r="AT133" s="229" t="s">
        <v>142</v>
      </c>
      <c r="AU133" s="229" t="s">
        <v>87</v>
      </c>
      <c r="AY133" s="16" t="s">
        <v>141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87</v>
      </c>
      <c r="BK133" s="230">
        <f>ROUND(I133*H133,2)</f>
        <v>0</v>
      </c>
      <c r="BL133" s="16" t="s">
        <v>147</v>
      </c>
      <c r="BM133" s="229" t="s">
        <v>446</v>
      </c>
    </row>
    <row r="134" spans="1:47" s="2" customFormat="1" ht="12">
      <c r="A134" s="37"/>
      <c r="B134" s="38"/>
      <c r="C134" s="39"/>
      <c r="D134" s="231" t="s">
        <v>149</v>
      </c>
      <c r="E134" s="39"/>
      <c r="F134" s="232" t="s">
        <v>447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149</v>
      </c>
      <c r="AU134" s="16" t="s">
        <v>87</v>
      </c>
    </row>
    <row r="135" spans="1:51" s="12" customFormat="1" ht="12">
      <c r="A135" s="12"/>
      <c r="B135" s="248"/>
      <c r="C135" s="249"/>
      <c r="D135" s="236" t="s">
        <v>182</v>
      </c>
      <c r="E135" s="268" t="s">
        <v>1</v>
      </c>
      <c r="F135" s="250" t="s">
        <v>448</v>
      </c>
      <c r="G135" s="249"/>
      <c r="H135" s="251">
        <v>912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57" t="s">
        <v>182</v>
      </c>
      <c r="AU135" s="257" t="s">
        <v>87</v>
      </c>
      <c r="AV135" s="12" t="s">
        <v>89</v>
      </c>
      <c r="AW135" s="12" t="s">
        <v>33</v>
      </c>
      <c r="AX135" s="12" t="s">
        <v>87</v>
      </c>
      <c r="AY135" s="257" t="s">
        <v>141</v>
      </c>
    </row>
    <row r="136" spans="1:65" s="2" customFormat="1" ht="44.25" customHeight="1">
      <c r="A136" s="37"/>
      <c r="B136" s="38"/>
      <c r="C136" s="218" t="s">
        <v>158</v>
      </c>
      <c r="D136" s="218" t="s">
        <v>142</v>
      </c>
      <c r="E136" s="219" t="s">
        <v>449</v>
      </c>
      <c r="F136" s="220" t="s">
        <v>450</v>
      </c>
      <c r="G136" s="221" t="s">
        <v>145</v>
      </c>
      <c r="H136" s="222">
        <v>195.75</v>
      </c>
      <c r="I136" s="223"/>
      <c r="J136" s="224">
        <f>ROUND(I136*H136,2)</f>
        <v>0</v>
      </c>
      <c r="K136" s="220" t="s">
        <v>146</v>
      </c>
      <c r="L136" s="43"/>
      <c r="M136" s="225" t="s">
        <v>1</v>
      </c>
      <c r="N136" s="226" t="s">
        <v>44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147</v>
      </c>
      <c r="AT136" s="229" t="s">
        <v>142</v>
      </c>
      <c r="AU136" s="229" t="s">
        <v>87</v>
      </c>
      <c r="AY136" s="16" t="s">
        <v>141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87</v>
      </c>
      <c r="BK136" s="230">
        <f>ROUND(I136*H136,2)</f>
        <v>0</v>
      </c>
      <c r="BL136" s="16" t="s">
        <v>147</v>
      </c>
      <c r="BM136" s="229" t="s">
        <v>451</v>
      </c>
    </row>
    <row r="137" spans="1:47" s="2" customFormat="1" ht="12">
      <c r="A137" s="37"/>
      <c r="B137" s="38"/>
      <c r="C137" s="39"/>
      <c r="D137" s="231" t="s">
        <v>149</v>
      </c>
      <c r="E137" s="39"/>
      <c r="F137" s="232" t="s">
        <v>452</v>
      </c>
      <c r="G137" s="39"/>
      <c r="H137" s="39"/>
      <c r="I137" s="233"/>
      <c r="J137" s="39"/>
      <c r="K137" s="39"/>
      <c r="L137" s="43"/>
      <c r="M137" s="234"/>
      <c r="N137" s="23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149</v>
      </c>
      <c r="AU137" s="16" t="s">
        <v>87</v>
      </c>
    </row>
    <row r="138" spans="1:65" s="2" customFormat="1" ht="44.25" customHeight="1">
      <c r="A138" s="37"/>
      <c r="B138" s="38"/>
      <c r="C138" s="218" t="s">
        <v>147</v>
      </c>
      <c r="D138" s="218" t="s">
        <v>142</v>
      </c>
      <c r="E138" s="219" t="s">
        <v>453</v>
      </c>
      <c r="F138" s="220" t="s">
        <v>454</v>
      </c>
      <c r="G138" s="221" t="s">
        <v>145</v>
      </c>
      <c r="H138" s="222">
        <v>35.417</v>
      </c>
      <c r="I138" s="223"/>
      <c r="J138" s="224">
        <f>ROUND(I138*H138,2)</f>
        <v>0</v>
      </c>
      <c r="K138" s="220" t="s">
        <v>146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147</v>
      </c>
      <c r="AT138" s="229" t="s">
        <v>142</v>
      </c>
      <c r="AU138" s="229" t="s">
        <v>87</v>
      </c>
      <c r="AY138" s="16" t="s">
        <v>141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147</v>
      </c>
      <c r="BM138" s="229" t="s">
        <v>455</v>
      </c>
    </row>
    <row r="139" spans="1:47" s="2" customFormat="1" ht="12">
      <c r="A139" s="37"/>
      <c r="B139" s="38"/>
      <c r="C139" s="39"/>
      <c r="D139" s="231" t="s">
        <v>149</v>
      </c>
      <c r="E139" s="39"/>
      <c r="F139" s="232" t="s">
        <v>456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149</v>
      </c>
      <c r="AU139" s="16" t="s">
        <v>87</v>
      </c>
    </row>
    <row r="140" spans="1:51" s="13" customFormat="1" ht="12">
      <c r="A140" s="13"/>
      <c r="B140" s="258"/>
      <c r="C140" s="259"/>
      <c r="D140" s="236" t="s">
        <v>182</v>
      </c>
      <c r="E140" s="260" t="s">
        <v>1</v>
      </c>
      <c r="F140" s="261" t="s">
        <v>457</v>
      </c>
      <c r="G140" s="259"/>
      <c r="H140" s="260" t="s">
        <v>1</v>
      </c>
      <c r="I140" s="262"/>
      <c r="J140" s="259"/>
      <c r="K140" s="259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182</v>
      </c>
      <c r="AU140" s="267" t="s">
        <v>87</v>
      </c>
      <c r="AV140" s="13" t="s">
        <v>87</v>
      </c>
      <c r="AW140" s="13" t="s">
        <v>33</v>
      </c>
      <c r="AX140" s="13" t="s">
        <v>79</v>
      </c>
      <c r="AY140" s="267" t="s">
        <v>141</v>
      </c>
    </row>
    <row r="141" spans="1:51" s="13" customFormat="1" ht="12">
      <c r="A141" s="13"/>
      <c r="B141" s="258"/>
      <c r="C141" s="259"/>
      <c r="D141" s="236" t="s">
        <v>182</v>
      </c>
      <c r="E141" s="260" t="s">
        <v>1</v>
      </c>
      <c r="F141" s="261" t="s">
        <v>458</v>
      </c>
      <c r="G141" s="259"/>
      <c r="H141" s="260" t="s">
        <v>1</v>
      </c>
      <c r="I141" s="262"/>
      <c r="J141" s="259"/>
      <c r="K141" s="259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182</v>
      </c>
      <c r="AU141" s="267" t="s">
        <v>87</v>
      </c>
      <c r="AV141" s="13" t="s">
        <v>87</v>
      </c>
      <c r="AW141" s="13" t="s">
        <v>33</v>
      </c>
      <c r="AX141" s="13" t="s">
        <v>79</v>
      </c>
      <c r="AY141" s="267" t="s">
        <v>141</v>
      </c>
    </row>
    <row r="142" spans="1:51" s="12" customFormat="1" ht="12">
      <c r="A142" s="12"/>
      <c r="B142" s="248"/>
      <c r="C142" s="249"/>
      <c r="D142" s="236" t="s">
        <v>182</v>
      </c>
      <c r="E142" s="268" t="s">
        <v>1</v>
      </c>
      <c r="F142" s="250" t="s">
        <v>459</v>
      </c>
      <c r="G142" s="249"/>
      <c r="H142" s="251">
        <v>35.417</v>
      </c>
      <c r="I142" s="252"/>
      <c r="J142" s="249"/>
      <c r="K142" s="249"/>
      <c r="L142" s="253"/>
      <c r="M142" s="254"/>
      <c r="N142" s="255"/>
      <c r="O142" s="255"/>
      <c r="P142" s="255"/>
      <c r="Q142" s="255"/>
      <c r="R142" s="255"/>
      <c r="S142" s="255"/>
      <c r="T142" s="256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57" t="s">
        <v>182</v>
      </c>
      <c r="AU142" s="257" t="s">
        <v>87</v>
      </c>
      <c r="AV142" s="12" t="s">
        <v>89</v>
      </c>
      <c r="AW142" s="12" t="s">
        <v>33</v>
      </c>
      <c r="AX142" s="12" t="s">
        <v>87</v>
      </c>
      <c r="AY142" s="257" t="s">
        <v>141</v>
      </c>
    </row>
    <row r="143" spans="1:65" s="2" customFormat="1" ht="24.15" customHeight="1">
      <c r="A143" s="37"/>
      <c r="B143" s="38"/>
      <c r="C143" s="218" t="s">
        <v>168</v>
      </c>
      <c r="D143" s="218" t="s">
        <v>142</v>
      </c>
      <c r="E143" s="219" t="s">
        <v>460</v>
      </c>
      <c r="F143" s="220" t="s">
        <v>461</v>
      </c>
      <c r="G143" s="221" t="s">
        <v>145</v>
      </c>
      <c r="H143" s="222">
        <v>9.833</v>
      </c>
      <c r="I143" s="223"/>
      <c r="J143" s="224">
        <f>ROUND(I143*H143,2)</f>
        <v>0</v>
      </c>
      <c r="K143" s="220" t="s">
        <v>146</v>
      </c>
      <c r="L143" s="43"/>
      <c r="M143" s="225" t="s">
        <v>1</v>
      </c>
      <c r="N143" s="226" t="s">
        <v>44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147</v>
      </c>
      <c r="AT143" s="229" t="s">
        <v>142</v>
      </c>
      <c r="AU143" s="229" t="s">
        <v>87</v>
      </c>
      <c r="AY143" s="16" t="s">
        <v>141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147</v>
      </c>
      <c r="BM143" s="229" t="s">
        <v>462</v>
      </c>
    </row>
    <row r="144" spans="1:47" s="2" customFormat="1" ht="12">
      <c r="A144" s="37"/>
      <c r="B144" s="38"/>
      <c r="C144" s="39"/>
      <c r="D144" s="231" t="s">
        <v>149</v>
      </c>
      <c r="E144" s="39"/>
      <c r="F144" s="232" t="s">
        <v>463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149</v>
      </c>
      <c r="AU144" s="16" t="s">
        <v>87</v>
      </c>
    </row>
    <row r="145" spans="1:51" s="13" customFormat="1" ht="12">
      <c r="A145" s="13"/>
      <c r="B145" s="258"/>
      <c r="C145" s="259"/>
      <c r="D145" s="236" t="s">
        <v>182</v>
      </c>
      <c r="E145" s="260" t="s">
        <v>1</v>
      </c>
      <c r="F145" s="261" t="s">
        <v>458</v>
      </c>
      <c r="G145" s="259"/>
      <c r="H145" s="260" t="s">
        <v>1</v>
      </c>
      <c r="I145" s="262"/>
      <c r="J145" s="259"/>
      <c r="K145" s="259"/>
      <c r="L145" s="263"/>
      <c r="M145" s="264"/>
      <c r="N145" s="265"/>
      <c r="O145" s="265"/>
      <c r="P145" s="265"/>
      <c r="Q145" s="265"/>
      <c r="R145" s="265"/>
      <c r="S145" s="265"/>
      <c r="T145" s="26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7" t="s">
        <v>182</v>
      </c>
      <c r="AU145" s="267" t="s">
        <v>87</v>
      </c>
      <c r="AV145" s="13" t="s">
        <v>87</v>
      </c>
      <c r="AW145" s="13" t="s">
        <v>33</v>
      </c>
      <c r="AX145" s="13" t="s">
        <v>79</v>
      </c>
      <c r="AY145" s="267" t="s">
        <v>141</v>
      </c>
    </row>
    <row r="146" spans="1:51" s="12" customFormat="1" ht="12">
      <c r="A146" s="12"/>
      <c r="B146" s="248"/>
      <c r="C146" s="249"/>
      <c r="D146" s="236" t="s">
        <v>182</v>
      </c>
      <c r="E146" s="268" t="s">
        <v>1</v>
      </c>
      <c r="F146" s="250" t="s">
        <v>464</v>
      </c>
      <c r="G146" s="249"/>
      <c r="H146" s="251">
        <v>9.833</v>
      </c>
      <c r="I146" s="252"/>
      <c r="J146" s="249"/>
      <c r="K146" s="249"/>
      <c r="L146" s="253"/>
      <c r="M146" s="254"/>
      <c r="N146" s="255"/>
      <c r="O146" s="255"/>
      <c r="P146" s="255"/>
      <c r="Q146" s="255"/>
      <c r="R146" s="255"/>
      <c r="S146" s="255"/>
      <c r="T146" s="256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57" t="s">
        <v>182</v>
      </c>
      <c r="AU146" s="257" t="s">
        <v>87</v>
      </c>
      <c r="AV146" s="12" t="s">
        <v>89</v>
      </c>
      <c r="AW146" s="12" t="s">
        <v>33</v>
      </c>
      <c r="AX146" s="12" t="s">
        <v>87</v>
      </c>
      <c r="AY146" s="257" t="s">
        <v>141</v>
      </c>
    </row>
    <row r="147" spans="1:65" s="2" customFormat="1" ht="37.8" customHeight="1">
      <c r="A147" s="37"/>
      <c r="B147" s="38"/>
      <c r="C147" s="218" t="s">
        <v>175</v>
      </c>
      <c r="D147" s="218" t="s">
        <v>142</v>
      </c>
      <c r="E147" s="219" t="s">
        <v>465</v>
      </c>
      <c r="F147" s="220" t="s">
        <v>466</v>
      </c>
      <c r="G147" s="221" t="s">
        <v>219</v>
      </c>
      <c r="H147" s="222">
        <v>2</v>
      </c>
      <c r="I147" s="223"/>
      <c r="J147" s="224">
        <f>ROUND(I147*H147,2)</f>
        <v>0</v>
      </c>
      <c r="K147" s="220" t="s">
        <v>146</v>
      </c>
      <c r="L147" s="43"/>
      <c r="M147" s="225" t="s">
        <v>1</v>
      </c>
      <c r="N147" s="226" t="s">
        <v>44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147</v>
      </c>
      <c r="AT147" s="229" t="s">
        <v>142</v>
      </c>
      <c r="AU147" s="229" t="s">
        <v>87</v>
      </c>
      <c r="AY147" s="16" t="s">
        <v>141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87</v>
      </c>
      <c r="BK147" s="230">
        <f>ROUND(I147*H147,2)</f>
        <v>0</v>
      </c>
      <c r="BL147" s="16" t="s">
        <v>147</v>
      </c>
      <c r="BM147" s="229" t="s">
        <v>467</v>
      </c>
    </row>
    <row r="148" spans="1:47" s="2" customFormat="1" ht="12">
      <c r="A148" s="37"/>
      <c r="B148" s="38"/>
      <c r="C148" s="39"/>
      <c r="D148" s="231" t="s">
        <v>149</v>
      </c>
      <c r="E148" s="39"/>
      <c r="F148" s="232" t="s">
        <v>468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149</v>
      </c>
      <c r="AU148" s="16" t="s">
        <v>87</v>
      </c>
    </row>
    <row r="149" spans="1:65" s="2" customFormat="1" ht="62.7" customHeight="1">
      <c r="A149" s="37"/>
      <c r="B149" s="38"/>
      <c r="C149" s="218" t="s">
        <v>184</v>
      </c>
      <c r="D149" s="218" t="s">
        <v>142</v>
      </c>
      <c r="E149" s="219" t="s">
        <v>469</v>
      </c>
      <c r="F149" s="220" t="s">
        <v>470</v>
      </c>
      <c r="G149" s="221" t="s">
        <v>145</v>
      </c>
      <c r="H149" s="222">
        <v>228.2</v>
      </c>
      <c r="I149" s="223"/>
      <c r="J149" s="224">
        <f>ROUND(I149*H149,2)</f>
        <v>0</v>
      </c>
      <c r="K149" s="220" t="s">
        <v>146</v>
      </c>
      <c r="L149" s="43"/>
      <c r="M149" s="225" t="s">
        <v>1</v>
      </c>
      <c r="N149" s="226" t="s">
        <v>44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147</v>
      </c>
      <c r="AT149" s="229" t="s">
        <v>142</v>
      </c>
      <c r="AU149" s="229" t="s">
        <v>87</v>
      </c>
      <c r="AY149" s="16" t="s">
        <v>141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87</v>
      </c>
      <c r="BK149" s="230">
        <f>ROUND(I149*H149,2)</f>
        <v>0</v>
      </c>
      <c r="BL149" s="16" t="s">
        <v>147</v>
      </c>
      <c r="BM149" s="229" t="s">
        <v>471</v>
      </c>
    </row>
    <row r="150" spans="1:47" s="2" customFormat="1" ht="12">
      <c r="A150" s="37"/>
      <c r="B150" s="38"/>
      <c r="C150" s="39"/>
      <c r="D150" s="231" t="s">
        <v>149</v>
      </c>
      <c r="E150" s="39"/>
      <c r="F150" s="232" t="s">
        <v>472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149</v>
      </c>
      <c r="AU150" s="16" t="s">
        <v>87</v>
      </c>
    </row>
    <row r="151" spans="1:47" s="2" customFormat="1" ht="12">
      <c r="A151" s="37"/>
      <c r="B151" s="38"/>
      <c r="C151" s="39"/>
      <c r="D151" s="236" t="s">
        <v>156</v>
      </c>
      <c r="E151" s="39"/>
      <c r="F151" s="237" t="s">
        <v>473</v>
      </c>
      <c r="G151" s="39"/>
      <c r="H151" s="39"/>
      <c r="I151" s="233"/>
      <c r="J151" s="39"/>
      <c r="K151" s="39"/>
      <c r="L151" s="43"/>
      <c r="M151" s="234"/>
      <c r="N151" s="235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156</v>
      </c>
      <c r="AU151" s="16" t="s">
        <v>87</v>
      </c>
    </row>
    <row r="152" spans="1:51" s="13" customFormat="1" ht="12">
      <c r="A152" s="13"/>
      <c r="B152" s="258"/>
      <c r="C152" s="259"/>
      <c r="D152" s="236" t="s">
        <v>182</v>
      </c>
      <c r="E152" s="260" t="s">
        <v>1</v>
      </c>
      <c r="F152" s="261" t="s">
        <v>474</v>
      </c>
      <c r="G152" s="259"/>
      <c r="H152" s="260" t="s">
        <v>1</v>
      </c>
      <c r="I152" s="262"/>
      <c r="J152" s="259"/>
      <c r="K152" s="259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182</v>
      </c>
      <c r="AU152" s="267" t="s">
        <v>87</v>
      </c>
      <c r="AV152" s="13" t="s">
        <v>87</v>
      </c>
      <c r="AW152" s="13" t="s">
        <v>33</v>
      </c>
      <c r="AX152" s="13" t="s">
        <v>79</v>
      </c>
      <c r="AY152" s="267" t="s">
        <v>141</v>
      </c>
    </row>
    <row r="153" spans="1:51" s="12" customFormat="1" ht="12">
      <c r="A153" s="12"/>
      <c r="B153" s="248"/>
      <c r="C153" s="249"/>
      <c r="D153" s="236" t="s">
        <v>182</v>
      </c>
      <c r="E153" s="268" t="s">
        <v>1</v>
      </c>
      <c r="F153" s="250" t="s">
        <v>475</v>
      </c>
      <c r="G153" s="249"/>
      <c r="H153" s="251">
        <v>110.74</v>
      </c>
      <c r="I153" s="252"/>
      <c r="J153" s="249"/>
      <c r="K153" s="249"/>
      <c r="L153" s="253"/>
      <c r="M153" s="254"/>
      <c r="N153" s="255"/>
      <c r="O153" s="255"/>
      <c r="P153" s="255"/>
      <c r="Q153" s="255"/>
      <c r="R153" s="255"/>
      <c r="S153" s="255"/>
      <c r="T153" s="256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57" t="s">
        <v>182</v>
      </c>
      <c r="AU153" s="257" t="s">
        <v>87</v>
      </c>
      <c r="AV153" s="12" t="s">
        <v>89</v>
      </c>
      <c r="AW153" s="12" t="s">
        <v>33</v>
      </c>
      <c r="AX153" s="12" t="s">
        <v>79</v>
      </c>
      <c r="AY153" s="257" t="s">
        <v>141</v>
      </c>
    </row>
    <row r="154" spans="1:51" s="13" customFormat="1" ht="12">
      <c r="A154" s="13"/>
      <c r="B154" s="258"/>
      <c r="C154" s="259"/>
      <c r="D154" s="236" t="s">
        <v>182</v>
      </c>
      <c r="E154" s="260" t="s">
        <v>1</v>
      </c>
      <c r="F154" s="261" t="s">
        <v>476</v>
      </c>
      <c r="G154" s="259"/>
      <c r="H154" s="260" t="s">
        <v>1</v>
      </c>
      <c r="I154" s="262"/>
      <c r="J154" s="259"/>
      <c r="K154" s="259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182</v>
      </c>
      <c r="AU154" s="267" t="s">
        <v>87</v>
      </c>
      <c r="AV154" s="13" t="s">
        <v>87</v>
      </c>
      <c r="AW154" s="13" t="s">
        <v>33</v>
      </c>
      <c r="AX154" s="13" t="s">
        <v>79</v>
      </c>
      <c r="AY154" s="267" t="s">
        <v>141</v>
      </c>
    </row>
    <row r="155" spans="1:51" s="12" customFormat="1" ht="12">
      <c r="A155" s="12"/>
      <c r="B155" s="248"/>
      <c r="C155" s="249"/>
      <c r="D155" s="236" t="s">
        <v>182</v>
      </c>
      <c r="E155" s="268" t="s">
        <v>1</v>
      </c>
      <c r="F155" s="250" t="s">
        <v>477</v>
      </c>
      <c r="G155" s="249"/>
      <c r="H155" s="251">
        <v>117.46</v>
      </c>
      <c r="I155" s="252"/>
      <c r="J155" s="249"/>
      <c r="K155" s="249"/>
      <c r="L155" s="253"/>
      <c r="M155" s="254"/>
      <c r="N155" s="255"/>
      <c r="O155" s="255"/>
      <c r="P155" s="255"/>
      <c r="Q155" s="255"/>
      <c r="R155" s="255"/>
      <c r="S155" s="255"/>
      <c r="T155" s="256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57" t="s">
        <v>182</v>
      </c>
      <c r="AU155" s="257" t="s">
        <v>87</v>
      </c>
      <c r="AV155" s="12" t="s">
        <v>89</v>
      </c>
      <c r="AW155" s="12" t="s">
        <v>33</v>
      </c>
      <c r="AX155" s="12" t="s">
        <v>79</v>
      </c>
      <c r="AY155" s="257" t="s">
        <v>141</v>
      </c>
    </row>
    <row r="156" spans="1:51" s="14" customFormat="1" ht="12">
      <c r="A156" s="14"/>
      <c r="B156" s="274"/>
      <c r="C156" s="275"/>
      <c r="D156" s="236" t="s">
        <v>182</v>
      </c>
      <c r="E156" s="276" t="s">
        <v>1</v>
      </c>
      <c r="F156" s="277" t="s">
        <v>478</v>
      </c>
      <c r="G156" s="275"/>
      <c r="H156" s="278">
        <v>228.2</v>
      </c>
      <c r="I156" s="279"/>
      <c r="J156" s="275"/>
      <c r="K156" s="275"/>
      <c r="L156" s="280"/>
      <c r="M156" s="281"/>
      <c r="N156" s="282"/>
      <c r="O156" s="282"/>
      <c r="P156" s="282"/>
      <c r="Q156" s="282"/>
      <c r="R156" s="282"/>
      <c r="S156" s="282"/>
      <c r="T156" s="28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4" t="s">
        <v>182</v>
      </c>
      <c r="AU156" s="284" t="s">
        <v>87</v>
      </c>
      <c r="AV156" s="14" t="s">
        <v>147</v>
      </c>
      <c r="AW156" s="14" t="s">
        <v>33</v>
      </c>
      <c r="AX156" s="14" t="s">
        <v>87</v>
      </c>
      <c r="AY156" s="284" t="s">
        <v>141</v>
      </c>
    </row>
    <row r="157" spans="1:65" s="2" customFormat="1" ht="55.5" customHeight="1">
      <c r="A157" s="37"/>
      <c r="B157" s="38"/>
      <c r="C157" s="218" t="s">
        <v>180</v>
      </c>
      <c r="D157" s="218" t="s">
        <v>142</v>
      </c>
      <c r="E157" s="219" t="s">
        <v>479</v>
      </c>
      <c r="F157" s="220" t="s">
        <v>480</v>
      </c>
      <c r="G157" s="221" t="s">
        <v>219</v>
      </c>
      <c r="H157" s="222">
        <v>2</v>
      </c>
      <c r="I157" s="223"/>
      <c r="J157" s="224">
        <f>ROUND(I157*H157,2)</f>
        <v>0</v>
      </c>
      <c r="K157" s="220" t="s">
        <v>146</v>
      </c>
      <c r="L157" s="43"/>
      <c r="M157" s="225" t="s">
        <v>1</v>
      </c>
      <c r="N157" s="226" t="s">
        <v>44</v>
      </c>
      <c r="O157" s="90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147</v>
      </c>
      <c r="AT157" s="229" t="s">
        <v>142</v>
      </c>
      <c r="AU157" s="229" t="s">
        <v>87</v>
      </c>
      <c r="AY157" s="16" t="s">
        <v>141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87</v>
      </c>
      <c r="BK157" s="230">
        <f>ROUND(I157*H157,2)</f>
        <v>0</v>
      </c>
      <c r="BL157" s="16" t="s">
        <v>147</v>
      </c>
      <c r="BM157" s="229" t="s">
        <v>481</v>
      </c>
    </row>
    <row r="158" spans="1:47" s="2" customFormat="1" ht="12">
      <c r="A158" s="37"/>
      <c r="B158" s="38"/>
      <c r="C158" s="39"/>
      <c r="D158" s="231" t="s">
        <v>149</v>
      </c>
      <c r="E158" s="39"/>
      <c r="F158" s="232" t="s">
        <v>482</v>
      </c>
      <c r="G158" s="39"/>
      <c r="H158" s="39"/>
      <c r="I158" s="233"/>
      <c r="J158" s="39"/>
      <c r="K158" s="39"/>
      <c r="L158" s="43"/>
      <c r="M158" s="234"/>
      <c r="N158" s="235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149</v>
      </c>
      <c r="AU158" s="16" t="s">
        <v>87</v>
      </c>
    </row>
    <row r="159" spans="1:65" s="2" customFormat="1" ht="62.7" customHeight="1">
      <c r="A159" s="37"/>
      <c r="B159" s="38"/>
      <c r="C159" s="218" t="s">
        <v>195</v>
      </c>
      <c r="D159" s="218" t="s">
        <v>142</v>
      </c>
      <c r="E159" s="219" t="s">
        <v>159</v>
      </c>
      <c r="F159" s="220" t="s">
        <v>160</v>
      </c>
      <c r="G159" s="221" t="s">
        <v>145</v>
      </c>
      <c r="H159" s="222">
        <v>165</v>
      </c>
      <c r="I159" s="223"/>
      <c r="J159" s="224">
        <f>ROUND(I159*H159,2)</f>
        <v>0</v>
      </c>
      <c r="K159" s="220" t="s">
        <v>146</v>
      </c>
      <c r="L159" s="43"/>
      <c r="M159" s="225" t="s">
        <v>1</v>
      </c>
      <c r="N159" s="226" t="s">
        <v>44</v>
      </c>
      <c r="O159" s="90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147</v>
      </c>
      <c r="AT159" s="229" t="s">
        <v>142</v>
      </c>
      <c r="AU159" s="229" t="s">
        <v>87</v>
      </c>
      <c r="AY159" s="16" t="s">
        <v>141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87</v>
      </c>
      <c r="BK159" s="230">
        <f>ROUND(I159*H159,2)</f>
        <v>0</v>
      </c>
      <c r="BL159" s="16" t="s">
        <v>147</v>
      </c>
      <c r="BM159" s="229" t="s">
        <v>483</v>
      </c>
    </row>
    <row r="160" spans="1:47" s="2" customFormat="1" ht="12">
      <c r="A160" s="37"/>
      <c r="B160" s="38"/>
      <c r="C160" s="39"/>
      <c r="D160" s="231" t="s">
        <v>149</v>
      </c>
      <c r="E160" s="39"/>
      <c r="F160" s="232" t="s">
        <v>162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149</v>
      </c>
      <c r="AU160" s="16" t="s">
        <v>87</v>
      </c>
    </row>
    <row r="161" spans="1:47" s="2" customFormat="1" ht="12">
      <c r="A161" s="37"/>
      <c r="B161" s="38"/>
      <c r="C161" s="39"/>
      <c r="D161" s="236" t="s">
        <v>156</v>
      </c>
      <c r="E161" s="39"/>
      <c r="F161" s="237" t="s">
        <v>163</v>
      </c>
      <c r="G161" s="39"/>
      <c r="H161" s="39"/>
      <c r="I161" s="233"/>
      <c r="J161" s="39"/>
      <c r="K161" s="39"/>
      <c r="L161" s="43"/>
      <c r="M161" s="234"/>
      <c r="N161" s="235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156</v>
      </c>
      <c r="AU161" s="16" t="s">
        <v>87</v>
      </c>
    </row>
    <row r="162" spans="1:51" s="13" customFormat="1" ht="12">
      <c r="A162" s="13"/>
      <c r="B162" s="258"/>
      <c r="C162" s="259"/>
      <c r="D162" s="236" t="s">
        <v>182</v>
      </c>
      <c r="E162" s="260" t="s">
        <v>1</v>
      </c>
      <c r="F162" s="261" t="s">
        <v>484</v>
      </c>
      <c r="G162" s="259"/>
      <c r="H162" s="260" t="s">
        <v>1</v>
      </c>
      <c r="I162" s="262"/>
      <c r="J162" s="259"/>
      <c r="K162" s="259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182</v>
      </c>
      <c r="AU162" s="267" t="s">
        <v>87</v>
      </c>
      <c r="AV162" s="13" t="s">
        <v>87</v>
      </c>
      <c r="AW162" s="13" t="s">
        <v>33</v>
      </c>
      <c r="AX162" s="13" t="s">
        <v>79</v>
      </c>
      <c r="AY162" s="267" t="s">
        <v>141</v>
      </c>
    </row>
    <row r="163" spans="1:51" s="12" customFormat="1" ht="12">
      <c r="A163" s="12"/>
      <c r="B163" s="248"/>
      <c r="C163" s="249"/>
      <c r="D163" s="236" t="s">
        <v>182</v>
      </c>
      <c r="E163" s="268" t="s">
        <v>1</v>
      </c>
      <c r="F163" s="250" t="s">
        <v>485</v>
      </c>
      <c r="G163" s="249"/>
      <c r="H163" s="251">
        <v>165</v>
      </c>
      <c r="I163" s="252"/>
      <c r="J163" s="249"/>
      <c r="K163" s="249"/>
      <c r="L163" s="253"/>
      <c r="M163" s="254"/>
      <c r="N163" s="255"/>
      <c r="O163" s="255"/>
      <c r="P163" s="255"/>
      <c r="Q163" s="255"/>
      <c r="R163" s="255"/>
      <c r="S163" s="255"/>
      <c r="T163" s="256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57" t="s">
        <v>182</v>
      </c>
      <c r="AU163" s="257" t="s">
        <v>87</v>
      </c>
      <c r="AV163" s="12" t="s">
        <v>89</v>
      </c>
      <c r="AW163" s="12" t="s">
        <v>33</v>
      </c>
      <c r="AX163" s="12" t="s">
        <v>87</v>
      </c>
      <c r="AY163" s="257" t="s">
        <v>141</v>
      </c>
    </row>
    <row r="164" spans="1:65" s="2" customFormat="1" ht="62.7" customHeight="1">
      <c r="A164" s="37"/>
      <c r="B164" s="38"/>
      <c r="C164" s="218" t="s">
        <v>203</v>
      </c>
      <c r="D164" s="218" t="s">
        <v>142</v>
      </c>
      <c r="E164" s="219" t="s">
        <v>159</v>
      </c>
      <c r="F164" s="220" t="s">
        <v>160</v>
      </c>
      <c r="G164" s="221" t="s">
        <v>145</v>
      </c>
      <c r="H164" s="222">
        <v>211</v>
      </c>
      <c r="I164" s="223"/>
      <c r="J164" s="224">
        <f>ROUND(I164*H164,2)</f>
        <v>0</v>
      </c>
      <c r="K164" s="220" t="s">
        <v>146</v>
      </c>
      <c r="L164" s="43"/>
      <c r="M164" s="225" t="s">
        <v>1</v>
      </c>
      <c r="N164" s="226" t="s">
        <v>44</v>
      </c>
      <c r="O164" s="90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147</v>
      </c>
      <c r="AT164" s="229" t="s">
        <v>142</v>
      </c>
      <c r="AU164" s="229" t="s">
        <v>87</v>
      </c>
      <c r="AY164" s="16" t="s">
        <v>141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87</v>
      </c>
      <c r="BK164" s="230">
        <f>ROUND(I164*H164,2)</f>
        <v>0</v>
      </c>
      <c r="BL164" s="16" t="s">
        <v>147</v>
      </c>
      <c r="BM164" s="229" t="s">
        <v>486</v>
      </c>
    </row>
    <row r="165" spans="1:47" s="2" customFormat="1" ht="12">
      <c r="A165" s="37"/>
      <c r="B165" s="38"/>
      <c r="C165" s="39"/>
      <c r="D165" s="231" t="s">
        <v>149</v>
      </c>
      <c r="E165" s="39"/>
      <c r="F165" s="232" t="s">
        <v>162</v>
      </c>
      <c r="G165" s="39"/>
      <c r="H165" s="39"/>
      <c r="I165" s="233"/>
      <c r="J165" s="39"/>
      <c r="K165" s="39"/>
      <c r="L165" s="43"/>
      <c r="M165" s="234"/>
      <c r="N165" s="235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149</v>
      </c>
      <c r="AU165" s="16" t="s">
        <v>87</v>
      </c>
    </row>
    <row r="166" spans="1:47" s="2" customFormat="1" ht="12">
      <c r="A166" s="37"/>
      <c r="B166" s="38"/>
      <c r="C166" s="39"/>
      <c r="D166" s="236" t="s">
        <v>156</v>
      </c>
      <c r="E166" s="39"/>
      <c r="F166" s="237" t="s">
        <v>163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156</v>
      </c>
      <c r="AU166" s="16" t="s">
        <v>87</v>
      </c>
    </row>
    <row r="167" spans="1:51" s="13" customFormat="1" ht="12">
      <c r="A167" s="13"/>
      <c r="B167" s="258"/>
      <c r="C167" s="259"/>
      <c r="D167" s="236" t="s">
        <v>182</v>
      </c>
      <c r="E167" s="260" t="s">
        <v>1</v>
      </c>
      <c r="F167" s="261" t="s">
        <v>487</v>
      </c>
      <c r="G167" s="259"/>
      <c r="H167" s="260" t="s">
        <v>1</v>
      </c>
      <c r="I167" s="262"/>
      <c r="J167" s="259"/>
      <c r="K167" s="259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182</v>
      </c>
      <c r="AU167" s="267" t="s">
        <v>87</v>
      </c>
      <c r="AV167" s="13" t="s">
        <v>87</v>
      </c>
      <c r="AW167" s="13" t="s">
        <v>33</v>
      </c>
      <c r="AX167" s="13" t="s">
        <v>79</v>
      </c>
      <c r="AY167" s="267" t="s">
        <v>141</v>
      </c>
    </row>
    <row r="168" spans="1:51" s="12" customFormat="1" ht="12">
      <c r="A168" s="12"/>
      <c r="B168" s="248"/>
      <c r="C168" s="249"/>
      <c r="D168" s="236" t="s">
        <v>182</v>
      </c>
      <c r="E168" s="268" t="s">
        <v>1</v>
      </c>
      <c r="F168" s="250" t="s">
        <v>488</v>
      </c>
      <c r="G168" s="249"/>
      <c r="H168" s="251">
        <v>195.75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57" t="s">
        <v>182</v>
      </c>
      <c r="AU168" s="257" t="s">
        <v>87</v>
      </c>
      <c r="AV168" s="12" t="s">
        <v>89</v>
      </c>
      <c r="AW168" s="12" t="s">
        <v>33</v>
      </c>
      <c r="AX168" s="12" t="s">
        <v>79</v>
      </c>
      <c r="AY168" s="257" t="s">
        <v>141</v>
      </c>
    </row>
    <row r="169" spans="1:51" s="13" customFormat="1" ht="12">
      <c r="A169" s="13"/>
      <c r="B169" s="258"/>
      <c r="C169" s="259"/>
      <c r="D169" s="236" t="s">
        <v>182</v>
      </c>
      <c r="E169" s="260" t="s">
        <v>1</v>
      </c>
      <c r="F169" s="261" t="s">
        <v>458</v>
      </c>
      <c r="G169" s="259"/>
      <c r="H169" s="260" t="s">
        <v>1</v>
      </c>
      <c r="I169" s="262"/>
      <c r="J169" s="259"/>
      <c r="K169" s="259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182</v>
      </c>
      <c r="AU169" s="267" t="s">
        <v>87</v>
      </c>
      <c r="AV169" s="13" t="s">
        <v>87</v>
      </c>
      <c r="AW169" s="13" t="s">
        <v>33</v>
      </c>
      <c r="AX169" s="13" t="s">
        <v>79</v>
      </c>
      <c r="AY169" s="267" t="s">
        <v>141</v>
      </c>
    </row>
    <row r="170" spans="1:51" s="13" customFormat="1" ht="12">
      <c r="A170" s="13"/>
      <c r="B170" s="258"/>
      <c r="C170" s="259"/>
      <c r="D170" s="236" t="s">
        <v>182</v>
      </c>
      <c r="E170" s="260" t="s">
        <v>1</v>
      </c>
      <c r="F170" s="261" t="s">
        <v>489</v>
      </c>
      <c r="G170" s="259"/>
      <c r="H170" s="260" t="s">
        <v>1</v>
      </c>
      <c r="I170" s="262"/>
      <c r="J170" s="259"/>
      <c r="K170" s="259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182</v>
      </c>
      <c r="AU170" s="267" t="s">
        <v>87</v>
      </c>
      <c r="AV170" s="13" t="s">
        <v>87</v>
      </c>
      <c r="AW170" s="13" t="s">
        <v>33</v>
      </c>
      <c r="AX170" s="13" t="s">
        <v>79</v>
      </c>
      <c r="AY170" s="267" t="s">
        <v>141</v>
      </c>
    </row>
    <row r="171" spans="1:51" s="12" customFormat="1" ht="12">
      <c r="A171" s="12"/>
      <c r="B171" s="248"/>
      <c r="C171" s="249"/>
      <c r="D171" s="236" t="s">
        <v>182</v>
      </c>
      <c r="E171" s="268" t="s">
        <v>1</v>
      </c>
      <c r="F171" s="250" t="s">
        <v>490</v>
      </c>
      <c r="G171" s="249"/>
      <c r="H171" s="251">
        <v>5</v>
      </c>
      <c r="I171" s="252"/>
      <c r="J171" s="249"/>
      <c r="K171" s="249"/>
      <c r="L171" s="253"/>
      <c r="M171" s="254"/>
      <c r="N171" s="255"/>
      <c r="O171" s="255"/>
      <c r="P171" s="255"/>
      <c r="Q171" s="255"/>
      <c r="R171" s="255"/>
      <c r="S171" s="255"/>
      <c r="T171" s="256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257" t="s">
        <v>182</v>
      </c>
      <c r="AU171" s="257" t="s">
        <v>87</v>
      </c>
      <c r="AV171" s="12" t="s">
        <v>89</v>
      </c>
      <c r="AW171" s="12" t="s">
        <v>33</v>
      </c>
      <c r="AX171" s="12" t="s">
        <v>79</v>
      </c>
      <c r="AY171" s="257" t="s">
        <v>141</v>
      </c>
    </row>
    <row r="172" spans="1:51" s="13" customFormat="1" ht="12">
      <c r="A172" s="13"/>
      <c r="B172" s="258"/>
      <c r="C172" s="259"/>
      <c r="D172" s="236" t="s">
        <v>182</v>
      </c>
      <c r="E172" s="260" t="s">
        <v>1</v>
      </c>
      <c r="F172" s="261" t="s">
        <v>491</v>
      </c>
      <c r="G172" s="259"/>
      <c r="H172" s="260" t="s">
        <v>1</v>
      </c>
      <c r="I172" s="262"/>
      <c r="J172" s="259"/>
      <c r="K172" s="259"/>
      <c r="L172" s="263"/>
      <c r="M172" s="264"/>
      <c r="N172" s="265"/>
      <c r="O172" s="265"/>
      <c r="P172" s="265"/>
      <c r="Q172" s="265"/>
      <c r="R172" s="265"/>
      <c r="S172" s="265"/>
      <c r="T172" s="26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7" t="s">
        <v>182</v>
      </c>
      <c r="AU172" s="267" t="s">
        <v>87</v>
      </c>
      <c r="AV172" s="13" t="s">
        <v>87</v>
      </c>
      <c r="AW172" s="13" t="s">
        <v>33</v>
      </c>
      <c r="AX172" s="13" t="s">
        <v>79</v>
      </c>
      <c r="AY172" s="267" t="s">
        <v>141</v>
      </c>
    </row>
    <row r="173" spans="1:51" s="12" customFormat="1" ht="12">
      <c r="A173" s="12"/>
      <c r="B173" s="248"/>
      <c r="C173" s="249"/>
      <c r="D173" s="236" t="s">
        <v>182</v>
      </c>
      <c r="E173" s="268" t="s">
        <v>1</v>
      </c>
      <c r="F173" s="250" t="s">
        <v>492</v>
      </c>
      <c r="G173" s="249"/>
      <c r="H173" s="251">
        <v>10.25</v>
      </c>
      <c r="I173" s="252"/>
      <c r="J173" s="249"/>
      <c r="K173" s="249"/>
      <c r="L173" s="253"/>
      <c r="M173" s="254"/>
      <c r="N173" s="255"/>
      <c r="O173" s="255"/>
      <c r="P173" s="255"/>
      <c r="Q173" s="255"/>
      <c r="R173" s="255"/>
      <c r="S173" s="255"/>
      <c r="T173" s="256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57" t="s">
        <v>182</v>
      </c>
      <c r="AU173" s="257" t="s">
        <v>87</v>
      </c>
      <c r="AV173" s="12" t="s">
        <v>89</v>
      </c>
      <c r="AW173" s="12" t="s">
        <v>33</v>
      </c>
      <c r="AX173" s="12" t="s">
        <v>79</v>
      </c>
      <c r="AY173" s="257" t="s">
        <v>141</v>
      </c>
    </row>
    <row r="174" spans="1:51" s="14" customFormat="1" ht="12">
      <c r="A174" s="14"/>
      <c r="B174" s="274"/>
      <c r="C174" s="275"/>
      <c r="D174" s="236" t="s">
        <v>182</v>
      </c>
      <c r="E174" s="276" t="s">
        <v>1</v>
      </c>
      <c r="F174" s="277" t="s">
        <v>478</v>
      </c>
      <c r="G174" s="275"/>
      <c r="H174" s="278">
        <v>211</v>
      </c>
      <c r="I174" s="279"/>
      <c r="J174" s="275"/>
      <c r="K174" s="275"/>
      <c r="L174" s="280"/>
      <c r="M174" s="281"/>
      <c r="N174" s="282"/>
      <c r="O174" s="282"/>
      <c r="P174" s="282"/>
      <c r="Q174" s="282"/>
      <c r="R174" s="282"/>
      <c r="S174" s="282"/>
      <c r="T174" s="28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4" t="s">
        <v>182</v>
      </c>
      <c r="AU174" s="284" t="s">
        <v>87</v>
      </c>
      <c r="AV174" s="14" t="s">
        <v>147</v>
      </c>
      <c r="AW174" s="14" t="s">
        <v>33</v>
      </c>
      <c r="AX174" s="14" t="s">
        <v>87</v>
      </c>
      <c r="AY174" s="284" t="s">
        <v>141</v>
      </c>
    </row>
    <row r="175" spans="1:65" s="2" customFormat="1" ht="44.25" customHeight="1">
      <c r="A175" s="37"/>
      <c r="B175" s="38"/>
      <c r="C175" s="218" t="s">
        <v>216</v>
      </c>
      <c r="D175" s="218" t="s">
        <v>142</v>
      </c>
      <c r="E175" s="219" t="s">
        <v>493</v>
      </c>
      <c r="F175" s="220" t="s">
        <v>494</v>
      </c>
      <c r="G175" s="221" t="s">
        <v>145</v>
      </c>
      <c r="H175" s="222">
        <v>393.2</v>
      </c>
      <c r="I175" s="223"/>
      <c r="J175" s="224">
        <f>ROUND(I175*H175,2)</f>
        <v>0</v>
      </c>
      <c r="K175" s="220" t="s">
        <v>146</v>
      </c>
      <c r="L175" s="43"/>
      <c r="M175" s="225" t="s">
        <v>1</v>
      </c>
      <c r="N175" s="226" t="s">
        <v>44</v>
      </c>
      <c r="O175" s="90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147</v>
      </c>
      <c r="AT175" s="229" t="s">
        <v>142</v>
      </c>
      <c r="AU175" s="229" t="s">
        <v>87</v>
      </c>
      <c r="AY175" s="16" t="s">
        <v>141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87</v>
      </c>
      <c r="BK175" s="230">
        <f>ROUND(I175*H175,2)</f>
        <v>0</v>
      </c>
      <c r="BL175" s="16" t="s">
        <v>147</v>
      </c>
      <c r="BM175" s="229" t="s">
        <v>495</v>
      </c>
    </row>
    <row r="176" spans="1:47" s="2" customFormat="1" ht="12">
      <c r="A176" s="37"/>
      <c r="B176" s="38"/>
      <c r="C176" s="39"/>
      <c r="D176" s="231" t="s">
        <v>149</v>
      </c>
      <c r="E176" s="39"/>
      <c r="F176" s="232" t="s">
        <v>496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149</v>
      </c>
      <c r="AU176" s="16" t="s">
        <v>87</v>
      </c>
    </row>
    <row r="177" spans="1:51" s="13" customFormat="1" ht="12">
      <c r="A177" s="13"/>
      <c r="B177" s="258"/>
      <c r="C177" s="259"/>
      <c r="D177" s="236" t="s">
        <v>182</v>
      </c>
      <c r="E177" s="260" t="s">
        <v>1</v>
      </c>
      <c r="F177" s="261" t="s">
        <v>474</v>
      </c>
      <c r="G177" s="259"/>
      <c r="H177" s="260" t="s">
        <v>1</v>
      </c>
      <c r="I177" s="262"/>
      <c r="J177" s="259"/>
      <c r="K177" s="259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182</v>
      </c>
      <c r="AU177" s="267" t="s">
        <v>87</v>
      </c>
      <c r="AV177" s="13" t="s">
        <v>87</v>
      </c>
      <c r="AW177" s="13" t="s">
        <v>33</v>
      </c>
      <c r="AX177" s="13" t="s">
        <v>79</v>
      </c>
      <c r="AY177" s="267" t="s">
        <v>141</v>
      </c>
    </row>
    <row r="178" spans="1:51" s="12" customFormat="1" ht="12">
      <c r="A178" s="12"/>
      <c r="B178" s="248"/>
      <c r="C178" s="249"/>
      <c r="D178" s="236" t="s">
        <v>182</v>
      </c>
      <c r="E178" s="268" t="s">
        <v>1</v>
      </c>
      <c r="F178" s="250" t="s">
        <v>475</v>
      </c>
      <c r="G178" s="249"/>
      <c r="H178" s="251">
        <v>110.74</v>
      </c>
      <c r="I178" s="252"/>
      <c r="J178" s="249"/>
      <c r="K178" s="249"/>
      <c r="L178" s="253"/>
      <c r="M178" s="254"/>
      <c r="N178" s="255"/>
      <c r="O178" s="255"/>
      <c r="P178" s="255"/>
      <c r="Q178" s="255"/>
      <c r="R178" s="255"/>
      <c r="S178" s="255"/>
      <c r="T178" s="256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57" t="s">
        <v>182</v>
      </c>
      <c r="AU178" s="257" t="s">
        <v>87</v>
      </c>
      <c r="AV178" s="12" t="s">
        <v>89</v>
      </c>
      <c r="AW178" s="12" t="s">
        <v>33</v>
      </c>
      <c r="AX178" s="12" t="s">
        <v>79</v>
      </c>
      <c r="AY178" s="257" t="s">
        <v>141</v>
      </c>
    </row>
    <row r="179" spans="1:51" s="13" customFormat="1" ht="12">
      <c r="A179" s="13"/>
      <c r="B179" s="258"/>
      <c r="C179" s="259"/>
      <c r="D179" s="236" t="s">
        <v>182</v>
      </c>
      <c r="E179" s="260" t="s">
        <v>1</v>
      </c>
      <c r="F179" s="261" t="s">
        <v>476</v>
      </c>
      <c r="G179" s="259"/>
      <c r="H179" s="260" t="s">
        <v>1</v>
      </c>
      <c r="I179" s="262"/>
      <c r="J179" s="259"/>
      <c r="K179" s="259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182</v>
      </c>
      <c r="AU179" s="267" t="s">
        <v>87</v>
      </c>
      <c r="AV179" s="13" t="s">
        <v>87</v>
      </c>
      <c r="AW179" s="13" t="s">
        <v>33</v>
      </c>
      <c r="AX179" s="13" t="s">
        <v>79</v>
      </c>
      <c r="AY179" s="267" t="s">
        <v>141</v>
      </c>
    </row>
    <row r="180" spans="1:51" s="12" customFormat="1" ht="12">
      <c r="A180" s="12"/>
      <c r="B180" s="248"/>
      <c r="C180" s="249"/>
      <c r="D180" s="236" t="s">
        <v>182</v>
      </c>
      <c r="E180" s="268" t="s">
        <v>1</v>
      </c>
      <c r="F180" s="250" t="s">
        <v>477</v>
      </c>
      <c r="G180" s="249"/>
      <c r="H180" s="251">
        <v>117.46</v>
      </c>
      <c r="I180" s="252"/>
      <c r="J180" s="249"/>
      <c r="K180" s="249"/>
      <c r="L180" s="253"/>
      <c r="M180" s="254"/>
      <c r="N180" s="255"/>
      <c r="O180" s="255"/>
      <c r="P180" s="255"/>
      <c r="Q180" s="255"/>
      <c r="R180" s="255"/>
      <c r="S180" s="255"/>
      <c r="T180" s="256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57" t="s">
        <v>182</v>
      </c>
      <c r="AU180" s="257" t="s">
        <v>87</v>
      </c>
      <c r="AV180" s="12" t="s">
        <v>89</v>
      </c>
      <c r="AW180" s="12" t="s">
        <v>33</v>
      </c>
      <c r="AX180" s="12" t="s">
        <v>79</v>
      </c>
      <c r="AY180" s="257" t="s">
        <v>141</v>
      </c>
    </row>
    <row r="181" spans="1:51" s="13" customFormat="1" ht="12">
      <c r="A181" s="13"/>
      <c r="B181" s="258"/>
      <c r="C181" s="259"/>
      <c r="D181" s="236" t="s">
        <v>182</v>
      </c>
      <c r="E181" s="260" t="s">
        <v>1</v>
      </c>
      <c r="F181" s="261" t="s">
        <v>497</v>
      </c>
      <c r="G181" s="259"/>
      <c r="H181" s="260" t="s">
        <v>1</v>
      </c>
      <c r="I181" s="262"/>
      <c r="J181" s="259"/>
      <c r="K181" s="259"/>
      <c r="L181" s="263"/>
      <c r="M181" s="264"/>
      <c r="N181" s="265"/>
      <c r="O181" s="265"/>
      <c r="P181" s="265"/>
      <c r="Q181" s="265"/>
      <c r="R181" s="265"/>
      <c r="S181" s="265"/>
      <c r="T181" s="26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7" t="s">
        <v>182</v>
      </c>
      <c r="AU181" s="267" t="s">
        <v>87</v>
      </c>
      <c r="AV181" s="13" t="s">
        <v>87</v>
      </c>
      <c r="AW181" s="13" t="s">
        <v>33</v>
      </c>
      <c r="AX181" s="13" t="s">
        <v>79</v>
      </c>
      <c r="AY181" s="267" t="s">
        <v>141</v>
      </c>
    </row>
    <row r="182" spans="1:51" s="12" customFormat="1" ht="12">
      <c r="A182" s="12"/>
      <c r="B182" s="248"/>
      <c r="C182" s="249"/>
      <c r="D182" s="236" t="s">
        <v>182</v>
      </c>
      <c r="E182" s="268" t="s">
        <v>1</v>
      </c>
      <c r="F182" s="250" t="s">
        <v>485</v>
      </c>
      <c r="G182" s="249"/>
      <c r="H182" s="251">
        <v>165</v>
      </c>
      <c r="I182" s="252"/>
      <c r="J182" s="249"/>
      <c r="K182" s="249"/>
      <c r="L182" s="253"/>
      <c r="M182" s="254"/>
      <c r="N182" s="255"/>
      <c r="O182" s="255"/>
      <c r="P182" s="255"/>
      <c r="Q182" s="255"/>
      <c r="R182" s="255"/>
      <c r="S182" s="255"/>
      <c r="T182" s="256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57" t="s">
        <v>182</v>
      </c>
      <c r="AU182" s="257" t="s">
        <v>87</v>
      </c>
      <c r="AV182" s="12" t="s">
        <v>89</v>
      </c>
      <c r="AW182" s="12" t="s">
        <v>33</v>
      </c>
      <c r="AX182" s="12" t="s">
        <v>79</v>
      </c>
      <c r="AY182" s="257" t="s">
        <v>141</v>
      </c>
    </row>
    <row r="183" spans="1:51" s="14" customFormat="1" ht="12">
      <c r="A183" s="14"/>
      <c r="B183" s="274"/>
      <c r="C183" s="275"/>
      <c r="D183" s="236" t="s">
        <v>182</v>
      </c>
      <c r="E183" s="276" t="s">
        <v>1</v>
      </c>
      <c r="F183" s="277" t="s">
        <v>478</v>
      </c>
      <c r="G183" s="275"/>
      <c r="H183" s="278">
        <v>393.2</v>
      </c>
      <c r="I183" s="279"/>
      <c r="J183" s="275"/>
      <c r="K183" s="275"/>
      <c r="L183" s="280"/>
      <c r="M183" s="281"/>
      <c r="N183" s="282"/>
      <c r="O183" s="282"/>
      <c r="P183" s="282"/>
      <c r="Q183" s="282"/>
      <c r="R183" s="282"/>
      <c r="S183" s="282"/>
      <c r="T183" s="28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4" t="s">
        <v>182</v>
      </c>
      <c r="AU183" s="284" t="s">
        <v>87</v>
      </c>
      <c r="AV183" s="14" t="s">
        <v>147</v>
      </c>
      <c r="AW183" s="14" t="s">
        <v>33</v>
      </c>
      <c r="AX183" s="14" t="s">
        <v>87</v>
      </c>
      <c r="AY183" s="284" t="s">
        <v>141</v>
      </c>
    </row>
    <row r="184" spans="1:65" s="2" customFormat="1" ht="37.8" customHeight="1">
      <c r="A184" s="37"/>
      <c r="B184" s="38"/>
      <c r="C184" s="218" t="s">
        <v>223</v>
      </c>
      <c r="D184" s="218" t="s">
        <v>142</v>
      </c>
      <c r="E184" s="219" t="s">
        <v>164</v>
      </c>
      <c r="F184" s="220" t="s">
        <v>165</v>
      </c>
      <c r="G184" s="221" t="s">
        <v>145</v>
      </c>
      <c r="H184" s="222">
        <v>376</v>
      </c>
      <c r="I184" s="223"/>
      <c r="J184" s="224">
        <f>ROUND(I184*H184,2)</f>
        <v>0</v>
      </c>
      <c r="K184" s="220" t="s">
        <v>146</v>
      </c>
      <c r="L184" s="43"/>
      <c r="M184" s="225" t="s">
        <v>1</v>
      </c>
      <c r="N184" s="226" t="s">
        <v>44</v>
      </c>
      <c r="O184" s="90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147</v>
      </c>
      <c r="AT184" s="229" t="s">
        <v>142</v>
      </c>
      <c r="AU184" s="229" t="s">
        <v>87</v>
      </c>
      <c r="AY184" s="16" t="s">
        <v>141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87</v>
      </c>
      <c r="BK184" s="230">
        <f>ROUND(I184*H184,2)</f>
        <v>0</v>
      </c>
      <c r="BL184" s="16" t="s">
        <v>147</v>
      </c>
      <c r="BM184" s="229" t="s">
        <v>498</v>
      </c>
    </row>
    <row r="185" spans="1:47" s="2" customFormat="1" ht="12">
      <c r="A185" s="37"/>
      <c r="B185" s="38"/>
      <c r="C185" s="39"/>
      <c r="D185" s="231" t="s">
        <v>149</v>
      </c>
      <c r="E185" s="39"/>
      <c r="F185" s="232" t="s">
        <v>167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149</v>
      </c>
      <c r="AU185" s="16" t="s">
        <v>87</v>
      </c>
    </row>
    <row r="186" spans="1:51" s="12" customFormat="1" ht="12">
      <c r="A186" s="12"/>
      <c r="B186" s="248"/>
      <c r="C186" s="249"/>
      <c r="D186" s="236" t="s">
        <v>182</v>
      </c>
      <c r="E186" s="268" t="s">
        <v>1</v>
      </c>
      <c r="F186" s="250" t="s">
        <v>499</v>
      </c>
      <c r="G186" s="249"/>
      <c r="H186" s="251">
        <v>376</v>
      </c>
      <c r="I186" s="252"/>
      <c r="J186" s="249"/>
      <c r="K186" s="249"/>
      <c r="L186" s="253"/>
      <c r="M186" s="254"/>
      <c r="N186" s="255"/>
      <c r="O186" s="255"/>
      <c r="P186" s="255"/>
      <c r="Q186" s="255"/>
      <c r="R186" s="255"/>
      <c r="S186" s="255"/>
      <c r="T186" s="256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57" t="s">
        <v>182</v>
      </c>
      <c r="AU186" s="257" t="s">
        <v>87</v>
      </c>
      <c r="AV186" s="12" t="s">
        <v>89</v>
      </c>
      <c r="AW186" s="12" t="s">
        <v>33</v>
      </c>
      <c r="AX186" s="12" t="s">
        <v>87</v>
      </c>
      <c r="AY186" s="257" t="s">
        <v>141</v>
      </c>
    </row>
    <row r="187" spans="1:65" s="2" customFormat="1" ht="44.25" customHeight="1">
      <c r="A187" s="37"/>
      <c r="B187" s="38"/>
      <c r="C187" s="218" t="s">
        <v>8</v>
      </c>
      <c r="D187" s="218" t="s">
        <v>142</v>
      </c>
      <c r="E187" s="219" t="s">
        <v>169</v>
      </c>
      <c r="F187" s="220" t="s">
        <v>170</v>
      </c>
      <c r="G187" s="221" t="s">
        <v>145</v>
      </c>
      <c r="H187" s="222">
        <v>30</v>
      </c>
      <c r="I187" s="223"/>
      <c r="J187" s="224">
        <f>ROUND(I187*H187,2)</f>
        <v>0</v>
      </c>
      <c r="K187" s="220" t="s">
        <v>146</v>
      </c>
      <c r="L187" s="43"/>
      <c r="M187" s="225" t="s">
        <v>1</v>
      </c>
      <c r="N187" s="226" t="s">
        <v>44</v>
      </c>
      <c r="O187" s="90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147</v>
      </c>
      <c r="AT187" s="229" t="s">
        <v>142</v>
      </c>
      <c r="AU187" s="229" t="s">
        <v>87</v>
      </c>
      <c r="AY187" s="16" t="s">
        <v>141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87</v>
      </c>
      <c r="BK187" s="230">
        <f>ROUND(I187*H187,2)</f>
        <v>0</v>
      </c>
      <c r="BL187" s="16" t="s">
        <v>147</v>
      </c>
      <c r="BM187" s="229" t="s">
        <v>500</v>
      </c>
    </row>
    <row r="188" spans="1:47" s="2" customFormat="1" ht="12">
      <c r="A188" s="37"/>
      <c r="B188" s="38"/>
      <c r="C188" s="39"/>
      <c r="D188" s="231" t="s">
        <v>149</v>
      </c>
      <c r="E188" s="39"/>
      <c r="F188" s="232" t="s">
        <v>172</v>
      </c>
      <c r="G188" s="39"/>
      <c r="H188" s="39"/>
      <c r="I188" s="233"/>
      <c r="J188" s="39"/>
      <c r="K188" s="39"/>
      <c r="L188" s="43"/>
      <c r="M188" s="234"/>
      <c r="N188" s="235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149</v>
      </c>
      <c r="AU188" s="16" t="s">
        <v>87</v>
      </c>
    </row>
    <row r="189" spans="1:47" s="2" customFormat="1" ht="12">
      <c r="A189" s="37"/>
      <c r="B189" s="38"/>
      <c r="C189" s="39"/>
      <c r="D189" s="236" t="s">
        <v>173</v>
      </c>
      <c r="E189" s="39"/>
      <c r="F189" s="237" t="s">
        <v>174</v>
      </c>
      <c r="G189" s="39"/>
      <c r="H189" s="39"/>
      <c r="I189" s="233"/>
      <c r="J189" s="39"/>
      <c r="K189" s="39"/>
      <c r="L189" s="43"/>
      <c r="M189" s="234"/>
      <c r="N189" s="235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173</v>
      </c>
      <c r="AU189" s="16" t="s">
        <v>87</v>
      </c>
    </row>
    <row r="190" spans="1:51" s="13" customFormat="1" ht="12">
      <c r="A190" s="13"/>
      <c r="B190" s="258"/>
      <c r="C190" s="259"/>
      <c r="D190" s="236" t="s">
        <v>182</v>
      </c>
      <c r="E190" s="260" t="s">
        <v>1</v>
      </c>
      <c r="F190" s="261" t="s">
        <v>458</v>
      </c>
      <c r="G190" s="259"/>
      <c r="H190" s="260" t="s">
        <v>1</v>
      </c>
      <c r="I190" s="262"/>
      <c r="J190" s="259"/>
      <c r="K190" s="259"/>
      <c r="L190" s="263"/>
      <c r="M190" s="264"/>
      <c r="N190" s="265"/>
      <c r="O190" s="265"/>
      <c r="P190" s="265"/>
      <c r="Q190" s="265"/>
      <c r="R190" s="265"/>
      <c r="S190" s="265"/>
      <c r="T190" s="26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7" t="s">
        <v>182</v>
      </c>
      <c r="AU190" s="267" t="s">
        <v>87</v>
      </c>
      <c r="AV190" s="13" t="s">
        <v>87</v>
      </c>
      <c r="AW190" s="13" t="s">
        <v>33</v>
      </c>
      <c r="AX190" s="13" t="s">
        <v>79</v>
      </c>
      <c r="AY190" s="267" t="s">
        <v>141</v>
      </c>
    </row>
    <row r="191" spans="1:51" s="12" customFormat="1" ht="12">
      <c r="A191" s="12"/>
      <c r="B191" s="248"/>
      <c r="C191" s="249"/>
      <c r="D191" s="236" t="s">
        <v>182</v>
      </c>
      <c r="E191" s="268" t="s">
        <v>1</v>
      </c>
      <c r="F191" s="250" t="s">
        <v>501</v>
      </c>
      <c r="G191" s="249"/>
      <c r="H191" s="251">
        <v>4.833</v>
      </c>
      <c r="I191" s="252"/>
      <c r="J191" s="249"/>
      <c r="K191" s="249"/>
      <c r="L191" s="253"/>
      <c r="M191" s="254"/>
      <c r="N191" s="255"/>
      <c r="O191" s="255"/>
      <c r="P191" s="255"/>
      <c r="Q191" s="255"/>
      <c r="R191" s="255"/>
      <c r="S191" s="255"/>
      <c r="T191" s="256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57" t="s">
        <v>182</v>
      </c>
      <c r="AU191" s="257" t="s">
        <v>87</v>
      </c>
      <c r="AV191" s="12" t="s">
        <v>89</v>
      </c>
      <c r="AW191" s="12" t="s">
        <v>33</v>
      </c>
      <c r="AX191" s="12" t="s">
        <v>79</v>
      </c>
      <c r="AY191" s="257" t="s">
        <v>141</v>
      </c>
    </row>
    <row r="192" spans="1:51" s="12" customFormat="1" ht="12">
      <c r="A192" s="12"/>
      <c r="B192" s="248"/>
      <c r="C192" s="249"/>
      <c r="D192" s="236" t="s">
        <v>182</v>
      </c>
      <c r="E192" s="268" t="s">
        <v>1</v>
      </c>
      <c r="F192" s="250" t="s">
        <v>502</v>
      </c>
      <c r="G192" s="249"/>
      <c r="H192" s="251">
        <v>25.167</v>
      </c>
      <c r="I192" s="252"/>
      <c r="J192" s="249"/>
      <c r="K192" s="249"/>
      <c r="L192" s="253"/>
      <c r="M192" s="254"/>
      <c r="N192" s="255"/>
      <c r="O192" s="255"/>
      <c r="P192" s="255"/>
      <c r="Q192" s="255"/>
      <c r="R192" s="255"/>
      <c r="S192" s="255"/>
      <c r="T192" s="256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257" t="s">
        <v>182</v>
      </c>
      <c r="AU192" s="257" t="s">
        <v>87</v>
      </c>
      <c r="AV192" s="12" t="s">
        <v>89</v>
      </c>
      <c r="AW192" s="12" t="s">
        <v>33</v>
      </c>
      <c r="AX192" s="12" t="s">
        <v>79</v>
      </c>
      <c r="AY192" s="257" t="s">
        <v>141</v>
      </c>
    </row>
    <row r="193" spans="1:51" s="14" customFormat="1" ht="12">
      <c r="A193" s="14"/>
      <c r="B193" s="274"/>
      <c r="C193" s="275"/>
      <c r="D193" s="236" t="s">
        <v>182</v>
      </c>
      <c r="E193" s="276" t="s">
        <v>1</v>
      </c>
      <c r="F193" s="277" t="s">
        <v>478</v>
      </c>
      <c r="G193" s="275"/>
      <c r="H193" s="278">
        <v>30</v>
      </c>
      <c r="I193" s="279"/>
      <c r="J193" s="275"/>
      <c r="K193" s="275"/>
      <c r="L193" s="280"/>
      <c r="M193" s="281"/>
      <c r="N193" s="282"/>
      <c r="O193" s="282"/>
      <c r="P193" s="282"/>
      <c r="Q193" s="282"/>
      <c r="R193" s="282"/>
      <c r="S193" s="282"/>
      <c r="T193" s="28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4" t="s">
        <v>182</v>
      </c>
      <c r="AU193" s="284" t="s">
        <v>87</v>
      </c>
      <c r="AV193" s="14" t="s">
        <v>147</v>
      </c>
      <c r="AW193" s="14" t="s">
        <v>33</v>
      </c>
      <c r="AX193" s="14" t="s">
        <v>87</v>
      </c>
      <c r="AY193" s="284" t="s">
        <v>141</v>
      </c>
    </row>
    <row r="194" spans="1:65" s="2" customFormat="1" ht="66.75" customHeight="1">
      <c r="A194" s="37"/>
      <c r="B194" s="38"/>
      <c r="C194" s="218" t="s">
        <v>235</v>
      </c>
      <c r="D194" s="218" t="s">
        <v>142</v>
      </c>
      <c r="E194" s="219" t="s">
        <v>185</v>
      </c>
      <c r="F194" s="220" t="s">
        <v>186</v>
      </c>
      <c r="G194" s="221" t="s">
        <v>145</v>
      </c>
      <c r="H194" s="222">
        <v>9.417</v>
      </c>
      <c r="I194" s="223"/>
      <c r="J194" s="224">
        <f>ROUND(I194*H194,2)</f>
        <v>0</v>
      </c>
      <c r="K194" s="220" t="s">
        <v>146</v>
      </c>
      <c r="L194" s="43"/>
      <c r="M194" s="225" t="s">
        <v>1</v>
      </c>
      <c r="N194" s="226" t="s">
        <v>44</v>
      </c>
      <c r="O194" s="90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9" t="s">
        <v>147</v>
      </c>
      <c r="AT194" s="229" t="s">
        <v>142</v>
      </c>
      <c r="AU194" s="229" t="s">
        <v>87</v>
      </c>
      <c r="AY194" s="16" t="s">
        <v>141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6" t="s">
        <v>87</v>
      </c>
      <c r="BK194" s="230">
        <f>ROUND(I194*H194,2)</f>
        <v>0</v>
      </c>
      <c r="BL194" s="16" t="s">
        <v>147</v>
      </c>
      <c r="BM194" s="229" t="s">
        <v>503</v>
      </c>
    </row>
    <row r="195" spans="1:47" s="2" customFormat="1" ht="12">
      <c r="A195" s="37"/>
      <c r="B195" s="38"/>
      <c r="C195" s="39"/>
      <c r="D195" s="231" t="s">
        <v>149</v>
      </c>
      <c r="E195" s="39"/>
      <c r="F195" s="232" t="s">
        <v>188</v>
      </c>
      <c r="G195" s="39"/>
      <c r="H195" s="39"/>
      <c r="I195" s="233"/>
      <c r="J195" s="39"/>
      <c r="K195" s="39"/>
      <c r="L195" s="43"/>
      <c r="M195" s="234"/>
      <c r="N195" s="235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149</v>
      </c>
      <c r="AU195" s="16" t="s">
        <v>87</v>
      </c>
    </row>
    <row r="196" spans="1:47" s="2" customFormat="1" ht="12">
      <c r="A196" s="37"/>
      <c r="B196" s="38"/>
      <c r="C196" s="39"/>
      <c r="D196" s="236" t="s">
        <v>173</v>
      </c>
      <c r="E196" s="39"/>
      <c r="F196" s="237" t="s">
        <v>189</v>
      </c>
      <c r="G196" s="39"/>
      <c r="H196" s="39"/>
      <c r="I196" s="233"/>
      <c r="J196" s="39"/>
      <c r="K196" s="39"/>
      <c r="L196" s="43"/>
      <c r="M196" s="234"/>
      <c r="N196" s="235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173</v>
      </c>
      <c r="AU196" s="16" t="s">
        <v>87</v>
      </c>
    </row>
    <row r="197" spans="1:51" s="13" customFormat="1" ht="12">
      <c r="A197" s="13"/>
      <c r="B197" s="258"/>
      <c r="C197" s="259"/>
      <c r="D197" s="236" t="s">
        <v>182</v>
      </c>
      <c r="E197" s="260" t="s">
        <v>1</v>
      </c>
      <c r="F197" s="261" t="s">
        <v>458</v>
      </c>
      <c r="G197" s="259"/>
      <c r="H197" s="260" t="s">
        <v>1</v>
      </c>
      <c r="I197" s="262"/>
      <c r="J197" s="259"/>
      <c r="K197" s="259"/>
      <c r="L197" s="263"/>
      <c r="M197" s="264"/>
      <c r="N197" s="265"/>
      <c r="O197" s="265"/>
      <c r="P197" s="265"/>
      <c r="Q197" s="265"/>
      <c r="R197" s="265"/>
      <c r="S197" s="265"/>
      <c r="T197" s="26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7" t="s">
        <v>182</v>
      </c>
      <c r="AU197" s="267" t="s">
        <v>87</v>
      </c>
      <c r="AV197" s="13" t="s">
        <v>87</v>
      </c>
      <c r="AW197" s="13" t="s">
        <v>33</v>
      </c>
      <c r="AX197" s="13" t="s">
        <v>79</v>
      </c>
      <c r="AY197" s="267" t="s">
        <v>141</v>
      </c>
    </row>
    <row r="198" spans="1:51" s="12" customFormat="1" ht="12">
      <c r="A198" s="12"/>
      <c r="B198" s="248"/>
      <c r="C198" s="249"/>
      <c r="D198" s="236" t="s">
        <v>182</v>
      </c>
      <c r="E198" s="268" t="s">
        <v>1</v>
      </c>
      <c r="F198" s="250" t="s">
        <v>504</v>
      </c>
      <c r="G198" s="249"/>
      <c r="H198" s="251">
        <v>9.417</v>
      </c>
      <c r="I198" s="252"/>
      <c r="J198" s="249"/>
      <c r="K198" s="249"/>
      <c r="L198" s="253"/>
      <c r="M198" s="254"/>
      <c r="N198" s="255"/>
      <c r="O198" s="255"/>
      <c r="P198" s="255"/>
      <c r="Q198" s="255"/>
      <c r="R198" s="255"/>
      <c r="S198" s="255"/>
      <c r="T198" s="256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57" t="s">
        <v>182</v>
      </c>
      <c r="AU198" s="257" t="s">
        <v>87</v>
      </c>
      <c r="AV198" s="12" t="s">
        <v>89</v>
      </c>
      <c r="AW198" s="12" t="s">
        <v>33</v>
      </c>
      <c r="AX198" s="12" t="s">
        <v>87</v>
      </c>
      <c r="AY198" s="257" t="s">
        <v>141</v>
      </c>
    </row>
    <row r="199" spans="1:65" s="2" customFormat="1" ht="16.5" customHeight="1">
      <c r="A199" s="37"/>
      <c r="B199" s="38"/>
      <c r="C199" s="238" t="s">
        <v>239</v>
      </c>
      <c r="D199" s="238" t="s">
        <v>176</v>
      </c>
      <c r="E199" s="239" t="s">
        <v>190</v>
      </c>
      <c r="F199" s="240" t="s">
        <v>191</v>
      </c>
      <c r="G199" s="241" t="s">
        <v>179</v>
      </c>
      <c r="H199" s="242">
        <v>18.834</v>
      </c>
      <c r="I199" s="243"/>
      <c r="J199" s="244">
        <f>ROUND(I199*H199,2)</f>
        <v>0</v>
      </c>
      <c r="K199" s="240" t="s">
        <v>146</v>
      </c>
      <c r="L199" s="245"/>
      <c r="M199" s="246" t="s">
        <v>1</v>
      </c>
      <c r="N199" s="247" t="s">
        <v>44</v>
      </c>
      <c r="O199" s="90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9" t="s">
        <v>180</v>
      </c>
      <c r="AT199" s="229" t="s">
        <v>176</v>
      </c>
      <c r="AU199" s="229" t="s">
        <v>87</v>
      </c>
      <c r="AY199" s="16" t="s">
        <v>141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6" t="s">
        <v>87</v>
      </c>
      <c r="BK199" s="230">
        <f>ROUND(I199*H199,2)</f>
        <v>0</v>
      </c>
      <c r="BL199" s="16" t="s">
        <v>147</v>
      </c>
      <c r="BM199" s="229" t="s">
        <v>505</v>
      </c>
    </row>
    <row r="200" spans="1:51" s="12" customFormat="1" ht="12">
      <c r="A200" s="12"/>
      <c r="B200" s="248"/>
      <c r="C200" s="249"/>
      <c r="D200" s="236" t="s">
        <v>182</v>
      </c>
      <c r="E200" s="249"/>
      <c r="F200" s="250" t="s">
        <v>506</v>
      </c>
      <c r="G200" s="249"/>
      <c r="H200" s="251">
        <v>18.834</v>
      </c>
      <c r="I200" s="252"/>
      <c r="J200" s="249"/>
      <c r="K200" s="249"/>
      <c r="L200" s="253"/>
      <c r="M200" s="254"/>
      <c r="N200" s="255"/>
      <c r="O200" s="255"/>
      <c r="P200" s="255"/>
      <c r="Q200" s="255"/>
      <c r="R200" s="255"/>
      <c r="S200" s="255"/>
      <c r="T200" s="256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57" t="s">
        <v>182</v>
      </c>
      <c r="AU200" s="257" t="s">
        <v>87</v>
      </c>
      <c r="AV200" s="12" t="s">
        <v>89</v>
      </c>
      <c r="AW200" s="12" t="s">
        <v>4</v>
      </c>
      <c r="AX200" s="12" t="s">
        <v>87</v>
      </c>
      <c r="AY200" s="257" t="s">
        <v>141</v>
      </c>
    </row>
    <row r="201" spans="1:65" s="2" customFormat="1" ht="37.8" customHeight="1">
      <c r="A201" s="37"/>
      <c r="B201" s="38"/>
      <c r="C201" s="218" t="s">
        <v>245</v>
      </c>
      <c r="D201" s="218" t="s">
        <v>142</v>
      </c>
      <c r="E201" s="219" t="s">
        <v>507</v>
      </c>
      <c r="F201" s="220" t="s">
        <v>508</v>
      </c>
      <c r="G201" s="221" t="s">
        <v>423</v>
      </c>
      <c r="H201" s="222">
        <v>912.8</v>
      </c>
      <c r="I201" s="223"/>
      <c r="J201" s="224">
        <f>ROUND(I201*H201,2)</f>
        <v>0</v>
      </c>
      <c r="K201" s="220" t="s">
        <v>146</v>
      </c>
      <c r="L201" s="43"/>
      <c r="M201" s="225" t="s">
        <v>1</v>
      </c>
      <c r="N201" s="226" t="s">
        <v>44</v>
      </c>
      <c r="O201" s="90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9" t="s">
        <v>147</v>
      </c>
      <c r="AT201" s="229" t="s">
        <v>142</v>
      </c>
      <c r="AU201" s="229" t="s">
        <v>87</v>
      </c>
      <c r="AY201" s="16" t="s">
        <v>141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6" t="s">
        <v>87</v>
      </c>
      <c r="BK201" s="230">
        <f>ROUND(I201*H201,2)</f>
        <v>0</v>
      </c>
      <c r="BL201" s="16" t="s">
        <v>147</v>
      </c>
      <c r="BM201" s="229" t="s">
        <v>509</v>
      </c>
    </row>
    <row r="202" spans="1:47" s="2" customFormat="1" ht="12">
      <c r="A202" s="37"/>
      <c r="B202" s="38"/>
      <c r="C202" s="39"/>
      <c r="D202" s="231" t="s">
        <v>149</v>
      </c>
      <c r="E202" s="39"/>
      <c r="F202" s="232" t="s">
        <v>510</v>
      </c>
      <c r="G202" s="39"/>
      <c r="H202" s="39"/>
      <c r="I202" s="233"/>
      <c r="J202" s="39"/>
      <c r="K202" s="39"/>
      <c r="L202" s="43"/>
      <c r="M202" s="234"/>
      <c r="N202" s="235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149</v>
      </c>
      <c r="AU202" s="16" t="s">
        <v>87</v>
      </c>
    </row>
    <row r="203" spans="1:51" s="13" customFormat="1" ht="12">
      <c r="A203" s="13"/>
      <c r="B203" s="258"/>
      <c r="C203" s="259"/>
      <c r="D203" s="236" t="s">
        <v>182</v>
      </c>
      <c r="E203" s="260" t="s">
        <v>1</v>
      </c>
      <c r="F203" s="261" t="s">
        <v>474</v>
      </c>
      <c r="G203" s="259"/>
      <c r="H203" s="260" t="s">
        <v>1</v>
      </c>
      <c r="I203" s="262"/>
      <c r="J203" s="259"/>
      <c r="K203" s="259"/>
      <c r="L203" s="263"/>
      <c r="M203" s="264"/>
      <c r="N203" s="265"/>
      <c r="O203" s="265"/>
      <c r="P203" s="265"/>
      <c r="Q203" s="265"/>
      <c r="R203" s="265"/>
      <c r="S203" s="265"/>
      <c r="T203" s="26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7" t="s">
        <v>182</v>
      </c>
      <c r="AU203" s="267" t="s">
        <v>87</v>
      </c>
      <c r="AV203" s="13" t="s">
        <v>87</v>
      </c>
      <c r="AW203" s="13" t="s">
        <v>33</v>
      </c>
      <c r="AX203" s="13" t="s">
        <v>79</v>
      </c>
      <c r="AY203" s="267" t="s">
        <v>141</v>
      </c>
    </row>
    <row r="204" spans="1:51" s="12" customFormat="1" ht="12">
      <c r="A204" s="12"/>
      <c r="B204" s="248"/>
      <c r="C204" s="249"/>
      <c r="D204" s="236" t="s">
        <v>182</v>
      </c>
      <c r="E204" s="268" t="s">
        <v>1</v>
      </c>
      <c r="F204" s="250" t="s">
        <v>511</v>
      </c>
      <c r="G204" s="249"/>
      <c r="H204" s="251">
        <v>442.96</v>
      </c>
      <c r="I204" s="252"/>
      <c r="J204" s="249"/>
      <c r="K204" s="249"/>
      <c r="L204" s="253"/>
      <c r="M204" s="254"/>
      <c r="N204" s="255"/>
      <c r="O204" s="255"/>
      <c r="P204" s="255"/>
      <c r="Q204" s="255"/>
      <c r="R204" s="255"/>
      <c r="S204" s="255"/>
      <c r="T204" s="256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T204" s="257" t="s">
        <v>182</v>
      </c>
      <c r="AU204" s="257" t="s">
        <v>87</v>
      </c>
      <c r="AV204" s="12" t="s">
        <v>89</v>
      </c>
      <c r="AW204" s="12" t="s">
        <v>33</v>
      </c>
      <c r="AX204" s="12" t="s">
        <v>79</v>
      </c>
      <c r="AY204" s="257" t="s">
        <v>141</v>
      </c>
    </row>
    <row r="205" spans="1:51" s="13" customFormat="1" ht="12">
      <c r="A205" s="13"/>
      <c r="B205" s="258"/>
      <c r="C205" s="259"/>
      <c r="D205" s="236" t="s">
        <v>182</v>
      </c>
      <c r="E205" s="260" t="s">
        <v>1</v>
      </c>
      <c r="F205" s="261" t="s">
        <v>476</v>
      </c>
      <c r="G205" s="259"/>
      <c r="H205" s="260" t="s">
        <v>1</v>
      </c>
      <c r="I205" s="262"/>
      <c r="J205" s="259"/>
      <c r="K205" s="259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182</v>
      </c>
      <c r="AU205" s="267" t="s">
        <v>87</v>
      </c>
      <c r="AV205" s="13" t="s">
        <v>87</v>
      </c>
      <c r="AW205" s="13" t="s">
        <v>33</v>
      </c>
      <c r="AX205" s="13" t="s">
        <v>79</v>
      </c>
      <c r="AY205" s="267" t="s">
        <v>141</v>
      </c>
    </row>
    <row r="206" spans="1:51" s="12" customFormat="1" ht="12">
      <c r="A206" s="12"/>
      <c r="B206" s="248"/>
      <c r="C206" s="249"/>
      <c r="D206" s="236" t="s">
        <v>182</v>
      </c>
      <c r="E206" s="268" t="s">
        <v>1</v>
      </c>
      <c r="F206" s="250" t="s">
        <v>512</v>
      </c>
      <c r="G206" s="249"/>
      <c r="H206" s="251">
        <v>469.84</v>
      </c>
      <c r="I206" s="252"/>
      <c r="J206" s="249"/>
      <c r="K206" s="249"/>
      <c r="L206" s="253"/>
      <c r="M206" s="254"/>
      <c r="N206" s="255"/>
      <c r="O206" s="255"/>
      <c r="P206" s="255"/>
      <c r="Q206" s="255"/>
      <c r="R206" s="255"/>
      <c r="S206" s="255"/>
      <c r="T206" s="256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T206" s="257" t="s">
        <v>182</v>
      </c>
      <c r="AU206" s="257" t="s">
        <v>87</v>
      </c>
      <c r="AV206" s="12" t="s">
        <v>89</v>
      </c>
      <c r="AW206" s="12" t="s">
        <v>33</v>
      </c>
      <c r="AX206" s="12" t="s">
        <v>79</v>
      </c>
      <c r="AY206" s="257" t="s">
        <v>141</v>
      </c>
    </row>
    <row r="207" spans="1:51" s="14" customFormat="1" ht="12">
      <c r="A207" s="14"/>
      <c r="B207" s="274"/>
      <c r="C207" s="275"/>
      <c r="D207" s="236" t="s">
        <v>182</v>
      </c>
      <c r="E207" s="276" t="s">
        <v>1</v>
      </c>
      <c r="F207" s="277" t="s">
        <v>478</v>
      </c>
      <c r="G207" s="275"/>
      <c r="H207" s="278">
        <v>912.8</v>
      </c>
      <c r="I207" s="279"/>
      <c r="J207" s="275"/>
      <c r="K207" s="275"/>
      <c r="L207" s="280"/>
      <c r="M207" s="281"/>
      <c r="N207" s="282"/>
      <c r="O207" s="282"/>
      <c r="P207" s="282"/>
      <c r="Q207" s="282"/>
      <c r="R207" s="282"/>
      <c r="S207" s="282"/>
      <c r="T207" s="28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4" t="s">
        <v>182</v>
      </c>
      <c r="AU207" s="284" t="s">
        <v>87</v>
      </c>
      <c r="AV207" s="14" t="s">
        <v>147</v>
      </c>
      <c r="AW207" s="14" t="s">
        <v>33</v>
      </c>
      <c r="AX207" s="14" t="s">
        <v>87</v>
      </c>
      <c r="AY207" s="284" t="s">
        <v>141</v>
      </c>
    </row>
    <row r="208" spans="1:65" s="2" customFormat="1" ht="37.8" customHeight="1">
      <c r="A208" s="37"/>
      <c r="B208" s="38"/>
      <c r="C208" s="218" t="s">
        <v>249</v>
      </c>
      <c r="D208" s="218" t="s">
        <v>142</v>
      </c>
      <c r="E208" s="219" t="s">
        <v>513</v>
      </c>
      <c r="F208" s="220" t="s">
        <v>514</v>
      </c>
      <c r="G208" s="221" t="s">
        <v>423</v>
      </c>
      <c r="H208" s="222">
        <v>1282.8</v>
      </c>
      <c r="I208" s="223"/>
      <c r="J208" s="224">
        <f>ROUND(I208*H208,2)</f>
        <v>0</v>
      </c>
      <c r="K208" s="220" t="s">
        <v>146</v>
      </c>
      <c r="L208" s="43"/>
      <c r="M208" s="225" t="s">
        <v>1</v>
      </c>
      <c r="N208" s="226" t="s">
        <v>44</v>
      </c>
      <c r="O208" s="90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147</v>
      </c>
      <c r="AT208" s="229" t="s">
        <v>142</v>
      </c>
      <c r="AU208" s="229" t="s">
        <v>87</v>
      </c>
      <c r="AY208" s="16" t="s">
        <v>141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87</v>
      </c>
      <c r="BK208" s="230">
        <f>ROUND(I208*H208,2)</f>
        <v>0</v>
      </c>
      <c r="BL208" s="16" t="s">
        <v>147</v>
      </c>
      <c r="BM208" s="229" t="s">
        <v>515</v>
      </c>
    </row>
    <row r="209" spans="1:47" s="2" customFormat="1" ht="12">
      <c r="A209" s="37"/>
      <c r="B209" s="38"/>
      <c r="C209" s="39"/>
      <c r="D209" s="231" t="s">
        <v>149</v>
      </c>
      <c r="E209" s="39"/>
      <c r="F209" s="232" t="s">
        <v>516</v>
      </c>
      <c r="G209" s="39"/>
      <c r="H209" s="39"/>
      <c r="I209" s="233"/>
      <c r="J209" s="39"/>
      <c r="K209" s="39"/>
      <c r="L209" s="43"/>
      <c r="M209" s="234"/>
      <c r="N209" s="235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149</v>
      </c>
      <c r="AU209" s="16" t="s">
        <v>87</v>
      </c>
    </row>
    <row r="210" spans="1:47" s="2" customFormat="1" ht="12">
      <c r="A210" s="37"/>
      <c r="B210" s="38"/>
      <c r="C210" s="39"/>
      <c r="D210" s="236" t="s">
        <v>173</v>
      </c>
      <c r="E210" s="39"/>
      <c r="F210" s="237" t="s">
        <v>517</v>
      </c>
      <c r="G210" s="39"/>
      <c r="H210" s="39"/>
      <c r="I210" s="233"/>
      <c r="J210" s="39"/>
      <c r="K210" s="39"/>
      <c r="L210" s="43"/>
      <c r="M210" s="234"/>
      <c r="N210" s="235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173</v>
      </c>
      <c r="AU210" s="16" t="s">
        <v>87</v>
      </c>
    </row>
    <row r="211" spans="1:51" s="13" customFormat="1" ht="12">
      <c r="A211" s="13"/>
      <c r="B211" s="258"/>
      <c r="C211" s="259"/>
      <c r="D211" s="236" t="s">
        <v>182</v>
      </c>
      <c r="E211" s="260" t="s">
        <v>1</v>
      </c>
      <c r="F211" s="261" t="s">
        <v>518</v>
      </c>
      <c r="G211" s="259"/>
      <c r="H211" s="260" t="s">
        <v>1</v>
      </c>
      <c r="I211" s="262"/>
      <c r="J211" s="259"/>
      <c r="K211" s="259"/>
      <c r="L211" s="263"/>
      <c r="M211" s="264"/>
      <c r="N211" s="265"/>
      <c r="O211" s="265"/>
      <c r="P211" s="265"/>
      <c r="Q211" s="265"/>
      <c r="R211" s="265"/>
      <c r="S211" s="265"/>
      <c r="T211" s="26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7" t="s">
        <v>182</v>
      </c>
      <c r="AU211" s="267" t="s">
        <v>87</v>
      </c>
      <c r="AV211" s="13" t="s">
        <v>87</v>
      </c>
      <c r="AW211" s="13" t="s">
        <v>33</v>
      </c>
      <c r="AX211" s="13" t="s">
        <v>79</v>
      </c>
      <c r="AY211" s="267" t="s">
        <v>141</v>
      </c>
    </row>
    <row r="212" spans="1:51" s="12" customFormat="1" ht="12">
      <c r="A212" s="12"/>
      <c r="B212" s="248"/>
      <c r="C212" s="249"/>
      <c r="D212" s="236" t="s">
        <v>182</v>
      </c>
      <c r="E212" s="268" t="s">
        <v>1</v>
      </c>
      <c r="F212" s="250" t="s">
        <v>519</v>
      </c>
      <c r="G212" s="249"/>
      <c r="H212" s="251">
        <v>1282.8</v>
      </c>
      <c r="I212" s="252"/>
      <c r="J212" s="249"/>
      <c r="K212" s="249"/>
      <c r="L212" s="253"/>
      <c r="M212" s="254"/>
      <c r="N212" s="255"/>
      <c r="O212" s="255"/>
      <c r="P212" s="255"/>
      <c r="Q212" s="255"/>
      <c r="R212" s="255"/>
      <c r="S212" s="255"/>
      <c r="T212" s="256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57" t="s">
        <v>182</v>
      </c>
      <c r="AU212" s="257" t="s">
        <v>87</v>
      </c>
      <c r="AV212" s="12" t="s">
        <v>89</v>
      </c>
      <c r="AW212" s="12" t="s">
        <v>33</v>
      </c>
      <c r="AX212" s="12" t="s">
        <v>87</v>
      </c>
      <c r="AY212" s="257" t="s">
        <v>141</v>
      </c>
    </row>
    <row r="213" spans="1:65" s="2" customFormat="1" ht="16.5" customHeight="1">
      <c r="A213" s="37"/>
      <c r="B213" s="38"/>
      <c r="C213" s="238" t="s">
        <v>254</v>
      </c>
      <c r="D213" s="238" t="s">
        <v>176</v>
      </c>
      <c r="E213" s="239" t="s">
        <v>520</v>
      </c>
      <c r="F213" s="240" t="s">
        <v>521</v>
      </c>
      <c r="G213" s="241" t="s">
        <v>522</v>
      </c>
      <c r="H213" s="242">
        <v>19.242</v>
      </c>
      <c r="I213" s="243"/>
      <c r="J213" s="244">
        <f>ROUND(I213*H213,2)</f>
        <v>0</v>
      </c>
      <c r="K213" s="240" t="s">
        <v>146</v>
      </c>
      <c r="L213" s="245"/>
      <c r="M213" s="246" t="s">
        <v>1</v>
      </c>
      <c r="N213" s="247" t="s">
        <v>44</v>
      </c>
      <c r="O213" s="90"/>
      <c r="P213" s="227">
        <f>O213*H213</f>
        <v>0</v>
      </c>
      <c r="Q213" s="227">
        <v>0.001</v>
      </c>
      <c r="R213" s="227">
        <f>Q213*H213</f>
        <v>0.019242000000000002</v>
      </c>
      <c r="S213" s="227">
        <v>0</v>
      </c>
      <c r="T213" s="228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9" t="s">
        <v>180</v>
      </c>
      <c r="AT213" s="229" t="s">
        <v>176</v>
      </c>
      <c r="AU213" s="229" t="s">
        <v>87</v>
      </c>
      <c r="AY213" s="16" t="s">
        <v>141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6" t="s">
        <v>87</v>
      </c>
      <c r="BK213" s="230">
        <f>ROUND(I213*H213,2)</f>
        <v>0</v>
      </c>
      <c r="BL213" s="16" t="s">
        <v>147</v>
      </c>
      <c r="BM213" s="229" t="s">
        <v>523</v>
      </c>
    </row>
    <row r="214" spans="1:51" s="12" customFormat="1" ht="12">
      <c r="A214" s="12"/>
      <c r="B214" s="248"/>
      <c r="C214" s="249"/>
      <c r="D214" s="236" t="s">
        <v>182</v>
      </c>
      <c r="E214" s="249"/>
      <c r="F214" s="250" t="s">
        <v>524</v>
      </c>
      <c r="G214" s="249"/>
      <c r="H214" s="251">
        <v>19.242</v>
      </c>
      <c r="I214" s="252"/>
      <c r="J214" s="249"/>
      <c r="K214" s="249"/>
      <c r="L214" s="253"/>
      <c r="M214" s="254"/>
      <c r="N214" s="255"/>
      <c r="O214" s="255"/>
      <c r="P214" s="255"/>
      <c r="Q214" s="255"/>
      <c r="R214" s="255"/>
      <c r="S214" s="255"/>
      <c r="T214" s="256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T214" s="257" t="s">
        <v>182</v>
      </c>
      <c r="AU214" s="257" t="s">
        <v>87</v>
      </c>
      <c r="AV214" s="12" t="s">
        <v>89</v>
      </c>
      <c r="AW214" s="12" t="s">
        <v>4</v>
      </c>
      <c r="AX214" s="12" t="s">
        <v>87</v>
      </c>
      <c r="AY214" s="257" t="s">
        <v>141</v>
      </c>
    </row>
    <row r="215" spans="1:65" s="2" customFormat="1" ht="37.8" customHeight="1">
      <c r="A215" s="37"/>
      <c r="B215" s="38"/>
      <c r="C215" s="218" t="s">
        <v>7</v>
      </c>
      <c r="D215" s="218" t="s">
        <v>142</v>
      </c>
      <c r="E215" s="219" t="s">
        <v>525</v>
      </c>
      <c r="F215" s="220" t="s">
        <v>526</v>
      </c>
      <c r="G215" s="221" t="s">
        <v>219</v>
      </c>
      <c r="H215" s="222">
        <v>12</v>
      </c>
      <c r="I215" s="223"/>
      <c r="J215" s="224">
        <f>ROUND(I215*H215,2)</f>
        <v>0</v>
      </c>
      <c r="K215" s="220" t="s">
        <v>146</v>
      </c>
      <c r="L215" s="43"/>
      <c r="M215" s="225" t="s">
        <v>1</v>
      </c>
      <c r="N215" s="226" t="s">
        <v>44</v>
      </c>
      <c r="O215" s="90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9" t="s">
        <v>147</v>
      </c>
      <c r="AT215" s="229" t="s">
        <v>142</v>
      </c>
      <c r="AU215" s="229" t="s">
        <v>87</v>
      </c>
      <c r="AY215" s="16" t="s">
        <v>141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6" t="s">
        <v>87</v>
      </c>
      <c r="BK215" s="230">
        <f>ROUND(I215*H215,2)</f>
        <v>0</v>
      </c>
      <c r="BL215" s="16" t="s">
        <v>147</v>
      </c>
      <c r="BM215" s="229" t="s">
        <v>527</v>
      </c>
    </row>
    <row r="216" spans="1:47" s="2" customFormat="1" ht="12">
      <c r="A216" s="37"/>
      <c r="B216" s="38"/>
      <c r="C216" s="39"/>
      <c r="D216" s="231" t="s">
        <v>149</v>
      </c>
      <c r="E216" s="39"/>
      <c r="F216" s="232" t="s">
        <v>528</v>
      </c>
      <c r="G216" s="39"/>
      <c r="H216" s="39"/>
      <c r="I216" s="233"/>
      <c r="J216" s="39"/>
      <c r="K216" s="39"/>
      <c r="L216" s="43"/>
      <c r="M216" s="234"/>
      <c r="N216" s="235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149</v>
      </c>
      <c r="AU216" s="16" t="s">
        <v>87</v>
      </c>
    </row>
    <row r="217" spans="1:47" s="2" customFormat="1" ht="12">
      <c r="A217" s="37"/>
      <c r="B217" s="38"/>
      <c r="C217" s="39"/>
      <c r="D217" s="236" t="s">
        <v>173</v>
      </c>
      <c r="E217" s="39"/>
      <c r="F217" s="237" t="s">
        <v>529</v>
      </c>
      <c r="G217" s="39"/>
      <c r="H217" s="39"/>
      <c r="I217" s="233"/>
      <c r="J217" s="39"/>
      <c r="K217" s="39"/>
      <c r="L217" s="43"/>
      <c r="M217" s="234"/>
      <c r="N217" s="235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173</v>
      </c>
      <c r="AU217" s="16" t="s">
        <v>87</v>
      </c>
    </row>
    <row r="218" spans="1:65" s="2" customFormat="1" ht="24.15" customHeight="1">
      <c r="A218" s="37"/>
      <c r="B218" s="38"/>
      <c r="C218" s="238" t="s">
        <v>263</v>
      </c>
      <c r="D218" s="238" t="s">
        <v>176</v>
      </c>
      <c r="E218" s="239" t="s">
        <v>530</v>
      </c>
      <c r="F218" s="240" t="s">
        <v>531</v>
      </c>
      <c r="G218" s="241" t="s">
        <v>532</v>
      </c>
      <c r="H218" s="242">
        <v>12</v>
      </c>
      <c r="I218" s="243"/>
      <c r="J218" s="244">
        <f>ROUND(I218*H218,2)</f>
        <v>0</v>
      </c>
      <c r="K218" s="240" t="s">
        <v>1</v>
      </c>
      <c r="L218" s="245"/>
      <c r="M218" s="246" t="s">
        <v>1</v>
      </c>
      <c r="N218" s="247" t="s">
        <v>44</v>
      </c>
      <c r="O218" s="90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9" t="s">
        <v>180</v>
      </c>
      <c r="AT218" s="229" t="s">
        <v>176</v>
      </c>
      <c r="AU218" s="229" t="s">
        <v>87</v>
      </c>
      <c r="AY218" s="16" t="s">
        <v>141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6" t="s">
        <v>87</v>
      </c>
      <c r="BK218" s="230">
        <f>ROUND(I218*H218,2)</f>
        <v>0</v>
      </c>
      <c r="BL218" s="16" t="s">
        <v>147</v>
      </c>
      <c r="BM218" s="229" t="s">
        <v>533</v>
      </c>
    </row>
    <row r="219" spans="1:65" s="2" customFormat="1" ht="24.15" customHeight="1">
      <c r="A219" s="37"/>
      <c r="B219" s="38"/>
      <c r="C219" s="218" t="s">
        <v>268</v>
      </c>
      <c r="D219" s="218" t="s">
        <v>142</v>
      </c>
      <c r="E219" s="219" t="s">
        <v>534</v>
      </c>
      <c r="F219" s="220" t="s">
        <v>535</v>
      </c>
      <c r="G219" s="221" t="s">
        <v>219</v>
      </c>
      <c r="H219" s="222">
        <v>12</v>
      </c>
      <c r="I219" s="223"/>
      <c r="J219" s="224">
        <f>ROUND(I219*H219,2)</f>
        <v>0</v>
      </c>
      <c r="K219" s="220" t="s">
        <v>146</v>
      </c>
      <c r="L219" s="43"/>
      <c r="M219" s="225" t="s">
        <v>1</v>
      </c>
      <c r="N219" s="226" t="s">
        <v>44</v>
      </c>
      <c r="O219" s="90"/>
      <c r="P219" s="227">
        <f>O219*H219</f>
        <v>0</v>
      </c>
      <c r="Q219" s="227">
        <v>5E-05</v>
      </c>
      <c r="R219" s="227">
        <f>Q219*H219</f>
        <v>0.0006000000000000001</v>
      </c>
      <c r="S219" s="227">
        <v>0</v>
      </c>
      <c r="T219" s="228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9" t="s">
        <v>147</v>
      </c>
      <c r="AT219" s="229" t="s">
        <v>142</v>
      </c>
      <c r="AU219" s="229" t="s">
        <v>87</v>
      </c>
      <c r="AY219" s="16" t="s">
        <v>141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6" t="s">
        <v>87</v>
      </c>
      <c r="BK219" s="230">
        <f>ROUND(I219*H219,2)</f>
        <v>0</v>
      </c>
      <c r="BL219" s="16" t="s">
        <v>147</v>
      </c>
      <c r="BM219" s="229" t="s">
        <v>536</v>
      </c>
    </row>
    <row r="220" spans="1:47" s="2" customFormat="1" ht="12">
      <c r="A220" s="37"/>
      <c r="B220" s="38"/>
      <c r="C220" s="39"/>
      <c r="D220" s="231" t="s">
        <v>149</v>
      </c>
      <c r="E220" s="39"/>
      <c r="F220" s="232" t="s">
        <v>537</v>
      </c>
      <c r="G220" s="39"/>
      <c r="H220" s="39"/>
      <c r="I220" s="233"/>
      <c r="J220" s="39"/>
      <c r="K220" s="39"/>
      <c r="L220" s="43"/>
      <c r="M220" s="234"/>
      <c r="N220" s="235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149</v>
      </c>
      <c r="AU220" s="16" t="s">
        <v>87</v>
      </c>
    </row>
    <row r="221" spans="1:47" s="2" customFormat="1" ht="12">
      <c r="A221" s="37"/>
      <c r="B221" s="38"/>
      <c r="C221" s="39"/>
      <c r="D221" s="236" t="s">
        <v>173</v>
      </c>
      <c r="E221" s="39"/>
      <c r="F221" s="237" t="s">
        <v>538</v>
      </c>
      <c r="G221" s="39"/>
      <c r="H221" s="39"/>
      <c r="I221" s="233"/>
      <c r="J221" s="39"/>
      <c r="K221" s="39"/>
      <c r="L221" s="43"/>
      <c r="M221" s="234"/>
      <c r="N221" s="235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173</v>
      </c>
      <c r="AU221" s="16" t="s">
        <v>87</v>
      </c>
    </row>
    <row r="222" spans="1:65" s="2" customFormat="1" ht="21.75" customHeight="1">
      <c r="A222" s="37"/>
      <c r="B222" s="38"/>
      <c r="C222" s="238" t="s">
        <v>274</v>
      </c>
      <c r="D222" s="238" t="s">
        <v>176</v>
      </c>
      <c r="E222" s="239" t="s">
        <v>539</v>
      </c>
      <c r="F222" s="240" t="s">
        <v>540</v>
      </c>
      <c r="G222" s="241" t="s">
        <v>219</v>
      </c>
      <c r="H222" s="242">
        <v>36</v>
      </c>
      <c r="I222" s="243"/>
      <c r="J222" s="244">
        <f>ROUND(I222*H222,2)</f>
        <v>0</v>
      </c>
      <c r="K222" s="240" t="s">
        <v>146</v>
      </c>
      <c r="L222" s="245"/>
      <c r="M222" s="246" t="s">
        <v>1</v>
      </c>
      <c r="N222" s="247" t="s">
        <v>44</v>
      </c>
      <c r="O222" s="90"/>
      <c r="P222" s="227">
        <f>O222*H222</f>
        <v>0</v>
      </c>
      <c r="Q222" s="227">
        <v>0.00354</v>
      </c>
      <c r="R222" s="227">
        <f>Q222*H222</f>
        <v>0.12744</v>
      </c>
      <c r="S222" s="227">
        <v>0</v>
      </c>
      <c r="T222" s="228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9" t="s">
        <v>180</v>
      </c>
      <c r="AT222" s="229" t="s">
        <v>176</v>
      </c>
      <c r="AU222" s="229" t="s">
        <v>87</v>
      </c>
      <c r="AY222" s="16" t="s">
        <v>141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6" t="s">
        <v>87</v>
      </c>
      <c r="BK222" s="230">
        <f>ROUND(I222*H222,2)</f>
        <v>0</v>
      </c>
      <c r="BL222" s="16" t="s">
        <v>147</v>
      </c>
      <c r="BM222" s="229" t="s">
        <v>541</v>
      </c>
    </row>
    <row r="223" spans="1:65" s="2" customFormat="1" ht="33" customHeight="1">
      <c r="A223" s="37"/>
      <c r="B223" s="38"/>
      <c r="C223" s="218" t="s">
        <v>278</v>
      </c>
      <c r="D223" s="218" t="s">
        <v>142</v>
      </c>
      <c r="E223" s="219" t="s">
        <v>542</v>
      </c>
      <c r="F223" s="220" t="s">
        <v>543</v>
      </c>
      <c r="G223" s="221" t="s">
        <v>423</v>
      </c>
      <c r="H223" s="222">
        <v>48.06</v>
      </c>
      <c r="I223" s="223"/>
      <c r="J223" s="224">
        <f>ROUND(I223*H223,2)</f>
        <v>0</v>
      </c>
      <c r="K223" s="220" t="s">
        <v>146</v>
      </c>
      <c r="L223" s="43"/>
      <c r="M223" s="225" t="s">
        <v>1</v>
      </c>
      <c r="N223" s="226" t="s">
        <v>44</v>
      </c>
      <c r="O223" s="90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9" t="s">
        <v>147</v>
      </c>
      <c r="AT223" s="229" t="s">
        <v>142</v>
      </c>
      <c r="AU223" s="229" t="s">
        <v>87</v>
      </c>
      <c r="AY223" s="16" t="s">
        <v>141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6" t="s">
        <v>87</v>
      </c>
      <c r="BK223" s="230">
        <f>ROUND(I223*H223,2)</f>
        <v>0</v>
      </c>
      <c r="BL223" s="16" t="s">
        <v>147</v>
      </c>
      <c r="BM223" s="229" t="s">
        <v>544</v>
      </c>
    </row>
    <row r="224" spans="1:47" s="2" customFormat="1" ht="12">
      <c r="A224" s="37"/>
      <c r="B224" s="38"/>
      <c r="C224" s="39"/>
      <c r="D224" s="231" t="s">
        <v>149</v>
      </c>
      <c r="E224" s="39"/>
      <c r="F224" s="232" t="s">
        <v>545</v>
      </c>
      <c r="G224" s="39"/>
      <c r="H224" s="39"/>
      <c r="I224" s="233"/>
      <c r="J224" s="39"/>
      <c r="K224" s="39"/>
      <c r="L224" s="43"/>
      <c r="M224" s="234"/>
      <c r="N224" s="235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149</v>
      </c>
      <c r="AU224" s="16" t="s">
        <v>87</v>
      </c>
    </row>
    <row r="225" spans="1:47" s="2" customFormat="1" ht="12">
      <c r="A225" s="37"/>
      <c r="B225" s="38"/>
      <c r="C225" s="39"/>
      <c r="D225" s="236" t="s">
        <v>173</v>
      </c>
      <c r="E225" s="39"/>
      <c r="F225" s="237" t="s">
        <v>546</v>
      </c>
      <c r="G225" s="39"/>
      <c r="H225" s="39"/>
      <c r="I225" s="233"/>
      <c r="J225" s="39"/>
      <c r="K225" s="39"/>
      <c r="L225" s="43"/>
      <c r="M225" s="234"/>
      <c r="N225" s="235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173</v>
      </c>
      <c r="AU225" s="16" t="s">
        <v>87</v>
      </c>
    </row>
    <row r="226" spans="1:51" s="13" customFormat="1" ht="12">
      <c r="A226" s="13"/>
      <c r="B226" s="258"/>
      <c r="C226" s="259"/>
      <c r="D226" s="236" t="s">
        <v>182</v>
      </c>
      <c r="E226" s="260" t="s">
        <v>1</v>
      </c>
      <c r="F226" s="261" t="s">
        <v>547</v>
      </c>
      <c r="G226" s="259"/>
      <c r="H226" s="260" t="s">
        <v>1</v>
      </c>
      <c r="I226" s="262"/>
      <c r="J226" s="259"/>
      <c r="K226" s="259"/>
      <c r="L226" s="263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182</v>
      </c>
      <c r="AU226" s="267" t="s">
        <v>87</v>
      </c>
      <c r="AV226" s="13" t="s">
        <v>87</v>
      </c>
      <c r="AW226" s="13" t="s">
        <v>33</v>
      </c>
      <c r="AX226" s="13" t="s">
        <v>79</v>
      </c>
      <c r="AY226" s="267" t="s">
        <v>141</v>
      </c>
    </row>
    <row r="227" spans="1:51" s="12" customFormat="1" ht="12">
      <c r="A227" s="12"/>
      <c r="B227" s="248"/>
      <c r="C227" s="249"/>
      <c r="D227" s="236" t="s">
        <v>182</v>
      </c>
      <c r="E227" s="268" t="s">
        <v>1</v>
      </c>
      <c r="F227" s="250" t="s">
        <v>548</v>
      </c>
      <c r="G227" s="249"/>
      <c r="H227" s="251">
        <v>48.06</v>
      </c>
      <c r="I227" s="252"/>
      <c r="J227" s="249"/>
      <c r="K227" s="249"/>
      <c r="L227" s="253"/>
      <c r="M227" s="254"/>
      <c r="N227" s="255"/>
      <c r="O227" s="255"/>
      <c r="P227" s="255"/>
      <c r="Q227" s="255"/>
      <c r="R227" s="255"/>
      <c r="S227" s="255"/>
      <c r="T227" s="256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57" t="s">
        <v>182</v>
      </c>
      <c r="AU227" s="257" t="s">
        <v>87</v>
      </c>
      <c r="AV227" s="12" t="s">
        <v>89</v>
      </c>
      <c r="AW227" s="12" t="s">
        <v>33</v>
      </c>
      <c r="AX227" s="12" t="s">
        <v>87</v>
      </c>
      <c r="AY227" s="257" t="s">
        <v>141</v>
      </c>
    </row>
    <row r="228" spans="1:65" s="2" customFormat="1" ht="24.15" customHeight="1">
      <c r="A228" s="37"/>
      <c r="B228" s="38"/>
      <c r="C228" s="238" t="s">
        <v>282</v>
      </c>
      <c r="D228" s="238" t="s">
        <v>176</v>
      </c>
      <c r="E228" s="239" t="s">
        <v>549</v>
      </c>
      <c r="F228" s="240" t="s">
        <v>550</v>
      </c>
      <c r="G228" s="241" t="s">
        <v>423</v>
      </c>
      <c r="H228" s="242">
        <v>57.672</v>
      </c>
      <c r="I228" s="243"/>
      <c r="J228" s="244">
        <f>ROUND(I228*H228,2)</f>
        <v>0</v>
      </c>
      <c r="K228" s="240" t="s">
        <v>146</v>
      </c>
      <c r="L228" s="245"/>
      <c r="M228" s="246" t="s">
        <v>1</v>
      </c>
      <c r="N228" s="247" t="s">
        <v>44</v>
      </c>
      <c r="O228" s="90"/>
      <c r="P228" s="227">
        <f>O228*H228</f>
        <v>0</v>
      </c>
      <c r="Q228" s="227">
        <v>0.0002</v>
      </c>
      <c r="R228" s="227">
        <f>Q228*H228</f>
        <v>0.0115344</v>
      </c>
      <c r="S228" s="227">
        <v>0</v>
      </c>
      <c r="T228" s="228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9" t="s">
        <v>180</v>
      </c>
      <c r="AT228" s="229" t="s">
        <v>176</v>
      </c>
      <c r="AU228" s="229" t="s">
        <v>87</v>
      </c>
      <c r="AY228" s="16" t="s">
        <v>141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6" t="s">
        <v>87</v>
      </c>
      <c r="BK228" s="230">
        <f>ROUND(I228*H228,2)</f>
        <v>0</v>
      </c>
      <c r="BL228" s="16" t="s">
        <v>147</v>
      </c>
      <c r="BM228" s="229" t="s">
        <v>551</v>
      </c>
    </row>
    <row r="229" spans="1:51" s="12" customFormat="1" ht="12">
      <c r="A229" s="12"/>
      <c r="B229" s="248"/>
      <c r="C229" s="249"/>
      <c r="D229" s="236" t="s">
        <v>182</v>
      </c>
      <c r="E229" s="249"/>
      <c r="F229" s="250" t="s">
        <v>552</v>
      </c>
      <c r="G229" s="249"/>
      <c r="H229" s="251">
        <v>57.672</v>
      </c>
      <c r="I229" s="252"/>
      <c r="J229" s="249"/>
      <c r="K229" s="249"/>
      <c r="L229" s="253"/>
      <c r="M229" s="254"/>
      <c r="N229" s="255"/>
      <c r="O229" s="255"/>
      <c r="P229" s="255"/>
      <c r="Q229" s="255"/>
      <c r="R229" s="255"/>
      <c r="S229" s="255"/>
      <c r="T229" s="256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57" t="s">
        <v>182</v>
      </c>
      <c r="AU229" s="257" t="s">
        <v>87</v>
      </c>
      <c r="AV229" s="12" t="s">
        <v>89</v>
      </c>
      <c r="AW229" s="12" t="s">
        <v>4</v>
      </c>
      <c r="AX229" s="12" t="s">
        <v>87</v>
      </c>
      <c r="AY229" s="257" t="s">
        <v>141</v>
      </c>
    </row>
    <row r="230" spans="1:65" s="2" customFormat="1" ht="24.15" customHeight="1">
      <c r="A230" s="37"/>
      <c r="B230" s="38"/>
      <c r="C230" s="218" t="s">
        <v>287</v>
      </c>
      <c r="D230" s="218" t="s">
        <v>142</v>
      </c>
      <c r="E230" s="219" t="s">
        <v>553</v>
      </c>
      <c r="F230" s="220" t="s">
        <v>554</v>
      </c>
      <c r="G230" s="221" t="s">
        <v>423</v>
      </c>
      <c r="H230" s="222">
        <v>48.06</v>
      </c>
      <c r="I230" s="223"/>
      <c r="J230" s="224">
        <f>ROUND(I230*H230,2)</f>
        <v>0</v>
      </c>
      <c r="K230" s="220" t="s">
        <v>146</v>
      </c>
      <c r="L230" s="43"/>
      <c r="M230" s="225" t="s">
        <v>1</v>
      </c>
      <c r="N230" s="226" t="s">
        <v>44</v>
      </c>
      <c r="O230" s="90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9" t="s">
        <v>147</v>
      </c>
      <c r="AT230" s="229" t="s">
        <v>142</v>
      </c>
      <c r="AU230" s="229" t="s">
        <v>87</v>
      </c>
      <c r="AY230" s="16" t="s">
        <v>141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6" t="s">
        <v>87</v>
      </c>
      <c r="BK230" s="230">
        <f>ROUND(I230*H230,2)</f>
        <v>0</v>
      </c>
      <c r="BL230" s="16" t="s">
        <v>147</v>
      </c>
      <c r="BM230" s="229" t="s">
        <v>555</v>
      </c>
    </row>
    <row r="231" spans="1:47" s="2" customFormat="1" ht="12">
      <c r="A231" s="37"/>
      <c r="B231" s="38"/>
      <c r="C231" s="39"/>
      <c r="D231" s="231" t="s">
        <v>149</v>
      </c>
      <c r="E231" s="39"/>
      <c r="F231" s="232" t="s">
        <v>556</v>
      </c>
      <c r="G231" s="39"/>
      <c r="H231" s="39"/>
      <c r="I231" s="233"/>
      <c r="J231" s="39"/>
      <c r="K231" s="39"/>
      <c r="L231" s="43"/>
      <c r="M231" s="234"/>
      <c r="N231" s="235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149</v>
      </c>
      <c r="AU231" s="16" t="s">
        <v>87</v>
      </c>
    </row>
    <row r="232" spans="1:47" s="2" customFormat="1" ht="12">
      <c r="A232" s="37"/>
      <c r="B232" s="38"/>
      <c r="C232" s="39"/>
      <c r="D232" s="236" t="s">
        <v>173</v>
      </c>
      <c r="E232" s="39"/>
      <c r="F232" s="237" t="s">
        <v>557</v>
      </c>
      <c r="G232" s="39"/>
      <c r="H232" s="39"/>
      <c r="I232" s="233"/>
      <c r="J232" s="39"/>
      <c r="K232" s="39"/>
      <c r="L232" s="43"/>
      <c r="M232" s="234"/>
      <c r="N232" s="235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173</v>
      </c>
      <c r="AU232" s="16" t="s">
        <v>87</v>
      </c>
    </row>
    <row r="233" spans="1:65" s="2" customFormat="1" ht="16.5" customHeight="1">
      <c r="A233" s="37"/>
      <c r="B233" s="38"/>
      <c r="C233" s="238" t="s">
        <v>291</v>
      </c>
      <c r="D233" s="238" t="s">
        <v>176</v>
      </c>
      <c r="E233" s="239" t="s">
        <v>558</v>
      </c>
      <c r="F233" s="240" t="s">
        <v>559</v>
      </c>
      <c r="G233" s="241" t="s">
        <v>145</v>
      </c>
      <c r="H233" s="242">
        <v>4.95</v>
      </c>
      <c r="I233" s="243"/>
      <c r="J233" s="244">
        <f>ROUND(I233*H233,2)</f>
        <v>0</v>
      </c>
      <c r="K233" s="240" t="s">
        <v>146</v>
      </c>
      <c r="L233" s="245"/>
      <c r="M233" s="246" t="s">
        <v>1</v>
      </c>
      <c r="N233" s="247" t="s">
        <v>44</v>
      </c>
      <c r="O233" s="90"/>
      <c r="P233" s="227">
        <f>O233*H233</f>
        <v>0</v>
      </c>
      <c r="Q233" s="227">
        <v>0.2</v>
      </c>
      <c r="R233" s="227">
        <f>Q233*H233</f>
        <v>0.9900000000000001</v>
      </c>
      <c r="S233" s="227">
        <v>0</v>
      </c>
      <c r="T233" s="228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9" t="s">
        <v>180</v>
      </c>
      <c r="AT233" s="229" t="s">
        <v>176</v>
      </c>
      <c r="AU233" s="229" t="s">
        <v>87</v>
      </c>
      <c r="AY233" s="16" t="s">
        <v>141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6" t="s">
        <v>87</v>
      </c>
      <c r="BK233" s="230">
        <f>ROUND(I233*H233,2)</f>
        <v>0</v>
      </c>
      <c r="BL233" s="16" t="s">
        <v>147</v>
      </c>
      <c r="BM233" s="229" t="s">
        <v>560</v>
      </c>
    </row>
    <row r="234" spans="1:51" s="12" customFormat="1" ht="12">
      <c r="A234" s="12"/>
      <c r="B234" s="248"/>
      <c r="C234" s="249"/>
      <c r="D234" s="236" t="s">
        <v>182</v>
      </c>
      <c r="E234" s="249"/>
      <c r="F234" s="250" t="s">
        <v>561</v>
      </c>
      <c r="G234" s="249"/>
      <c r="H234" s="251">
        <v>4.95</v>
      </c>
      <c r="I234" s="252"/>
      <c r="J234" s="249"/>
      <c r="K234" s="249"/>
      <c r="L234" s="253"/>
      <c r="M234" s="254"/>
      <c r="N234" s="255"/>
      <c r="O234" s="255"/>
      <c r="P234" s="255"/>
      <c r="Q234" s="255"/>
      <c r="R234" s="255"/>
      <c r="S234" s="255"/>
      <c r="T234" s="256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T234" s="257" t="s">
        <v>182</v>
      </c>
      <c r="AU234" s="257" t="s">
        <v>87</v>
      </c>
      <c r="AV234" s="12" t="s">
        <v>89</v>
      </c>
      <c r="AW234" s="12" t="s">
        <v>4</v>
      </c>
      <c r="AX234" s="12" t="s">
        <v>87</v>
      </c>
      <c r="AY234" s="257" t="s">
        <v>141</v>
      </c>
    </row>
    <row r="235" spans="1:65" s="2" customFormat="1" ht="33" customHeight="1">
      <c r="A235" s="37"/>
      <c r="B235" s="38"/>
      <c r="C235" s="218" t="s">
        <v>295</v>
      </c>
      <c r="D235" s="218" t="s">
        <v>142</v>
      </c>
      <c r="E235" s="219" t="s">
        <v>562</v>
      </c>
      <c r="F235" s="220" t="s">
        <v>563</v>
      </c>
      <c r="G235" s="221" t="s">
        <v>145</v>
      </c>
      <c r="H235" s="222">
        <v>6</v>
      </c>
      <c r="I235" s="223"/>
      <c r="J235" s="224">
        <f>ROUND(I235*H235,2)</f>
        <v>0</v>
      </c>
      <c r="K235" s="220" t="s">
        <v>146</v>
      </c>
      <c r="L235" s="43"/>
      <c r="M235" s="225" t="s">
        <v>1</v>
      </c>
      <c r="N235" s="226" t="s">
        <v>44</v>
      </c>
      <c r="O235" s="90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9" t="s">
        <v>147</v>
      </c>
      <c r="AT235" s="229" t="s">
        <v>142</v>
      </c>
      <c r="AU235" s="229" t="s">
        <v>87</v>
      </c>
      <c r="AY235" s="16" t="s">
        <v>141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6" t="s">
        <v>87</v>
      </c>
      <c r="BK235" s="230">
        <f>ROUND(I235*H235,2)</f>
        <v>0</v>
      </c>
      <c r="BL235" s="16" t="s">
        <v>147</v>
      </c>
      <c r="BM235" s="229" t="s">
        <v>564</v>
      </c>
    </row>
    <row r="236" spans="1:47" s="2" customFormat="1" ht="12">
      <c r="A236" s="37"/>
      <c r="B236" s="38"/>
      <c r="C236" s="39"/>
      <c r="D236" s="231" t="s">
        <v>149</v>
      </c>
      <c r="E236" s="39"/>
      <c r="F236" s="232" t="s">
        <v>565</v>
      </c>
      <c r="G236" s="39"/>
      <c r="H236" s="39"/>
      <c r="I236" s="233"/>
      <c r="J236" s="39"/>
      <c r="K236" s="39"/>
      <c r="L236" s="43"/>
      <c r="M236" s="234"/>
      <c r="N236" s="235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149</v>
      </c>
      <c r="AU236" s="16" t="s">
        <v>87</v>
      </c>
    </row>
    <row r="237" spans="1:65" s="2" customFormat="1" ht="21.75" customHeight="1">
      <c r="A237" s="37"/>
      <c r="B237" s="38"/>
      <c r="C237" s="218" t="s">
        <v>301</v>
      </c>
      <c r="D237" s="218" t="s">
        <v>142</v>
      </c>
      <c r="E237" s="219" t="s">
        <v>566</v>
      </c>
      <c r="F237" s="220" t="s">
        <v>567</v>
      </c>
      <c r="G237" s="221" t="s">
        <v>145</v>
      </c>
      <c r="H237" s="222">
        <v>6</v>
      </c>
      <c r="I237" s="223"/>
      <c r="J237" s="224">
        <f>ROUND(I237*H237,2)</f>
        <v>0</v>
      </c>
      <c r="K237" s="220" t="s">
        <v>146</v>
      </c>
      <c r="L237" s="43"/>
      <c r="M237" s="225" t="s">
        <v>1</v>
      </c>
      <c r="N237" s="226" t="s">
        <v>44</v>
      </c>
      <c r="O237" s="90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9" t="s">
        <v>147</v>
      </c>
      <c r="AT237" s="229" t="s">
        <v>142</v>
      </c>
      <c r="AU237" s="229" t="s">
        <v>87</v>
      </c>
      <c r="AY237" s="16" t="s">
        <v>141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6" t="s">
        <v>87</v>
      </c>
      <c r="BK237" s="230">
        <f>ROUND(I237*H237,2)</f>
        <v>0</v>
      </c>
      <c r="BL237" s="16" t="s">
        <v>147</v>
      </c>
      <c r="BM237" s="229" t="s">
        <v>568</v>
      </c>
    </row>
    <row r="238" spans="1:47" s="2" customFormat="1" ht="12">
      <c r="A238" s="37"/>
      <c r="B238" s="38"/>
      <c r="C238" s="39"/>
      <c r="D238" s="231" t="s">
        <v>149</v>
      </c>
      <c r="E238" s="39"/>
      <c r="F238" s="232" t="s">
        <v>569</v>
      </c>
      <c r="G238" s="39"/>
      <c r="H238" s="39"/>
      <c r="I238" s="233"/>
      <c r="J238" s="39"/>
      <c r="K238" s="39"/>
      <c r="L238" s="43"/>
      <c r="M238" s="234"/>
      <c r="N238" s="235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149</v>
      </c>
      <c r="AU238" s="16" t="s">
        <v>87</v>
      </c>
    </row>
    <row r="239" spans="1:63" s="11" customFormat="1" ht="25.9" customHeight="1">
      <c r="A239" s="11"/>
      <c r="B239" s="204"/>
      <c r="C239" s="205"/>
      <c r="D239" s="206" t="s">
        <v>78</v>
      </c>
      <c r="E239" s="207" t="s">
        <v>89</v>
      </c>
      <c r="F239" s="207" t="s">
        <v>194</v>
      </c>
      <c r="G239" s="205"/>
      <c r="H239" s="205"/>
      <c r="I239" s="208"/>
      <c r="J239" s="209">
        <f>BK239</f>
        <v>0</v>
      </c>
      <c r="K239" s="205"/>
      <c r="L239" s="210"/>
      <c r="M239" s="211"/>
      <c r="N239" s="212"/>
      <c r="O239" s="212"/>
      <c r="P239" s="213">
        <f>SUM(P240:P249)</f>
        <v>0</v>
      </c>
      <c r="Q239" s="212"/>
      <c r="R239" s="213">
        <f>SUM(R240:R249)</f>
        <v>0.20962496</v>
      </c>
      <c r="S239" s="212"/>
      <c r="T239" s="214">
        <f>SUM(T240:T249)</f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215" t="s">
        <v>87</v>
      </c>
      <c r="AT239" s="216" t="s">
        <v>78</v>
      </c>
      <c r="AU239" s="216" t="s">
        <v>79</v>
      </c>
      <c r="AY239" s="215" t="s">
        <v>141</v>
      </c>
      <c r="BK239" s="217">
        <f>SUM(BK240:BK249)</f>
        <v>0</v>
      </c>
    </row>
    <row r="240" spans="1:65" s="2" customFormat="1" ht="37.8" customHeight="1">
      <c r="A240" s="37"/>
      <c r="B240" s="38"/>
      <c r="C240" s="218" t="s">
        <v>307</v>
      </c>
      <c r="D240" s="218" t="s">
        <v>142</v>
      </c>
      <c r="E240" s="219" t="s">
        <v>570</v>
      </c>
      <c r="F240" s="220" t="s">
        <v>571</v>
      </c>
      <c r="G240" s="221" t="s">
        <v>145</v>
      </c>
      <c r="H240" s="222">
        <v>31.53</v>
      </c>
      <c r="I240" s="223"/>
      <c r="J240" s="224">
        <f>ROUND(I240*H240,2)</f>
        <v>0</v>
      </c>
      <c r="K240" s="220" t="s">
        <v>146</v>
      </c>
      <c r="L240" s="43"/>
      <c r="M240" s="225" t="s">
        <v>1</v>
      </c>
      <c r="N240" s="226" t="s">
        <v>44</v>
      </c>
      <c r="O240" s="90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9" t="s">
        <v>147</v>
      </c>
      <c r="AT240" s="229" t="s">
        <v>142</v>
      </c>
      <c r="AU240" s="229" t="s">
        <v>87</v>
      </c>
      <c r="AY240" s="16" t="s">
        <v>141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6" t="s">
        <v>87</v>
      </c>
      <c r="BK240" s="230">
        <f>ROUND(I240*H240,2)</f>
        <v>0</v>
      </c>
      <c r="BL240" s="16" t="s">
        <v>147</v>
      </c>
      <c r="BM240" s="229" t="s">
        <v>572</v>
      </c>
    </row>
    <row r="241" spans="1:47" s="2" customFormat="1" ht="12">
      <c r="A241" s="37"/>
      <c r="B241" s="38"/>
      <c r="C241" s="39"/>
      <c r="D241" s="231" t="s">
        <v>149</v>
      </c>
      <c r="E241" s="39"/>
      <c r="F241" s="232" t="s">
        <v>573</v>
      </c>
      <c r="G241" s="39"/>
      <c r="H241" s="39"/>
      <c r="I241" s="233"/>
      <c r="J241" s="39"/>
      <c r="K241" s="39"/>
      <c r="L241" s="43"/>
      <c r="M241" s="234"/>
      <c r="N241" s="235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149</v>
      </c>
      <c r="AU241" s="16" t="s">
        <v>87</v>
      </c>
    </row>
    <row r="242" spans="1:47" s="2" customFormat="1" ht="12">
      <c r="A242" s="37"/>
      <c r="B242" s="38"/>
      <c r="C242" s="39"/>
      <c r="D242" s="236" t="s">
        <v>173</v>
      </c>
      <c r="E242" s="39"/>
      <c r="F242" s="237" t="s">
        <v>574</v>
      </c>
      <c r="G242" s="39"/>
      <c r="H242" s="39"/>
      <c r="I242" s="233"/>
      <c r="J242" s="39"/>
      <c r="K242" s="39"/>
      <c r="L242" s="43"/>
      <c r="M242" s="234"/>
      <c r="N242" s="235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173</v>
      </c>
      <c r="AU242" s="16" t="s">
        <v>87</v>
      </c>
    </row>
    <row r="243" spans="1:65" s="2" customFormat="1" ht="24.15" customHeight="1">
      <c r="A243" s="37"/>
      <c r="B243" s="38"/>
      <c r="C243" s="218" t="s">
        <v>311</v>
      </c>
      <c r="D243" s="218" t="s">
        <v>142</v>
      </c>
      <c r="E243" s="219" t="s">
        <v>575</v>
      </c>
      <c r="F243" s="220" t="s">
        <v>576</v>
      </c>
      <c r="G243" s="221" t="s">
        <v>153</v>
      </c>
      <c r="H243" s="222">
        <v>169</v>
      </c>
      <c r="I243" s="223"/>
      <c r="J243" s="224">
        <f>ROUND(I243*H243,2)</f>
        <v>0</v>
      </c>
      <c r="K243" s="220" t="s">
        <v>146</v>
      </c>
      <c r="L243" s="43"/>
      <c r="M243" s="225" t="s">
        <v>1</v>
      </c>
      <c r="N243" s="226" t="s">
        <v>44</v>
      </c>
      <c r="O243" s="90"/>
      <c r="P243" s="227">
        <f>O243*H243</f>
        <v>0</v>
      </c>
      <c r="Q243" s="227">
        <v>0.00116</v>
      </c>
      <c r="R243" s="227">
        <f>Q243*H243</f>
        <v>0.19604</v>
      </c>
      <c r="S243" s="227">
        <v>0</v>
      </c>
      <c r="T243" s="228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9" t="s">
        <v>147</v>
      </c>
      <c r="AT243" s="229" t="s">
        <v>142</v>
      </c>
      <c r="AU243" s="229" t="s">
        <v>87</v>
      </c>
      <c r="AY243" s="16" t="s">
        <v>141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6" t="s">
        <v>87</v>
      </c>
      <c r="BK243" s="230">
        <f>ROUND(I243*H243,2)</f>
        <v>0</v>
      </c>
      <c r="BL243" s="16" t="s">
        <v>147</v>
      </c>
      <c r="BM243" s="229" t="s">
        <v>577</v>
      </c>
    </row>
    <row r="244" spans="1:47" s="2" customFormat="1" ht="12">
      <c r="A244" s="37"/>
      <c r="B244" s="38"/>
      <c r="C244" s="39"/>
      <c r="D244" s="231" t="s">
        <v>149</v>
      </c>
      <c r="E244" s="39"/>
      <c r="F244" s="232" t="s">
        <v>578</v>
      </c>
      <c r="G244" s="39"/>
      <c r="H244" s="39"/>
      <c r="I244" s="233"/>
      <c r="J244" s="39"/>
      <c r="K244" s="39"/>
      <c r="L244" s="43"/>
      <c r="M244" s="234"/>
      <c r="N244" s="235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149</v>
      </c>
      <c r="AU244" s="16" t="s">
        <v>87</v>
      </c>
    </row>
    <row r="245" spans="1:47" s="2" customFormat="1" ht="12">
      <c r="A245" s="37"/>
      <c r="B245" s="38"/>
      <c r="C245" s="39"/>
      <c r="D245" s="236" t="s">
        <v>173</v>
      </c>
      <c r="E245" s="39"/>
      <c r="F245" s="237" t="s">
        <v>579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173</v>
      </c>
      <c r="AU245" s="16" t="s">
        <v>87</v>
      </c>
    </row>
    <row r="246" spans="1:65" s="2" customFormat="1" ht="16.5" customHeight="1">
      <c r="A246" s="37"/>
      <c r="B246" s="38"/>
      <c r="C246" s="218" t="s">
        <v>316</v>
      </c>
      <c r="D246" s="218" t="s">
        <v>142</v>
      </c>
      <c r="E246" s="219" t="s">
        <v>580</v>
      </c>
      <c r="F246" s="220" t="s">
        <v>581</v>
      </c>
      <c r="G246" s="221" t="s">
        <v>153</v>
      </c>
      <c r="H246" s="222">
        <v>84.906</v>
      </c>
      <c r="I246" s="223"/>
      <c r="J246" s="224">
        <f>ROUND(I246*H246,2)</f>
        <v>0</v>
      </c>
      <c r="K246" s="220" t="s">
        <v>146</v>
      </c>
      <c r="L246" s="43"/>
      <c r="M246" s="225" t="s">
        <v>1</v>
      </c>
      <c r="N246" s="226" t="s">
        <v>44</v>
      </c>
      <c r="O246" s="90"/>
      <c r="P246" s="227">
        <f>O246*H246</f>
        <v>0</v>
      </c>
      <c r="Q246" s="227">
        <v>0.00016</v>
      </c>
      <c r="R246" s="227">
        <f>Q246*H246</f>
        <v>0.013584960000000002</v>
      </c>
      <c r="S246" s="227">
        <v>0</v>
      </c>
      <c r="T246" s="228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9" t="s">
        <v>147</v>
      </c>
      <c r="AT246" s="229" t="s">
        <v>142</v>
      </c>
      <c r="AU246" s="229" t="s">
        <v>87</v>
      </c>
      <c r="AY246" s="16" t="s">
        <v>141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6" t="s">
        <v>87</v>
      </c>
      <c r="BK246" s="230">
        <f>ROUND(I246*H246,2)</f>
        <v>0</v>
      </c>
      <c r="BL246" s="16" t="s">
        <v>147</v>
      </c>
      <c r="BM246" s="229" t="s">
        <v>582</v>
      </c>
    </row>
    <row r="247" spans="1:47" s="2" customFormat="1" ht="12">
      <c r="A247" s="37"/>
      <c r="B247" s="38"/>
      <c r="C247" s="39"/>
      <c r="D247" s="231" t="s">
        <v>149</v>
      </c>
      <c r="E247" s="39"/>
      <c r="F247" s="232" t="s">
        <v>583</v>
      </c>
      <c r="G247" s="39"/>
      <c r="H247" s="39"/>
      <c r="I247" s="233"/>
      <c r="J247" s="39"/>
      <c r="K247" s="39"/>
      <c r="L247" s="43"/>
      <c r="M247" s="234"/>
      <c r="N247" s="235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149</v>
      </c>
      <c r="AU247" s="16" t="s">
        <v>87</v>
      </c>
    </row>
    <row r="248" spans="1:47" s="2" customFormat="1" ht="12">
      <c r="A248" s="37"/>
      <c r="B248" s="38"/>
      <c r="C248" s="39"/>
      <c r="D248" s="236" t="s">
        <v>173</v>
      </c>
      <c r="E248" s="39"/>
      <c r="F248" s="237" t="s">
        <v>584</v>
      </c>
      <c r="G248" s="39"/>
      <c r="H248" s="39"/>
      <c r="I248" s="233"/>
      <c r="J248" s="39"/>
      <c r="K248" s="39"/>
      <c r="L248" s="43"/>
      <c r="M248" s="234"/>
      <c r="N248" s="235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173</v>
      </c>
      <c r="AU248" s="16" t="s">
        <v>87</v>
      </c>
    </row>
    <row r="249" spans="1:51" s="12" customFormat="1" ht="12">
      <c r="A249" s="12"/>
      <c r="B249" s="248"/>
      <c r="C249" s="249"/>
      <c r="D249" s="236" t="s">
        <v>182</v>
      </c>
      <c r="E249" s="268" t="s">
        <v>1</v>
      </c>
      <c r="F249" s="250" t="s">
        <v>585</v>
      </c>
      <c r="G249" s="249"/>
      <c r="H249" s="251">
        <v>84.906</v>
      </c>
      <c r="I249" s="252"/>
      <c r="J249" s="249"/>
      <c r="K249" s="249"/>
      <c r="L249" s="253"/>
      <c r="M249" s="254"/>
      <c r="N249" s="255"/>
      <c r="O249" s="255"/>
      <c r="P249" s="255"/>
      <c r="Q249" s="255"/>
      <c r="R249" s="255"/>
      <c r="S249" s="255"/>
      <c r="T249" s="256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T249" s="257" t="s">
        <v>182</v>
      </c>
      <c r="AU249" s="257" t="s">
        <v>87</v>
      </c>
      <c r="AV249" s="12" t="s">
        <v>89</v>
      </c>
      <c r="AW249" s="12" t="s">
        <v>33</v>
      </c>
      <c r="AX249" s="12" t="s">
        <v>87</v>
      </c>
      <c r="AY249" s="257" t="s">
        <v>141</v>
      </c>
    </row>
    <row r="250" spans="1:63" s="11" customFormat="1" ht="25.9" customHeight="1">
      <c r="A250" s="11"/>
      <c r="B250" s="204"/>
      <c r="C250" s="205"/>
      <c r="D250" s="206" t="s">
        <v>78</v>
      </c>
      <c r="E250" s="207" t="s">
        <v>158</v>
      </c>
      <c r="F250" s="207" t="s">
        <v>586</v>
      </c>
      <c r="G250" s="205"/>
      <c r="H250" s="205"/>
      <c r="I250" s="208"/>
      <c r="J250" s="209">
        <f>BK250</f>
        <v>0</v>
      </c>
      <c r="K250" s="205"/>
      <c r="L250" s="210"/>
      <c r="M250" s="211"/>
      <c r="N250" s="212"/>
      <c r="O250" s="212"/>
      <c r="P250" s="213">
        <f>SUM(P251:P255)</f>
        <v>0</v>
      </c>
      <c r="Q250" s="212"/>
      <c r="R250" s="213">
        <f>SUM(R251:R255)</f>
        <v>10.25159</v>
      </c>
      <c r="S250" s="212"/>
      <c r="T250" s="214">
        <f>SUM(T251:T255)</f>
        <v>0</v>
      </c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R250" s="215" t="s">
        <v>87</v>
      </c>
      <c r="AT250" s="216" t="s">
        <v>78</v>
      </c>
      <c r="AU250" s="216" t="s">
        <v>79</v>
      </c>
      <c r="AY250" s="215" t="s">
        <v>141</v>
      </c>
      <c r="BK250" s="217">
        <f>SUM(BK251:BK255)</f>
        <v>0</v>
      </c>
    </row>
    <row r="251" spans="1:65" s="2" customFormat="1" ht="33" customHeight="1">
      <c r="A251" s="37"/>
      <c r="B251" s="38"/>
      <c r="C251" s="218" t="s">
        <v>320</v>
      </c>
      <c r="D251" s="218" t="s">
        <v>142</v>
      </c>
      <c r="E251" s="219" t="s">
        <v>587</v>
      </c>
      <c r="F251" s="220" t="s">
        <v>588</v>
      </c>
      <c r="G251" s="221" t="s">
        <v>153</v>
      </c>
      <c r="H251" s="222">
        <v>17</v>
      </c>
      <c r="I251" s="223"/>
      <c r="J251" s="224">
        <f>ROUND(I251*H251,2)</f>
        <v>0</v>
      </c>
      <c r="K251" s="220" t="s">
        <v>146</v>
      </c>
      <c r="L251" s="43"/>
      <c r="M251" s="225" t="s">
        <v>1</v>
      </c>
      <c r="N251" s="226" t="s">
        <v>44</v>
      </c>
      <c r="O251" s="90"/>
      <c r="P251" s="227">
        <f>O251*H251</f>
        <v>0</v>
      </c>
      <c r="Q251" s="227">
        <v>0.24127</v>
      </c>
      <c r="R251" s="227">
        <f>Q251*H251</f>
        <v>4.10159</v>
      </c>
      <c r="S251" s="227">
        <v>0</v>
      </c>
      <c r="T251" s="228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9" t="s">
        <v>147</v>
      </c>
      <c r="AT251" s="229" t="s">
        <v>142</v>
      </c>
      <c r="AU251" s="229" t="s">
        <v>87</v>
      </c>
      <c r="AY251" s="16" t="s">
        <v>141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6" t="s">
        <v>87</v>
      </c>
      <c r="BK251" s="230">
        <f>ROUND(I251*H251,2)</f>
        <v>0</v>
      </c>
      <c r="BL251" s="16" t="s">
        <v>147</v>
      </c>
      <c r="BM251" s="229" t="s">
        <v>589</v>
      </c>
    </row>
    <row r="252" spans="1:47" s="2" customFormat="1" ht="12">
      <c r="A252" s="37"/>
      <c r="B252" s="38"/>
      <c r="C252" s="39"/>
      <c r="D252" s="231" t="s">
        <v>149</v>
      </c>
      <c r="E252" s="39"/>
      <c r="F252" s="232" t="s">
        <v>590</v>
      </c>
      <c r="G252" s="39"/>
      <c r="H252" s="39"/>
      <c r="I252" s="233"/>
      <c r="J252" s="39"/>
      <c r="K252" s="39"/>
      <c r="L252" s="43"/>
      <c r="M252" s="234"/>
      <c r="N252" s="235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149</v>
      </c>
      <c r="AU252" s="16" t="s">
        <v>87</v>
      </c>
    </row>
    <row r="253" spans="1:47" s="2" customFormat="1" ht="12">
      <c r="A253" s="37"/>
      <c r="B253" s="38"/>
      <c r="C253" s="39"/>
      <c r="D253" s="236" t="s">
        <v>173</v>
      </c>
      <c r="E253" s="39"/>
      <c r="F253" s="237" t="s">
        <v>591</v>
      </c>
      <c r="G253" s="39"/>
      <c r="H253" s="39"/>
      <c r="I253" s="233"/>
      <c r="J253" s="39"/>
      <c r="K253" s="39"/>
      <c r="L253" s="43"/>
      <c r="M253" s="234"/>
      <c r="N253" s="235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173</v>
      </c>
      <c r="AU253" s="16" t="s">
        <v>87</v>
      </c>
    </row>
    <row r="254" spans="1:65" s="2" customFormat="1" ht="24.15" customHeight="1">
      <c r="A254" s="37"/>
      <c r="B254" s="38"/>
      <c r="C254" s="238" t="s">
        <v>324</v>
      </c>
      <c r="D254" s="238" t="s">
        <v>176</v>
      </c>
      <c r="E254" s="239" t="s">
        <v>592</v>
      </c>
      <c r="F254" s="240" t="s">
        <v>593</v>
      </c>
      <c r="G254" s="241" t="s">
        <v>219</v>
      </c>
      <c r="H254" s="242">
        <v>100</v>
      </c>
      <c r="I254" s="243"/>
      <c r="J254" s="244">
        <f>ROUND(I254*H254,2)</f>
        <v>0</v>
      </c>
      <c r="K254" s="240" t="s">
        <v>146</v>
      </c>
      <c r="L254" s="245"/>
      <c r="M254" s="246" t="s">
        <v>1</v>
      </c>
      <c r="N254" s="247" t="s">
        <v>44</v>
      </c>
      <c r="O254" s="90"/>
      <c r="P254" s="227">
        <f>O254*H254</f>
        <v>0</v>
      </c>
      <c r="Q254" s="227">
        <v>0.0615</v>
      </c>
      <c r="R254" s="227">
        <f>Q254*H254</f>
        <v>6.15</v>
      </c>
      <c r="S254" s="227">
        <v>0</v>
      </c>
      <c r="T254" s="228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9" t="s">
        <v>180</v>
      </c>
      <c r="AT254" s="229" t="s">
        <v>176</v>
      </c>
      <c r="AU254" s="229" t="s">
        <v>87</v>
      </c>
      <c r="AY254" s="16" t="s">
        <v>141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6" t="s">
        <v>87</v>
      </c>
      <c r="BK254" s="230">
        <f>ROUND(I254*H254,2)</f>
        <v>0</v>
      </c>
      <c r="BL254" s="16" t="s">
        <v>147</v>
      </c>
      <c r="BM254" s="229" t="s">
        <v>594</v>
      </c>
    </row>
    <row r="255" spans="1:51" s="12" customFormat="1" ht="12">
      <c r="A255" s="12"/>
      <c r="B255" s="248"/>
      <c r="C255" s="249"/>
      <c r="D255" s="236" t="s">
        <v>182</v>
      </c>
      <c r="E255" s="268" t="s">
        <v>1</v>
      </c>
      <c r="F255" s="250" t="s">
        <v>595</v>
      </c>
      <c r="G255" s="249"/>
      <c r="H255" s="251">
        <v>100</v>
      </c>
      <c r="I255" s="252"/>
      <c r="J255" s="249"/>
      <c r="K255" s="249"/>
      <c r="L255" s="253"/>
      <c r="M255" s="254"/>
      <c r="N255" s="255"/>
      <c r="O255" s="255"/>
      <c r="P255" s="255"/>
      <c r="Q255" s="255"/>
      <c r="R255" s="255"/>
      <c r="S255" s="255"/>
      <c r="T255" s="256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T255" s="257" t="s">
        <v>182</v>
      </c>
      <c r="AU255" s="257" t="s">
        <v>87</v>
      </c>
      <c r="AV255" s="12" t="s">
        <v>89</v>
      </c>
      <c r="AW255" s="12" t="s">
        <v>33</v>
      </c>
      <c r="AX255" s="12" t="s">
        <v>87</v>
      </c>
      <c r="AY255" s="257" t="s">
        <v>141</v>
      </c>
    </row>
    <row r="256" spans="1:63" s="11" customFormat="1" ht="25.9" customHeight="1">
      <c r="A256" s="11"/>
      <c r="B256" s="204"/>
      <c r="C256" s="205"/>
      <c r="D256" s="206" t="s">
        <v>78</v>
      </c>
      <c r="E256" s="207" t="s">
        <v>147</v>
      </c>
      <c r="F256" s="207" t="s">
        <v>202</v>
      </c>
      <c r="G256" s="205"/>
      <c r="H256" s="205"/>
      <c r="I256" s="208"/>
      <c r="J256" s="209">
        <f>BK256</f>
        <v>0</v>
      </c>
      <c r="K256" s="205"/>
      <c r="L256" s="210"/>
      <c r="M256" s="211"/>
      <c r="N256" s="212"/>
      <c r="O256" s="212"/>
      <c r="P256" s="213">
        <f>SUM(P257:P259)</f>
        <v>0</v>
      </c>
      <c r="Q256" s="212"/>
      <c r="R256" s="213">
        <f>SUM(R257:R259)</f>
        <v>1.2547</v>
      </c>
      <c r="S256" s="212"/>
      <c r="T256" s="214">
        <f>SUM(T257:T259)</f>
        <v>0</v>
      </c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R256" s="215" t="s">
        <v>87</v>
      </c>
      <c r="AT256" s="216" t="s">
        <v>78</v>
      </c>
      <c r="AU256" s="216" t="s">
        <v>79</v>
      </c>
      <c r="AY256" s="215" t="s">
        <v>141</v>
      </c>
      <c r="BK256" s="217">
        <f>SUM(BK257:BK259)</f>
        <v>0</v>
      </c>
    </row>
    <row r="257" spans="1:65" s="2" customFormat="1" ht="24.15" customHeight="1">
      <c r="A257" s="37"/>
      <c r="B257" s="38"/>
      <c r="C257" s="218" t="s">
        <v>329</v>
      </c>
      <c r="D257" s="218" t="s">
        <v>142</v>
      </c>
      <c r="E257" s="219" t="s">
        <v>596</v>
      </c>
      <c r="F257" s="220" t="s">
        <v>597</v>
      </c>
      <c r="G257" s="221" t="s">
        <v>219</v>
      </c>
      <c r="H257" s="222">
        <v>5</v>
      </c>
      <c r="I257" s="223"/>
      <c r="J257" s="224">
        <f>ROUND(I257*H257,2)</f>
        <v>0</v>
      </c>
      <c r="K257" s="220" t="s">
        <v>146</v>
      </c>
      <c r="L257" s="43"/>
      <c r="M257" s="225" t="s">
        <v>1</v>
      </c>
      <c r="N257" s="226" t="s">
        <v>44</v>
      </c>
      <c r="O257" s="90"/>
      <c r="P257" s="227">
        <f>O257*H257</f>
        <v>0</v>
      </c>
      <c r="Q257" s="227">
        <v>0.22394</v>
      </c>
      <c r="R257" s="227">
        <f>Q257*H257</f>
        <v>1.1197</v>
      </c>
      <c r="S257" s="227">
        <v>0</v>
      </c>
      <c r="T257" s="228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9" t="s">
        <v>147</v>
      </c>
      <c r="AT257" s="229" t="s">
        <v>142</v>
      </c>
      <c r="AU257" s="229" t="s">
        <v>87</v>
      </c>
      <c r="AY257" s="16" t="s">
        <v>141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6" t="s">
        <v>87</v>
      </c>
      <c r="BK257" s="230">
        <f>ROUND(I257*H257,2)</f>
        <v>0</v>
      </c>
      <c r="BL257" s="16" t="s">
        <v>147</v>
      </c>
      <c r="BM257" s="229" t="s">
        <v>598</v>
      </c>
    </row>
    <row r="258" spans="1:47" s="2" customFormat="1" ht="12">
      <c r="A258" s="37"/>
      <c r="B258" s="38"/>
      <c r="C258" s="39"/>
      <c r="D258" s="231" t="s">
        <v>149</v>
      </c>
      <c r="E258" s="39"/>
      <c r="F258" s="232" t="s">
        <v>599</v>
      </c>
      <c r="G258" s="39"/>
      <c r="H258" s="39"/>
      <c r="I258" s="233"/>
      <c r="J258" s="39"/>
      <c r="K258" s="39"/>
      <c r="L258" s="43"/>
      <c r="M258" s="234"/>
      <c r="N258" s="235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149</v>
      </c>
      <c r="AU258" s="16" t="s">
        <v>87</v>
      </c>
    </row>
    <row r="259" spans="1:65" s="2" customFormat="1" ht="24.15" customHeight="1">
      <c r="A259" s="37"/>
      <c r="B259" s="38"/>
      <c r="C259" s="238" t="s">
        <v>333</v>
      </c>
      <c r="D259" s="238" t="s">
        <v>176</v>
      </c>
      <c r="E259" s="239" t="s">
        <v>600</v>
      </c>
      <c r="F259" s="240" t="s">
        <v>601</v>
      </c>
      <c r="G259" s="241" t="s">
        <v>219</v>
      </c>
      <c r="H259" s="242">
        <v>5</v>
      </c>
      <c r="I259" s="243"/>
      <c r="J259" s="244">
        <f>ROUND(I259*H259,2)</f>
        <v>0</v>
      </c>
      <c r="K259" s="240" t="s">
        <v>1</v>
      </c>
      <c r="L259" s="245"/>
      <c r="M259" s="246" t="s">
        <v>1</v>
      </c>
      <c r="N259" s="247" t="s">
        <v>44</v>
      </c>
      <c r="O259" s="90"/>
      <c r="P259" s="227">
        <f>O259*H259</f>
        <v>0</v>
      </c>
      <c r="Q259" s="227">
        <v>0.027</v>
      </c>
      <c r="R259" s="227">
        <f>Q259*H259</f>
        <v>0.135</v>
      </c>
      <c r="S259" s="227">
        <v>0</v>
      </c>
      <c r="T259" s="228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9" t="s">
        <v>180</v>
      </c>
      <c r="AT259" s="229" t="s">
        <v>176</v>
      </c>
      <c r="AU259" s="229" t="s">
        <v>87</v>
      </c>
      <c r="AY259" s="16" t="s">
        <v>141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6" t="s">
        <v>87</v>
      </c>
      <c r="BK259" s="230">
        <f>ROUND(I259*H259,2)</f>
        <v>0</v>
      </c>
      <c r="BL259" s="16" t="s">
        <v>147</v>
      </c>
      <c r="BM259" s="229" t="s">
        <v>602</v>
      </c>
    </row>
    <row r="260" spans="1:63" s="11" customFormat="1" ht="25.9" customHeight="1">
      <c r="A260" s="11"/>
      <c r="B260" s="204"/>
      <c r="C260" s="205"/>
      <c r="D260" s="206" t="s">
        <v>78</v>
      </c>
      <c r="E260" s="207" t="s">
        <v>168</v>
      </c>
      <c r="F260" s="207" t="s">
        <v>603</v>
      </c>
      <c r="G260" s="205"/>
      <c r="H260" s="205"/>
      <c r="I260" s="208"/>
      <c r="J260" s="209">
        <f>BK260</f>
        <v>0</v>
      </c>
      <c r="K260" s="205"/>
      <c r="L260" s="210"/>
      <c r="M260" s="211"/>
      <c r="N260" s="212"/>
      <c r="O260" s="212"/>
      <c r="P260" s="213">
        <f>SUM(P261:P310)</f>
        <v>0</v>
      </c>
      <c r="Q260" s="212"/>
      <c r="R260" s="213">
        <f>SUM(R261:R310)</f>
        <v>62.010535000000004</v>
      </c>
      <c r="S260" s="212"/>
      <c r="T260" s="214">
        <f>SUM(T261:T310)</f>
        <v>0</v>
      </c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R260" s="215" t="s">
        <v>87</v>
      </c>
      <c r="AT260" s="216" t="s">
        <v>78</v>
      </c>
      <c r="AU260" s="216" t="s">
        <v>79</v>
      </c>
      <c r="AY260" s="215" t="s">
        <v>141</v>
      </c>
      <c r="BK260" s="217">
        <f>SUM(BK261:BK310)</f>
        <v>0</v>
      </c>
    </row>
    <row r="261" spans="1:65" s="2" customFormat="1" ht="33" customHeight="1">
      <c r="A261" s="37"/>
      <c r="B261" s="38"/>
      <c r="C261" s="218" t="s">
        <v>338</v>
      </c>
      <c r="D261" s="218" t="s">
        <v>142</v>
      </c>
      <c r="E261" s="219" t="s">
        <v>604</v>
      </c>
      <c r="F261" s="220" t="s">
        <v>605</v>
      </c>
      <c r="G261" s="221" t="s">
        <v>423</v>
      </c>
      <c r="H261" s="222">
        <v>1107.008</v>
      </c>
      <c r="I261" s="223"/>
      <c r="J261" s="224">
        <f>ROUND(I261*H261,2)</f>
        <v>0</v>
      </c>
      <c r="K261" s="220" t="s">
        <v>146</v>
      </c>
      <c r="L261" s="43"/>
      <c r="M261" s="225" t="s">
        <v>1</v>
      </c>
      <c r="N261" s="226" t="s">
        <v>44</v>
      </c>
      <c r="O261" s="90"/>
      <c r="P261" s="227">
        <f>O261*H261</f>
        <v>0</v>
      </c>
      <c r="Q261" s="227">
        <v>0</v>
      </c>
      <c r="R261" s="227">
        <f>Q261*H261</f>
        <v>0</v>
      </c>
      <c r="S261" s="227">
        <v>0</v>
      </c>
      <c r="T261" s="228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9" t="s">
        <v>147</v>
      </c>
      <c r="AT261" s="229" t="s">
        <v>142</v>
      </c>
      <c r="AU261" s="229" t="s">
        <v>87</v>
      </c>
      <c r="AY261" s="16" t="s">
        <v>141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6" t="s">
        <v>87</v>
      </c>
      <c r="BK261" s="230">
        <f>ROUND(I261*H261,2)</f>
        <v>0</v>
      </c>
      <c r="BL261" s="16" t="s">
        <v>147</v>
      </c>
      <c r="BM261" s="229" t="s">
        <v>606</v>
      </c>
    </row>
    <row r="262" spans="1:47" s="2" customFormat="1" ht="12">
      <c r="A262" s="37"/>
      <c r="B262" s="38"/>
      <c r="C262" s="39"/>
      <c r="D262" s="231" t="s">
        <v>149</v>
      </c>
      <c r="E262" s="39"/>
      <c r="F262" s="232" t="s">
        <v>607</v>
      </c>
      <c r="G262" s="39"/>
      <c r="H262" s="39"/>
      <c r="I262" s="233"/>
      <c r="J262" s="39"/>
      <c r="K262" s="39"/>
      <c r="L262" s="43"/>
      <c r="M262" s="234"/>
      <c r="N262" s="235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149</v>
      </c>
      <c r="AU262" s="16" t="s">
        <v>87</v>
      </c>
    </row>
    <row r="263" spans="1:51" s="13" customFormat="1" ht="12">
      <c r="A263" s="13"/>
      <c r="B263" s="258"/>
      <c r="C263" s="259"/>
      <c r="D263" s="236" t="s">
        <v>182</v>
      </c>
      <c r="E263" s="260" t="s">
        <v>1</v>
      </c>
      <c r="F263" s="261" t="s">
        <v>608</v>
      </c>
      <c r="G263" s="259"/>
      <c r="H263" s="260" t="s">
        <v>1</v>
      </c>
      <c r="I263" s="262"/>
      <c r="J263" s="259"/>
      <c r="K263" s="259"/>
      <c r="L263" s="263"/>
      <c r="M263" s="264"/>
      <c r="N263" s="265"/>
      <c r="O263" s="265"/>
      <c r="P263" s="265"/>
      <c r="Q263" s="265"/>
      <c r="R263" s="265"/>
      <c r="S263" s="265"/>
      <c r="T263" s="26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7" t="s">
        <v>182</v>
      </c>
      <c r="AU263" s="267" t="s">
        <v>87</v>
      </c>
      <c r="AV263" s="13" t="s">
        <v>87</v>
      </c>
      <c r="AW263" s="13" t="s">
        <v>33</v>
      </c>
      <c r="AX263" s="13" t="s">
        <v>79</v>
      </c>
      <c r="AY263" s="267" t="s">
        <v>141</v>
      </c>
    </row>
    <row r="264" spans="1:51" s="13" customFormat="1" ht="12">
      <c r="A264" s="13"/>
      <c r="B264" s="258"/>
      <c r="C264" s="259"/>
      <c r="D264" s="236" t="s">
        <v>182</v>
      </c>
      <c r="E264" s="260" t="s">
        <v>1</v>
      </c>
      <c r="F264" s="261" t="s">
        <v>609</v>
      </c>
      <c r="G264" s="259"/>
      <c r="H264" s="260" t="s">
        <v>1</v>
      </c>
      <c r="I264" s="262"/>
      <c r="J264" s="259"/>
      <c r="K264" s="259"/>
      <c r="L264" s="263"/>
      <c r="M264" s="264"/>
      <c r="N264" s="265"/>
      <c r="O264" s="265"/>
      <c r="P264" s="265"/>
      <c r="Q264" s="265"/>
      <c r="R264" s="265"/>
      <c r="S264" s="265"/>
      <c r="T264" s="26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7" t="s">
        <v>182</v>
      </c>
      <c r="AU264" s="267" t="s">
        <v>87</v>
      </c>
      <c r="AV264" s="13" t="s">
        <v>87</v>
      </c>
      <c r="AW264" s="13" t="s">
        <v>33</v>
      </c>
      <c r="AX264" s="13" t="s">
        <v>79</v>
      </c>
      <c r="AY264" s="267" t="s">
        <v>141</v>
      </c>
    </row>
    <row r="265" spans="1:51" s="12" customFormat="1" ht="12">
      <c r="A265" s="12"/>
      <c r="B265" s="248"/>
      <c r="C265" s="249"/>
      <c r="D265" s="236" t="s">
        <v>182</v>
      </c>
      <c r="E265" s="268" t="s">
        <v>1</v>
      </c>
      <c r="F265" s="250" t="s">
        <v>610</v>
      </c>
      <c r="G265" s="249"/>
      <c r="H265" s="251">
        <v>1107.008</v>
      </c>
      <c r="I265" s="252"/>
      <c r="J265" s="249"/>
      <c r="K265" s="249"/>
      <c r="L265" s="253"/>
      <c r="M265" s="254"/>
      <c r="N265" s="255"/>
      <c r="O265" s="255"/>
      <c r="P265" s="255"/>
      <c r="Q265" s="255"/>
      <c r="R265" s="255"/>
      <c r="S265" s="255"/>
      <c r="T265" s="256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T265" s="257" t="s">
        <v>182</v>
      </c>
      <c r="AU265" s="257" t="s">
        <v>87</v>
      </c>
      <c r="AV265" s="12" t="s">
        <v>89</v>
      </c>
      <c r="AW265" s="12" t="s">
        <v>33</v>
      </c>
      <c r="AX265" s="12" t="s">
        <v>87</v>
      </c>
      <c r="AY265" s="257" t="s">
        <v>141</v>
      </c>
    </row>
    <row r="266" spans="1:65" s="2" customFormat="1" ht="33" customHeight="1">
      <c r="A266" s="37"/>
      <c r="B266" s="38"/>
      <c r="C266" s="218" t="s">
        <v>342</v>
      </c>
      <c r="D266" s="218" t="s">
        <v>142</v>
      </c>
      <c r="E266" s="219" t="s">
        <v>611</v>
      </c>
      <c r="F266" s="220" t="s">
        <v>612</v>
      </c>
      <c r="G266" s="221" t="s">
        <v>423</v>
      </c>
      <c r="H266" s="222">
        <v>368.575</v>
      </c>
      <c r="I266" s="223"/>
      <c r="J266" s="224">
        <f>ROUND(I266*H266,2)</f>
        <v>0</v>
      </c>
      <c r="K266" s="220" t="s">
        <v>146</v>
      </c>
      <c r="L266" s="43"/>
      <c r="M266" s="225" t="s">
        <v>1</v>
      </c>
      <c r="N266" s="226" t="s">
        <v>44</v>
      </c>
      <c r="O266" s="90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9" t="s">
        <v>147</v>
      </c>
      <c r="AT266" s="229" t="s">
        <v>142</v>
      </c>
      <c r="AU266" s="229" t="s">
        <v>87</v>
      </c>
      <c r="AY266" s="16" t="s">
        <v>141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6" t="s">
        <v>87</v>
      </c>
      <c r="BK266" s="230">
        <f>ROUND(I266*H266,2)</f>
        <v>0</v>
      </c>
      <c r="BL266" s="16" t="s">
        <v>147</v>
      </c>
      <c r="BM266" s="229" t="s">
        <v>613</v>
      </c>
    </row>
    <row r="267" spans="1:47" s="2" customFormat="1" ht="12">
      <c r="A267" s="37"/>
      <c r="B267" s="38"/>
      <c r="C267" s="39"/>
      <c r="D267" s="231" t="s">
        <v>149</v>
      </c>
      <c r="E267" s="39"/>
      <c r="F267" s="232" t="s">
        <v>614</v>
      </c>
      <c r="G267" s="39"/>
      <c r="H267" s="39"/>
      <c r="I267" s="233"/>
      <c r="J267" s="39"/>
      <c r="K267" s="39"/>
      <c r="L267" s="43"/>
      <c r="M267" s="234"/>
      <c r="N267" s="235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149</v>
      </c>
      <c r="AU267" s="16" t="s">
        <v>87</v>
      </c>
    </row>
    <row r="268" spans="1:51" s="12" customFormat="1" ht="12">
      <c r="A268" s="12"/>
      <c r="B268" s="248"/>
      <c r="C268" s="249"/>
      <c r="D268" s="236" t="s">
        <v>182</v>
      </c>
      <c r="E268" s="268" t="s">
        <v>1</v>
      </c>
      <c r="F268" s="250" t="s">
        <v>615</v>
      </c>
      <c r="G268" s="249"/>
      <c r="H268" s="251">
        <v>230</v>
      </c>
      <c r="I268" s="252"/>
      <c r="J268" s="249"/>
      <c r="K268" s="249"/>
      <c r="L268" s="253"/>
      <c r="M268" s="254"/>
      <c r="N268" s="255"/>
      <c r="O268" s="255"/>
      <c r="P268" s="255"/>
      <c r="Q268" s="255"/>
      <c r="R268" s="255"/>
      <c r="S268" s="255"/>
      <c r="T268" s="256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T268" s="257" t="s">
        <v>182</v>
      </c>
      <c r="AU268" s="257" t="s">
        <v>87</v>
      </c>
      <c r="AV268" s="12" t="s">
        <v>89</v>
      </c>
      <c r="AW268" s="12" t="s">
        <v>33</v>
      </c>
      <c r="AX268" s="12" t="s">
        <v>79</v>
      </c>
      <c r="AY268" s="257" t="s">
        <v>141</v>
      </c>
    </row>
    <row r="269" spans="1:51" s="12" customFormat="1" ht="12">
      <c r="A269" s="12"/>
      <c r="B269" s="248"/>
      <c r="C269" s="249"/>
      <c r="D269" s="236" t="s">
        <v>182</v>
      </c>
      <c r="E269" s="268" t="s">
        <v>1</v>
      </c>
      <c r="F269" s="250" t="s">
        <v>616</v>
      </c>
      <c r="G269" s="249"/>
      <c r="H269" s="251">
        <v>138.575</v>
      </c>
      <c r="I269" s="252"/>
      <c r="J269" s="249"/>
      <c r="K269" s="249"/>
      <c r="L269" s="253"/>
      <c r="M269" s="254"/>
      <c r="N269" s="255"/>
      <c r="O269" s="255"/>
      <c r="P269" s="255"/>
      <c r="Q269" s="255"/>
      <c r="R269" s="255"/>
      <c r="S269" s="255"/>
      <c r="T269" s="256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T269" s="257" t="s">
        <v>182</v>
      </c>
      <c r="AU269" s="257" t="s">
        <v>87</v>
      </c>
      <c r="AV269" s="12" t="s">
        <v>89</v>
      </c>
      <c r="AW269" s="12" t="s">
        <v>33</v>
      </c>
      <c r="AX269" s="12" t="s">
        <v>79</v>
      </c>
      <c r="AY269" s="257" t="s">
        <v>141</v>
      </c>
    </row>
    <row r="270" spans="1:51" s="14" customFormat="1" ht="12">
      <c r="A270" s="14"/>
      <c r="B270" s="274"/>
      <c r="C270" s="275"/>
      <c r="D270" s="236" t="s">
        <v>182</v>
      </c>
      <c r="E270" s="276" t="s">
        <v>1</v>
      </c>
      <c r="F270" s="277" t="s">
        <v>478</v>
      </c>
      <c r="G270" s="275"/>
      <c r="H270" s="278">
        <v>368.575</v>
      </c>
      <c r="I270" s="279"/>
      <c r="J270" s="275"/>
      <c r="K270" s="275"/>
      <c r="L270" s="280"/>
      <c r="M270" s="281"/>
      <c r="N270" s="282"/>
      <c r="O270" s="282"/>
      <c r="P270" s="282"/>
      <c r="Q270" s="282"/>
      <c r="R270" s="282"/>
      <c r="S270" s="282"/>
      <c r="T270" s="28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4" t="s">
        <v>182</v>
      </c>
      <c r="AU270" s="284" t="s">
        <v>87</v>
      </c>
      <c r="AV270" s="14" t="s">
        <v>147</v>
      </c>
      <c r="AW270" s="14" t="s">
        <v>33</v>
      </c>
      <c r="AX270" s="14" t="s">
        <v>87</v>
      </c>
      <c r="AY270" s="284" t="s">
        <v>141</v>
      </c>
    </row>
    <row r="271" spans="1:65" s="2" customFormat="1" ht="49.05" customHeight="1">
      <c r="A271" s="37"/>
      <c r="B271" s="38"/>
      <c r="C271" s="218" t="s">
        <v>346</v>
      </c>
      <c r="D271" s="218" t="s">
        <v>142</v>
      </c>
      <c r="E271" s="219" t="s">
        <v>617</v>
      </c>
      <c r="F271" s="220" t="s">
        <v>618</v>
      </c>
      <c r="G271" s="221" t="s">
        <v>423</v>
      </c>
      <c r="H271" s="222">
        <v>437</v>
      </c>
      <c r="I271" s="223"/>
      <c r="J271" s="224">
        <f>ROUND(I271*H271,2)</f>
        <v>0</v>
      </c>
      <c r="K271" s="220" t="s">
        <v>146</v>
      </c>
      <c r="L271" s="43"/>
      <c r="M271" s="225" t="s">
        <v>1</v>
      </c>
      <c r="N271" s="226" t="s">
        <v>44</v>
      </c>
      <c r="O271" s="90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9" t="s">
        <v>147</v>
      </c>
      <c r="AT271" s="229" t="s">
        <v>142</v>
      </c>
      <c r="AU271" s="229" t="s">
        <v>87</v>
      </c>
      <c r="AY271" s="16" t="s">
        <v>141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6" t="s">
        <v>87</v>
      </c>
      <c r="BK271" s="230">
        <f>ROUND(I271*H271,2)</f>
        <v>0</v>
      </c>
      <c r="BL271" s="16" t="s">
        <v>147</v>
      </c>
      <c r="BM271" s="229" t="s">
        <v>619</v>
      </c>
    </row>
    <row r="272" spans="1:47" s="2" customFormat="1" ht="12">
      <c r="A272" s="37"/>
      <c r="B272" s="38"/>
      <c r="C272" s="39"/>
      <c r="D272" s="231" t="s">
        <v>149</v>
      </c>
      <c r="E272" s="39"/>
      <c r="F272" s="232" t="s">
        <v>620</v>
      </c>
      <c r="G272" s="39"/>
      <c r="H272" s="39"/>
      <c r="I272" s="233"/>
      <c r="J272" s="39"/>
      <c r="K272" s="39"/>
      <c r="L272" s="43"/>
      <c r="M272" s="234"/>
      <c r="N272" s="235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149</v>
      </c>
      <c r="AU272" s="16" t="s">
        <v>87</v>
      </c>
    </row>
    <row r="273" spans="1:47" s="2" customFormat="1" ht="12">
      <c r="A273" s="37"/>
      <c r="B273" s="38"/>
      <c r="C273" s="39"/>
      <c r="D273" s="236" t="s">
        <v>173</v>
      </c>
      <c r="E273" s="39"/>
      <c r="F273" s="237" t="s">
        <v>621</v>
      </c>
      <c r="G273" s="39"/>
      <c r="H273" s="39"/>
      <c r="I273" s="233"/>
      <c r="J273" s="39"/>
      <c r="K273" s="39"/>
      <c r="L273" s="43"/>
      <c r="M273" s="234"/>
      <c r="N273" s="235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173</v>
      </c>
      <c r="AU273" s="16" t="s">
        <v>87</v>
      </c>
    </row>
    <row r="274" spans="1:51" s="12" customFormat="1" ht="12">
      <c r="A274" s="12"/>
      <c r="B274" s="248"/>
      <c r="C274" s="249"/>
      <c r="D274" s="236" t="s">
        <v>182</v>
      </c>
      <c r="E274" s="268" t="s">
        <v>1</v>
      </c>
      <c r="F274" s="250" t="s">
        <v>421</v>
      </c>
      <c r="G274" s="249"/>
      <c r="H274" s="251">
        <v>437</v>
      </c>
      <c r="I274" s="252"/>
      <c r="J274" s="249"/>
      <c r="K274" s="249"/>
      <c r="L274" s="253"/>
      <c r="M274" s="254"/>
      <c r="N274" s="255"/>
      <c r="O274" s="255"/>
      <c r="P274" s="255"/>
      <c r="Q274" s="255"/>
      <c r="R274" s="255"/>
      <c r="S274" s="255"/>
      <c r="T274" s="256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T274" s="257" t="s">
        <v>182</v>
      </c>
      <c r="AU274" s="257" t="s">
        <v>87</v>
      </c>
      <c r="AV274" s="12" t="s">
        <v>89</v>
      </c>
      <c r="AW274" s="12" t="s">
        <v>33</v>
      </c>
      <c r="AX274" s="12" t="s">
        <v>87</v>
      </c>
      <c r="AY274" s="257" t="s">
        <v>141</v>
      </c>
    </row>
    <row r="275" spans="1:65" s="2" customFormat="1" ht="24.15" customHeight="1">
      <c r="A275" s="37"/>
      <c r="B275" s="38"/>
      <c r="C275" s="218" t="s">
        <v>353</v>
      </c>
      <c r="D275" s="218" t="s">
        <v>142</v>
      </c>
      <c r="E275" s="219" t="s">
        <v>622</v>
      </c>
      <c r="F275" s="220" t="s">
        <v>623</v>
      </c>
      <c r="G275" s="221" t="s">
        <v>423</v>
      </c>
      <c r="H275" s="222">
        <v>437</v>
      </c>
      <c r="I275" s="223"/>
      <c r="J275" s="224">
        <f>ROUND(I275*H275,2)</f>
        <v>0</v>
      </c>
      <c r="K275" s="220" t="s">
        <v>146</v>
      </c>
      <c r="L275" s="43"/>
      <c r="M275" s="225" t="s">
        <v>1</v>
      </c>
      <c r="N275" s="226" t="s">
        <v>44</v>
      </c>
      <c r="O275" s="90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9" t="s">
        <v>147</v>
      </c>
      <c r="AT275" s="229" t="s">
        <v>142</v>
      </c>
      <c r="AU275" s="229" t="s">
        <v>87</v>
      </c>
      <c r="AY275" s="16" t="s">
        <v>141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6" t="s">
        <v>87</v>
      </c>
      <c r="BK275" s="230">
        <f>ROUND(I275*H275,2)</f>
        <v>0</v>
      </c>
      <c r="BL275" s="16" t="s">
        <v>147</v>
      </c>
      <c r="BM275" s="229" t="s">
        <v>624</v>
      </c>
    </row>
    <row r="276" spans="1:47" s="2" customFormat="1" ht="12">
      <c r="A276" s="37"/>
      <c r="B276" s="38"/>
      <c r="C276" s="39"/>
      <c r="D276" s="231" t="s">
        <v>149</v>
      </c>
      <c r="E276" s="39"/>
      <c r="F276" s="232" t="s">
        <v>625</v>
      </c>
      <c r="G276" s="39"/>
      <c r="H276" s="39"/>
      <c r="I276" s="233"/>
      <c r="J276" s="39"/>
      <c r="K276" s="39"/>
      <c r="L276" s="43"/>
      <c r="M276" s="234"/>
      <c r="N276" s="235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149</v>
      </c>
      <c r="AU276" s="16" t="s">
        <v>87</v>
      </c>
    </row>
    <row r="277" spans="1:47" s="2" customFormat="1" ht="12">
      <c r="A277" s="37"/>
      <c r="B277" s="38"/>
      <c r="C277" s="39"/>
      <c r="D277" s="236" t="s">
        <v>173</v>
      </c>
      <c r="E277" s="39"/>
      <c r="F277" s="237" t="s">
        <v>626</v>
      </c>
      <c r="G277" s="39"/>
      <c r="H277" s="39"/>
      <c r="I277" s="233"/>
      <c r="J277" s="39"/>
      <c r="K277" s="39"/>
      <c r="L277" s="43"/>
      <c r="M277" s="234"/>
      <c r="N277" s="235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173</v>
      </c>
      <c r="AU277" s="16" t="s">
        <v>87</v>
      </c>
    </row>
    <row r="278" spans="1:51" s="12" customFormat="1" ht="12">
      <c r="A278" s="12"/>
      <c r="B278" s="248"/>
      <c r="C278" s="249"/>
      <c r="D278" s="236" t="s">
        <v>182</v>
      </c>
      <c r="E278" s="268" t="s">
        <v>1</v>
      </c>
      <c r="F278" s="250" t="s">
        <v>421</v>
      </c>
      <c r="G278" s="249"/>
      <c r="H278" s="251">
        <v>437</v>
      </c>
      <c r="I278" s="252"/>
      <c r="J278" s="249"/>
      <c r="K278" s="249"/>
      <c r="L278" s="253"/>
      <c r="M278" s="254"/>
      <c r="N278" s="255"/>
      <c r="O278" s="255"/>
      <c r="P278" s="255"/>
      <c r="Q278" s="255"/>
      <c r="R278" s="255"/>
      <c r="S278" s="255"/>
      <c r="T278" s="256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T278" s="257" t="s">
        <v>182</v>
      </c>
      <c r="AU278" s="257" t="s">
        <v>87</v>
      </c>
      <c r="AV278" s="12" t="s">
        <v>89</v>
      </c>
      <c r="AW278" s="12" t="s">
        <v>33</v>
      </c>
      <c r="AX278" s="12" t="s">
        <v>87</v>
      </c>
      <c r="AY278" s="257" t="s">
        <v>141</v>
      </c>
    </row>
    <row r="279" spans="1:65" s="2" customFormat="1" ht="24.15" customHeight="1">
      <c r="A279" s="37"/>
      <c r="B279" s="38"/>
      <c r="C279" s="218" t="s">
        <v>359</v>
      </c>
      <c r="D279" s="218" t="s">
        <v>142</v>
      </c>
      <c r="E279" s="219" t="s">
        <v>627</v>
      </c>
      <c r="F279" s="220" t="s">
        <v>628</v>
      </c>
      <c r="G279" s="221" t="s">
        <v>423</v>
      </c>
      <c r="H279" s="222">
        <v>874</v>
      </c>
      <c r="I279" s="223"/>
      <c r="J279" s="224">
        <f>ROUND(I279*H279,2)</f>
        <v>0</v>
      </c>
      <c r="K279" s="220" t="s">
        <v>146</v>
      </c>
      <c r="L279" s="43"/>
      <c r="M279" s="225" t="s">
        <v>1</v>
      </c>
      <c r="N279" s="226" t="s">
        <v>44</v>
      </c>
      <c r="O279" s="90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9" t="s">
        <v>147</v>
      </c>
      <c r="AT279" s="229" t="s">
        <v>142</v>
      </c>
      <c r="AU279" s="229" t="s">
        <v>87</v>
      </c>
      <c r="AY279" s="16" t="s">
        <v>141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6" t="s">
        <v>87</v>
      </c>
      <c r="BK279" s="230">
        <f>ROUND(I279*H279,2)</f>
        <v>0</v>
      </c>
      <c r="BL279" s="16" t="s">
        <v>147</v>
      </c>
      <c r="BM279" s="229" t="s">
        <v>629</v>
      </c>
    </row>
    <row r="280" spans="1:47" s="2" customFormat="1" ht="12">
      <c r="A280" s="37"/>
      <c r="B280" s="38"/>
      <c r="C280" s="39"/>
      <c r="D280" s="231" t="s">
        <v>149</v>
      </c>
      <c r="E280" s="39"/>
      <c r="F280" s="232" t="s">
        <v>630</v>
      </c>
      <c r="G280" s="39"/>
      <c r="H280" s="39"/>
      <c r="I280" s="233"/>
      <c r="J280" s="39"/>
      <c r="K280" s="39"/>
      <c r="L280" s="43"/>
      <c r="M280" s="234"/>
      <c r="N280" s="235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149</v>
      </c>
      <c r="AU280" s="16" t="s">
        <v>87</v>
      </c>
    </row>
    <row r="281" spans="1:51" s="12" customFormat="1" ht="12">
      <c r="A281" s="12"/>
      <c r="B281" s="248"/>
      <c r="C281" s="249"/>
      <c r="D281" s="236" t="s">
        <v>182</v>
      </c>
      <c r="E281" s="268" t="s">
        <v>1</v>
      </c>
      <c r="F281" s="250" t="s">
        <v>631</v>
      </c>
      <c r="G281" s="249"/>
      <c r="H281" s="251">
        <v>874</v>
      </c>
      <c r="I281" s="252"/>
      <c r="J281" s="249"/>
      <c r="K281" s="249"/>
      <c r="L281" s="253"/>
      <c r="M281" s="254"/>
      <c r="N281" s="255"/>
      <c r="O281" s="255"/>
      <c r="P281" s="255"/>
      <c r="Q281" s="255"/>
      <c r="R281" s="255"/>
      <c r="S281" s="255"/>
      <c r="T281" s="256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T281" s="257" t="s">
        <v>182</v>
      </c>
      <c r="AU281" s="257" t="s">
        <v>87</v>
      </c>
      <c r="AV281" s="12" t="s">
        <v>89</v>
      </c>
      <c r="AW281" s="12" t="s">
        <v>33</v>
      </c>
      <c r="AX281" s="12" t="s">
        <v>87</v>
      </c>
      <c r="AY281" s="257" t="s">
        <v>141</v>
      </c>
    </row>
    <row r="282" spans="1:65" s="2" customFormat="1" ht="44.25" customHeight="1">
      <c r="A282" s="37"/>
      <c r="B282" s="38"/>
      <c r="C282" s="218" t="s">
        <v>365</v>
      </c>
      <c r="D282" s="218" t="s">
        <v>142</v>
      </c>
      <c r="E282" s="219" t="s">
        <v>632</v>
      </c>
      <c r="F282" s="220" t="s">
        <v>633</v>
      </c>
      <c r="G282" s="221" t="s">
        <v>423</v>
      </c>
      <c r="H282" s="222">
        <v>437</v>
      </c>
      <c r="I282" s="223"/>
      <c r="J282" s="224">
        <f>ROUND(I282*H282,2)</f>
        <v>0</v>
      </c>
      <c r="K282" s="220" t="s">
        <v>146</v>
      </c>
      <c r="L282" s="43"/>
      <c r="M282" s="225" t="s">
        <v>1</v>
      </c>
      <c r="N282" s="226" t="s">
        <v>44</v>
      </c>
      <c r="O282" s="90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9" t="s">
        <v>147</v>
      </c>
      <c r="AT282" s="229" t="s">
        <v>142</v>
      </c>
      <c r="AU282" s="229" t="s">
        <v>87</v>
      </c>
      <c r="AY282" s="16" t="s">
        <v>141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6" t="s">
        <v>87</v>
      </c>
      <c r="BK282" s="230">
        <f>ROUND(I282*H282,2)</f>
        <v>0</v>
      </c>
      <c r="BL282" s="16" t="s">
        <v>147</v>
      </c>
      <c r="BM282" s="229" t="s">
        <v>634</v>
      </c>
    </row>
    <row r="283" spans="1:47" s="2" customFormat="1" ht="12">
      <c r="A283" s="37"/>
      <c r="B283" s="38"/>
      <c r="C283" s="39"/>
      <c r="D283" s="231" t="s">
        <v>149</v>
      </c>
      <c r="E283" s="39"/>
      <c r="F283" s="232" t="s">
        <v>635</v>
      </c>
      <c r="G283" s="39"/>
      <c r="H283" s="39"/>
      <c r="I283" s="233"/>
      <c r="J283" s="39"/>
      <c r="K283" s="39"/>
      <c r="L283" s="43"/>
      <c r="M283" s="234"/>
      <c r="N283" s="235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149</v>
      </c>
      <c r="AU283" s="16" t="s">
        <v>87</v>
      </c>
    </row>
    <row r="284" spans="1:47" s="2" customFormat="1" ht="12">
      <c r="A284" s="37"/>
      <c r="B284" s="38"/>
      <c r="C284" s="39"/>
      <c r="D284" s="236" t="s">
        <v>173</v>
      </c>
      <c r="E284" s="39"/>
      <c r="F284" s="237" t="s">
        <v>636</v>
      </c>
      <c r="G284" s="39"/>
      <c r="H284" s="39"/>
      <c r="I284" s="233"/>
      <c r="J284" s="39"/>
      <c r="K284" s="39"/>
      <c r="L284" s="43"/>
      <c r="M284" s="234"/>
      <c r="N284" s="235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173</v>
      </c>
      <c r="AU284" s="16" t="s">
        <v>87</v>
      </c>
    </row>
    <row r="285" spans="1:51" s="13" customFormat="1" ht="12">
      <c r="A285" s="13"/>
      <c r="B285" s="258"/>
      <c r="C285" s="259"/>
      <c r="D285" s="236" t="s">
        <v>182</v>
      </c>
      <c r="E285" s="260" t="s">
        <v>1</v>
      </c>
      <c r="F285" s="261" t="s">
        <v>637</v>
      </c>
      <c r="G285" s="259"/>
      <c r="H285" s="260" t="s">
        <v>1</v>
      </c>
      <c r="I285" s="262"/>
      <c r="J285" s="259"/>
      <c r="K285" s="259"/>
      <c r="L285" s="263"/>
      <c r="M285" s="264"/>
      <c r="N285" s="265"/>
      <c r="O285" s="265"/>
      <c r="P285" s="265"/>
      <c r="Q285" s="265"/>
      <c r="R285" s="265"/>
      <c r="S285" s="265"/>
      <c r="T285" s="26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7" t="s">
        <v>182</v>
      </c>
      <c r="AU285" s="267" t="s">
        <v>87</v>
      </c>
      <c r="AV285" s="13" t="s">
        <v>87</v>
      </c>
      <c r="AW285" s="13" t="s">
        <v>33</v>
      </c>
      <c r="AX285" s="13" t="s">
        <v>79</v>
      </c>
      <c r="AY285" s="267" t="s">
        <v>141</v>
      </c>
    </row>
    <row r="286" spans="1:51" s="12" customFormat="1" ht="12">
      <c r="A286" s="12"/>
      <c r="B286" s="248"/>
      <c r="C286" s="249"/>
      <c r="D286" s="236" t="s">
        <v>182</v>
      </c>
      <c r="E286" s="268" t="s">
        <v>421</v>
      </c>
      <c r="F286" s="250" t="s">
        <v>638</v>
      </c>
      <c r="G286" s="249"/>
      <c r="H286" s="251">
        <v>437</v>
      </c>
      <c r="I286" s="252"/>
      <c r="J286" s="249"/>
      <c r="K286" s="249"/>
      <c r="L286" s="253"/>
      <c r="M286" s="254"/>
      <c r="N286" s="255"/>
      <c r="O286" s="255"/>
      <c r="P286" s="255"/>
      <c r="Q286" s="255"/>
      <c r="R286" s="255"/>
      <c r="S286" s="255"/>
      <c r="T286" s="256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57" t="s">
        <v>182</v>
      </c>
      <c r="AU286" s="257" t="s">
        <v>87</v>
      </c>
      <c r="AV286" s="12" t="s">
        <v>89</v>
      </c>
      <c r="AW286" s="12" t="s">
        <v>33</v>
      </c>
      <c r="AX286" s="12" t="s">
        <v>87</v>
      </c>
      <c r="AY286" s="257" t="s">
        <v>141</v>
      </c>
    </row>
    <row r="287" spans="1:65" s="2" customFormat="1" ht="44.25" customHeight="1">
      <c r="A287" s="37"/>
      <c r="B287" s="38"/>
      <c r="C287" s="218" t="s">
        <v>369</v>
      </c>
      <c r="D287" s="218" t="s">
        <v>142</v>
      </c>
      <c r="E287" s="219" t="s">
        <v>639</v>
      </c>
      <c r="F287" s="220" t="s">
        <v>640</v>
      </c>
      <c r="G287" s="221" t="s">
        <v>423</v>
      </c>
      <c r="H287" s="222">
        <v>437</v>
      </c>
      <c r="I287" s="223"/>
      <c r="J287" s="224">
        <f>ROUND(I287*H287,2)</f>
        <v>0</v>
      </c>
      <c r="K287" s="220" t="s">
        <v>146</v>
      </c>
      <c r="L287" s="43"/>
      <c r="M287" s="225" t="s">
        <v>1</v>
      </c>
      <c r="N287" s="226" t="s">
        <v>44</v>
      </c>
      <c r="O287" s="90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9" t="s">
        <v>147</v>
      </c>
      <c r="AT287" s="229" t="s">
        <v>142</v>
      </c>
      <c r="AU287" s="229" t="s">
        <v>87</v>
      </c>
      <c r="AY287" s="16" t="s">
        <v>141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6" t="s">
        <v>87</v>
      </c>
      <c r="BK287" s="230">
        <f>ROUND(I287*H287,2)</f>
        <v>0</v>
      </c>
      <c r="BL287" s="16" t="s">
        <v>147</v>
      </c>
      <c r="BM287" s="229" t="s">
        <v>641</v>
      </c>
    </row>
    <row r="288" spans="1:47" s="2" customFormat="1" ht="12">
      <c r="A288" s="37"/>
      <c r="B288" s="38"/>
      <c r="C288" s="39"/>
      <c r="D288" s="231" t="s">
        <v>149</v>
      </c>
      <c r="E288" s="39"/>
      <c r="F288" s="232" t="s">
        <v>642</v>
      </c>
      <c r="G288" s="39"/>
      <c r="H288" s="39"/>
      <c r="I288" s="233"/>
      <c r="J288" s="39"/>
      <c r="K288" s="39"/>
      <c r="L288" s="43"/>
      <c r="M288" s="234"/>
      <c r="N288" s="235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149</v>
      </c>
      <c r="AU288" s="16" t="s">
        <v>87</v>
      </c>
    </row>
    <row r="289" spans="1:47" s="2" customFormat="1" ht="12">
      <c r="A289" s="37"/>
      <c r="B289" s="38"/>
      <c r="C289" s="39"/>
      <c r="D289" s="236" t="s">
        <v>173</v>
      </c>
      <c r="E289" s="39"/>
      <c r="F289" s="237" t="s">
        <v>643</v>
      </c>
      <c r="G289" s="39"/>
      <c r="H289" s="39"/>
      <c r="I289" s="233"/>
      <c r="J289" s="39"/>
      <c r="K289" s="39"/>
      <c r="L289" s="43"/>
      <c r="M289" s="234"/>
      <c r="N289" s="235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173</v>
      </c>
      <c r="AU289" s="16" t="s">
        <v>87</v>
      </c>
    </row>
    <row r="290" spans="1:51" s="12" customFormat="1" ht="12">
      <c r="A290" s="12"/>
      <c r="B290" s="248"/>
      <c r="C290" s="249"/>
      <c r="D290" s="236" t="s">
        <v>182</v>
      </c>
      <c r="E290" s="268" t="s">
        <v>1</v>
      </c>
      <c r="F290" s="250" t="s">
        <v>421</v>
      </c>
      <c r="G290" s="249"/>
      <c r="H290" s="251">
        <v>437</v>
      </c>
      <c r="I290" s="252"/>
      <c r="J290" s="249"/>
      <c r="K290" s="249"/>
      <c r="L290" s="253"/>
      <c r="M290" s="254"/>
      <c r="N290" s="255"/>
      <c r="O290" s="255"/>
      <c r="P290" s="255"/>
      <c r="Q290" s="255"/>
      <c r="R290" s="255"/>
      <c r="S290" s="255"/>
      <c r="T290" s="256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T290" s="257" t="s">
        <v>182</v>
      </c>
      <c r="AU290" s="257" t="s">
        <v>87</v>
      </c>
      <c r="AV290" s="12" t="s">
        <v>89</v>
      </c>
      <c r="AW290" s="12" t="s">
        <v>33</v>
      </c>
      <c r="AX290" s="12" t="s">
        <v>87</v>
      </c>
      <c r="AY290" s="257" t="s">
        <v>141</v>
      </c>
    </row>
    <row r="291" spans="1:65" s="2" customFormat="1" ht="78" customHeight="1">
      <c r="A291" s="37"/>
      <c r="B291" s="38"/>
      <c r="C291" s="218" t="s">
        <v>375</v>
      </c>
      <c r="D291" s="218" t="s">
        <v>142</v>
      </c>
      <c r="E291" s="219" t="s">
        <v>644</v>
      </c>
      <c r="F291" s="220" t="s">
        <v>645</v>
      </c>
      <c r="G291" s="221" t="s">
        <v>423</v>
      </c>
      <c r="H291" s="222">
        <v>200</v>
      </c>
      <c r="I291" s="223"/>
      <c r="J291" s="224">
        <f>ROUND(I291*H291,2)</f>
        <v>0</v>
      </c>
      <c r="K291" s="220" t="s">
        <v>146</v>
      </c>
      <c r="L291" s="43"/>
      <c r="M291" s="225" t="s">
        <v>1</v>
      </c>
      <c r="N291" s="226" t="s">
        <v>44</v>
      </c>
      <c r="O291" s="90"/>
      <c r="P291" s="227">
        <f>O291*H291</f>
        <v>0</v>
      </c>
      <c r="Q291" s="227">
        <v>0.09062</v>
      </c>
      <c r="R291" s="227">
        <f>Q291*H291</f>
        <v>18.124000000000002</v>
      </c>
      <c r="S291" s="227">
        <v>0</v>
      </c>
      <c r="T291" s="228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9" t="s">
        <v>147</v>
      </c>
      <c r="AT291" s="229" t="s">
        <v>142</v>
      </c>
      <c r="AU291" s="229" t="s">
        <v>87</v>
      </c>
      <c r="AY291" s="16" t="s">
        <v>141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6" t="s">
        <v>87</v>
      </c>
      <c r="BK291" s="230">
        <f>ROUND(I291*H291,2)</f>
        <v>0</v>
      </c>
      <c r="BL291" s="16" t="s">
        <v>147</v>
      </c>
      <c r="BM291" s="229" t="s">
        <v>646</v>
      </c>
    </row>
    <row r="292" spans="1:47" s="2" customFormat="1" ht="12">
      <c r="A292" s="37"/>
      <c r="B292" s="38"/>
      <c r="C292" s="39"/>
      <c r="D292" s="231" t="s">
        <v>149</v>
      </c>
      <c r="E292" s="39"/>
      <c r="F292" s="232" t="s">
        <v>647</v>
      </c>
      <c r="G292" s="39"/>
      <c r="H292" s="39"/>
      <c r="I292" s="233"/>
      <c r="J292" s="39"/>
      <c r="K292" s="39"/>
      <c r="L292" s="43"/>
      <c r="M292" s="234"/>
      <c r="N292" s="235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149</v>
      </c>
      <c r="AU292" s="16" t="s">
        <v>87</v>
      </c>
    </row>
    <row r="293" spans="1:47" s="2" customFormat="1" ht="12">
      <c r="A293" s="37"/>
      <c r="B293" s="38"/>
      <c r="C293" s="39"/>
      <c r="D293" s="236" t="s">
        <v>173</v>
      </c>
      <c r="E293" s="39"/>
      <c r="F293" s="237" t="s">
        <v>648</v>
      </c>
      <c r="G293" s="39"/>
      <c r="H293" s="39"/>
      <c r="I293" s="233"/>
      <c r="J293" s="39"/>
      <c r="K293" s="39"/>
      <c r="L293" s="43"/>
      <c r="M293" s="234"/>
      <c r="N293" s="235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173</v>
      </c>
      <c r="AU293" s="16" t="s">
        <v>87</v>
      </c>
    </row>
    <row r="294" spans="1:51" s="13" customFormat="1" ht="12">
      <c r="A294" s="13"/>
      <c r="B294" s="258"/>
      <c r="C294" s="259"/>
      <c r="D294" s="236" t="s">
        <v>182</v>
      </c>
      <c r="E294" s="260" t="s">
        <v>1</v>
      </c>
      <c r="F294" s="261" t="s">
        <v>426</v>
      </c>
      <c r="G294" s="259"/>
      <c r="H294" s="260" t="s">
        <v>1</v>
      </c>
      <c r="I294" s="262"/>
      <c r="J294" s="259"/>
      <c r="K294" s="259"/>
      <c r="L294" s="263"/>
      <c r="M294" s="264"/>
      <c r="N294" s="265"/>
      <c r="O294" s="265"/>
      <c r="P294" s="265"/>
      <c r="Q294" s="265"/>
      <c r="R294" s="265"/>
      <c r="S294" s="265"/>
      <c r="T294" s="26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7" t="s">
        <v>182</v>
      </c>
      <c r="AU294" s="267" t="s">
        <v>87</v>
      </c>
      <c r="AV294" s="13" t="s">
        <v>87</v>
      </c>
      <c r="AW294" s="13" t="s">
        <v>33</v>
      </c>
      <c r="AX294" s="13" t="s">
        <v>79</v>
      </c>
      <c r="AY294" s="267" t="s">
        <v>141</v>
      </c>
    </row>
    <row r="295" spans="1:51" s="12" customFormat="1" ht="12">
      <c r="A295" s="12"/>
      <c r="B295" s="248"/>
      <c r="C295" s="249"/>
      <c r="D295" s="236" t="s">
        <v>182</v>
      </c>
      <c r="E295" s="268" t="s">
        <v>425</v>
      </c>
      <c r="F295" s="250" t="s">
        <v>649</v>
      </c>
      <c r="G295" s="249"/>
      <c r="H295" s="251">
        <v>200</v>
      </c>
      <c r="I295" s="252"/>
      <c r="J295" s="249"/>
      <c r="K295" s="249"/>
      <c r="L295" s="253"/>
      <c r="M295" s="254"/>
      <c r="N295" s="255"/>
      <c r="O295" s="255"/>
      <c r="P295" s="255"/>
      <c r="Q295" s="255"/>
      <c r="R295" s="255"/>
      <c r="S295" s="255"/>
      <c r="T295" s="256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T295" s="257" t="s">
        <v>182</v>
      </c>
      <c r="AU295" s="257" t="s">
        <v>87</v>
      </c>
      <c r="AV295" s="12" t="s">
        <v>89</v>
      </c>
      <c r="AW295" s="12" t="s">
        <v>33</v>
      </c>
      <c r="AX295" s="12" t="s">
        <v>87</v>
      </c>
      <c r="AY295" s="257" t="s">
        <v>141</v>
      </c>
    </row>
    <row r="296" spans="1:65" s="2" customFormat="1" ht="21.75" customHeight="1">
      <c r="A296" s="37"/>
      <c r="B296" s="38"/>
      <c r="C296" s="238" t="s">
        <v>379</v>
      </c>
      <c r="D296" s="238" t="s">
        <v>176</v>
      </c>
      <c r="E296" s="239" t="s">
        <v>650</v>
      </c>
      <c r="F296" s="240" t="s">
        <v>651</v>
      </c>
      <c r="G296" s="241" t="s">
        <v>423</v>
      </c>
      <c r="H296" s="242">
        <v>191.026</v>
      </c>
      <c r="I296" s="243"/>
      <c r="J296" s="244">
        <f>ROUND(I296*H296,2)</f>
        <v>0</v>
      </c>
      <c r="K296" s="240" t="s">
        <v>146</v>
      </c>
      <c r="L296" s="245"/>
      <c r="M296" s="246" t="s">
        <v>1</v>
      </c>
      <c r="N296" s="247" t="s">
        <v>44</v>
      </c>
      <c r="O296" s="90"/>
      <c r="P296" s="227">
        <f>O296*H296</f>
        <v>0</v>
      </c>
      <c r="Q296" s="227">
        <v>0.15</v>
      </c>
      <c r="R296" s="227">
        <f>Q296*H296</f>
        <v>28.6539</v>
      </c>
      <c r="S296" s="227">
        <v>0</v>
      </c>
      <c r="T296" s="228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9" t="s">
        <v>180</v>
      </c>
      <c r="AT296" s="229" t="s">
        <v>176</v>
      </c>
      <c r="AU296" s="229" t="s">
        <v>87</v>
      </c>
      <c r="AY296" s="16" t="s">
        <v>141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6" t="s">
        <v>87</v>
      </c>
      <c r="BK296" s="230">
        <f>ROUND(I296*H296,2)</f>
        <v>0</v>
      </c>
      <c r="BL296" s="16" t="s">
        <v>147</v>
      </c>
      <c r="BM296" s="229" t="s">
        <v>652</v>
      </c>
    </row>
    <row r="297" spans="1:51" s="12" customFormat="1" ht="12">
      <c r="A297" s="12"/>
      <c r="B297" s="248"/>
      <c r="C297" s="249"/>
      <c r="D297" s="236" t="s">
        <v>182</v>
      </c>
      <c r="E297" s="268" t="s">
        <v>1</v>
      </c>
      <c r="F297" s="250" t="s">
        <v>653</v>
      </c>
      <c r="G297" s="249"/>
      <c r="H297" s="251">
        <v>187.28</v>
      </c>
      <c r="I297" s="252"/>
      <c r="J297" s="249"/>
      <c r="K297" s="249"/>
      <c r="L297" s="253"/>
      <c r="M297" s="254"/>
      <c r="N297" s="255"/>
      <c r="O297" s="255"/>
      <c r="P297" s="255"/>
      <c r="Q297" s="255"/>
      <c r="R297" s="255"/>
      <c r="S297" s="255"/>
      <c r="T297" s="256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T297" s="257" t="s">
        <v>182</v>
      </c>
      <c r="AU297" s="257" t="s">
        <v>87</v>
      </c>
      <c r="AV297" s="12" t="s">
        <v>89</v>
      </c>
      <c r="AW297" s="12" t="s">
        <v>33</v>
      </c>
      <c r="AX297" s="12" t="s">
        <v>87</v>
      </c>
      <c r="AY297" s="257" t="s">
        <v>141</v>
      </c>
    </row>
    <row r="298" spans="1:51" s="12" customFormat="1" ht="12">
      <c r="A298" s="12"/>
      <c r="B298" s="248"/>
      <c r="C298" s="249"/>
      <c r="D298" s="236" t="s">
        <v>182</v>
      </c>
      <c r="E298" s="249"/>
      <c r="F298" s="250" t="s">
        <v>654</v>
      </c>
      <c r="G298" s="249"/>
      <c r="H298" s="251">
        <v>191.026</v>
      </c>
      <c r="I298" s="252"/>
      <c r="J298" s="249"/>
      <c r="K298" s="249"/>
      <c r="L298" s="253"/>
      <c r="M298" s="254"/>
      <c r="N298" s="255"/>
      <c r="O298" s="255"/>
      <c r="P298" s="255"/>
      <c r="Q298" s="255"/>
      <c r="R298" s="255"/>
      <c r="S298" s="255"/>
      <c r="T298" s="256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T298" s="257" t="s">
        <v>182</v>
      </c>
      <c r="AU298" s="257" t="s">
        <v>87</v>
      </c>
      <c r="AV298" s="12" t="s">
        <v>89</v>
      </c>
      <c r="AW298" s="12" t="s">
        <v>4</v>
      </c>
      <c r="AX298" s="12" t="s">
        <v>87</v>
      </c>
      <c r="AY298" s="257" t="s">
        <v>141</v>
      </c>
    </row>
    <row r="299" spans="1:65" s="2" customFormat="1" ht="16.5" customHeight="1">
      <c r="A299" s="37"/>
      <c r="B299" s="38"/>
      <c r="C299" s="238" t="s">
        <v>383</v>
      </c>
      <c r="D299" s="238" t="s">
        <v>176</v>
      </c>
      <c r="E299" s="239" t="s">
        <v>655</v>
      </c>
      <c r="F299" s="240" t="s">
        <v>656</v>
      </c>
      <c r="G299" s="241" t="s">
        <v>423</v>
      </c>
      <c r="H299" s="242">
        <v>12.974</v>
      </c>
      <c r="I299" s="243"/>
      <c r="J299" s="244">
        <f>ROUND(I299*H299,2)</f>
        <v>0</v>
      </c>
      <c r="K299" s="240" t="s">
        <v>1</v>
      </c>
      <c r="L299" s="245"/>
      <c r="M299" s="246" t="s">
        <v>1</v>
      </c>
      <c r="N299" s="247" t="s">
        <v>44</v>
      </c>
      <c r="O299" s="90"/>
      <c r="P299" s="227">
        <f>O299*H299</f>
        <v>0</v>
      </c>
      <c r="Q299" s="227">
        <v>0.175</v>
      </c>
      <c r="R299" s="227">
        <f>Q299*H299</f>
        <v>2.27045</v>
      </c>
      <c r="S299" s="227">
        <v>0</v>
      </c>
      <c r="T299" s="228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9" t="s">
        <v>180</v>
      </c>
      <c r="AT299" s="229" t="s">
        <v>176</v>
      </c>
      <c r="AU299" s="229" t="s">
        <v>87</v>
      </c>
      <c r="AY299" s="16" t="s">
        <v>141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6" t="s">
        <v>87</v>
      </c>
      <c r="BK299" s="230">
        <f>ROUND(I299*H299,2)</f>
        <v>0</v>
      </c>
      <c r="BL299" s="16" t="s">
        <v>147</v>
      </c>
      <c r="BM299" s="229" t="s">
        <v>657</v>
      </c>
    </row>
    <row r="300" spans="1:47" s="2" customFormat="1" ht="12">
      <c r="A300" s="37"/>
      <c r="B300" s="38"/>
      <c r="C300" s="39"/>
      <c r="D300" s="236" t="s">
        <v>156</v>
      </c>
      <c r="E300" s="39"/>
      <c r="F300" s="237" t="s">
        <v>658</v>
      </c>
      <c r="G300" s="39"/>
      <c r="H300" s="39"/>
      <c r="I300" s="233"/>
      <c r="J300" s="39"/>
      <c r="K300" s="39"/>
      <c r="L300" s="43"/>
      <c r="M300" s="234"/>
      <c r="N300" s="235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156</v>
      </c>
      <c r="AU300" s="16" t="s">
        <v>87</v>
      </c>
    </row>
    <row r="301" spans="1:51" s="12" customFormat="1" ht="12">
      <c r="A301" s="12"/>
      <c r="B301" s="248"/>
      <c r="C301" s="249"/>
      <c r="D301" s="236" t="s">
        <v>182</v>
      </c>
      <c r="E301" s="268" t="s">
        <v>1</v>
      </c>
      <c r="F301" s="250" t="s">
        <v>659</v>
      </c>
      <c r="G301" s="249"/>
      <c r="H301" s="251">
        <v>12.72</v>
      </c>
      <c r="I301" s="252"/>
      <c r="J301" s="249"/>
      <c r="K301" s="249"/>
      <c r="L301" s="253"/>
      <c r="M301" s="254"/>
      <c r="N301" s="255"/>
      <c r="O301" s="255"/>
      <c r="P301" s="255"/>
      <c r="Q301" s="255"/>
      <c r="R301" s="255"/>
      <c r="S301" s="255"/>
      <c r="T301" s="256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T301" s="257" t="s">
        <v>182</v>
      </c>
      <c r="AU301" s="257" t="s">
        <v>87</v>
      </c>
      <c r="AV301" s="12" t="s">
        <v>89</v>
      </c>
      <c r="AW301" s="12" t="s">
        <v>33</v>
      </c>
      <c r="AX301" s="12" t="s">
        <v>87</v>
      </c>
      <c r="AY301" s="257" t="s">
        <v>141</v>
      </c>
    </row>
    <row r="302" spans="1:51" s="12" customFormat="1" ht="12">
      <c r="A302" s="12"/>
      <c r="B302" s="248"/>
      <c r="C302" s="249"/>
      <c r="D302" s="236" t="s">
        <v>182</v>
      </c>
      <c r="E302" s="249"/>
      <c r="F302" s="250" t="s">
        <v>660</v>
      </c>
      <c r="G302" s="249"/>
      <c r="H302" s="251">
        <v>12.974</v>
      </c>
      <c r="I302" s="252"/>
      <c r="J302" s="249"/>
      <c r="K302" s="249"/>
      <c r="L302" s="253"/>
      <c r="M302" s="254"/>
      <c r="N302" s="255"/>
      <c r="O302" s="255"/>
      <c r="P302" s="255"/>
      <c r="Q302" s="255"/>
      <c r="R302" s="255"/>
      <c r="S302" s="255"/>
      <c r="T302" s="256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T302" s="257" t="s">
        <v>182</v>
      </c>
      <c r="AU302" s="257" t="s">
        <v>87</v>
      </c>
      <c r="AV302" s="12" t="s">
        <v>89</v>
      </c>
      <c r="AW302" s="12" t="s">
        <v>4</v>
      </c>
      <c r="AX302" s="12" t="s">
        <v>87</v>
      </c>
      <c r="AY302" s="257" t="s">
        <v>141</v>
      </c>
    </row>
    <row r="303" spans="1:65" s="2" customFormat="1" ht="66.75" customHeight="1">
      <c r="A303" s="37"/>
      <c r="B303" s="38"/>
      <c r="C303" s="218" t="s">
        <v>388</v>
      </c>
      <c r="D303" s="218" t="s">
        <v>142</v>
      </c>
      <c r="E303" s="219" t="s">
        <v>661</v>
      </c>
      <c r="F303" s="220" t="s">
        <v>662</v>
      </c>
      <c r="G303" s="221" t="s">
        <v>423</v>
      </c>
      <c r="H303" s="222">
        <v>120.5</v>
      </c>
      <c r="I303" s="223"/>
      <c r="J303" s="224">
        <f>ROUND(I303*H303,2)</f>
        <v>0</v>
      </c>
      <c r="K303" s="220" t="s">
        <v>146</v>
      </c>
      <c r="L303" s="43"/>
      <c r="M303" s="225" t="s">
        <v>1</v>
      </c>
      <c r="N303" s="226" t="s">
        <v>44</v>
      </c>
      <c r="O303" s="90"/>
      <c r="P303" s="227">
        <f>O303*H303</f>
        <v>0</v>
      </c>
      <c r="Q303" s="227">
        <v>0.08003</v>
      </c>
      <c r="R303" s="227">
        <f>Q303*H303</f>
        <v>9.643615</v>
      </c>
      <c r="S303" s="227">
        <v>0</v>
      </c>
      <c r="T303" s="228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9" t="s">
        <v>147</v>
      </c>
      <c r="AT303" s="229" t="s">
        <v>142</v>
      </c>
      <c r="AU303" s="229" t="s">
        <v>87</v>
      </c>
      <c r="AY303" s="16" t="s">
        <v>141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6" t="s">
        <v>87</v>
      </c>
      <c r="BK303" s="230">
        <f>ROUND(I303*H303,2)</f>
        <v>0</v>
      </c>
      <c r="BL303" s="16" t="s">
        <v>147</v>
      </c>
      <c r="BM303" s="229" t="s">
        <v>663</v>
      </c>
    </row>
    <row r="304" spans="1:47" s="2" customFormat="1" ht="12">
      <c r="A304" s="37"/>
      <c r="B304" s="38"/>
      <c r="C304" s="39"/>
      <c r="D304" s="231" t="s">
        <v>149</v>
      </c>
      <c r="E304" s="39"/>
      <c r="F304" s="232" t="s">
        <v>664</v>
      </c>
      <c r="G304" s="39"/>
      <c r="H304" s="39"/>
      <c r="I304" s="233"/>
      <c r="J304" s="39"/>
      <c r="K304" s="39"/>
      <c r="L304" s="43"/>
      <c r="M304" s="234"/>
      <c r="N304" s="235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149</v>
      </c>
      <c r="AU304" s="16" t="s">
        <v>87</v>
      </c>
    </row>
    <row r="305" spans="1:47" s="2" customFormat="1" ht="12">
      <c r="A305" s="37"/>
      <c r="B305" s="38"/>
      <c r="C305" s="39"/>
      <c r="D305" s="236" t="s">
        <v>173</v>
      </c>
      <c r="E305" s="39"/>
      <c r="F305" s="237" t="s">
        <v>665</v>
      </c>
      <c r="G305" s="39"/>
      <c r="H305" s="39"/>
      <c r="I305" s="233"/>
      <c r="J305" s="39"/>
      <c r="K305" s="39"/>
      <c r="L305" s="43"/>
      <c r="M305" s="234"/>
      <c r="N305" s="235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173</v>
      </c>
      <c r="AU305" s="16" t="s">
        <v>87</v>
      </c>
    </row>
    <row r="306" spans="1:51" s="13" customFormat="1" ht="12">
      <c r="A306" s="13"/>
      <c r="B306" s="258"/>
      <c r="C306" s="259"/>
      <c r="D306" s="236" t="s">
        <v>182</v>
      </c>
      <c r="E306" s="260" t="s">
        <v>1</v>
      </c>
      <c r="F306" s="261" t="s">
        <v>429</v>
      </c>
      <c r="G306" s="259"/>
      <c r="H306" s="260" t="s">
        <v>1</v>
      </c>
      <c r="I306" s="262"/>
      <c r="J306" s="259"/>
      <c r="K306" s="259"/>
      <c r="L306" s="263"/>
      <c r="M306" s="264"/>
      <c r="N306" s="265"/>
      <c r="O306" s="265"/>
      <c r="P306" s="265"/>
      <c r="Q306" s="265"/>
      <c r="R306" s="265"/>
      <c r="S306" s="265"/>
      <c r="T306" s="26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7" t="s">
        <v>182</v>
      </c>
      <c r="AU306" s="267" t="s">
        <v>87</v>
      </c>
      <c r="AV306" s="13" t="s">
        <v>87</v>
      </c>
      <c r="AW306" s="13" t="s">
        <v>33</v>
      </c>
      <c r="AX306" s="13" t="s">
        <v>79</v>
      </c>
      <c r="AY306" s="267" t="s">
        <v>141</v>
      </c>
    </row>
    <row r="307" spans="1:51" s="12" customFormat="1" ht="12">
      <c r="A307" s="12"/>
      <c r="B307" s="248"/>
      <c r="C307" s="249"/>
      <c r="D307" s="236" t="s">
        <v>182</v>
      </c>
      <c r="E307" s="268" t="s">
        <v>428</v>
      </c>
      <c r="F307" s="250" t="s">
        <v>666</v>
      </c>
      <c r="G307" s="249"/>
      <c r="H307" s="251">
        <v>120.5</v>
      </c>
      <c r="I307" s="252"/>
      <c r="J307" s="249"/>
      <c r="K307" s="249"/>
      <c r="L307" s="253"/>
      <c r="M307" s="254"/>
      <c r="N307" s="255"/>
      <c r="O307" s="255"/>
      <c r="P307" s="255"/>
      <c r="Q307" s="255"/>
      <c r="R307" s="255"/>
      <c r="S307" s="255"/>
      <c r="T307" s="256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T307" s="257" t="s">
        <v>182</v>
      </c>
      <c r="AU307" s="257" t="s">
        <v>87</v>
      </c>
      <c r="AV307" s="12" t="s">
        <v>89</v>
      </c>
      <c r="AW307" s="12" t="s">
        <v>33</v>
      </c>
      <c r="AX307" s="12" t="s">
        <v>87</v>
      </c>
      <c r="AY307" s="257" t="s">
        <v>141</v>
      </c>
    </row>
    <row r="308" spans="1:65" s="2" customFormat="1" ht="16.5" customHeight="1">
      <c r="A308" s="37"/>
      <c r="B308" s="38"/>
      <c r="C308" s="238" t="s">
        <v>392</v>
      </c>
      <c r="D308" s="238" t="s">
        <v>176</v>
      </c>
      <c r="E308" s="239" t="s">
        <v>667</v>
      </c>
      <c r="F308" s="240" t="s">
        <v>668</v>
      </c>
      <c r="G308" s="241" t="s">
        <v>423</v>
      </c>
      <c r="H308" s="242">
        <v>122.91</v>
      </c>
      <c r="I308" s="243"/>
      <c r="J308" s="244">
        <f>ROUND(I308*H308,2)</f>
        <v>0</v>
      </c>
      <c r="K308" s="240" t="s">
        <v>146</v>
      </c>
      <c r="L308" s="245"/>
      <c r="M308" s="246" t="s">
        <v>1</v>
      </c>
      <c r="N308" s="247" t="s">
        <v>44</v>
      </c>
      <c r="O308" s="90"/>
      <c r="P308" s="227">
        <f>O308*H308</f>
        <v>0</v>
      </c>
      <c r="Q308" s="227">
        <v>0.027</v>
      </c>
      <c r="R308" s="227">
        <f>Q308*H308</f>
        <v>3.31857</v>
      </c>
      <c r="S308" s="227">
        <v>0</v>
      </c>
      <c r="T308" s="228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9" t="s">
        <v>180</v>
      </c>
      <c r="AT308" s="229" t="s">
        <v>176</v>
      </c>
      <c r="AU308" s="229" t="s">
        <v>87</v>
      </c>
      <c r="AY308" s="16" t="s">
        <v>141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6" t="s">
        <v>87</v>
      </c>
      <c r="BK308" s="230">
        <f>ROUND(I308*H308,2)</f>
        <v>0</v>
      </c>
      <c r="BL308" s="16" t="s">
        <v>147</v>
      </c>
      <c r="BM308" s="229" t="s">
        <v>669</v>
      </c>
    </row>
    <row r="309" spans="1:51" s="12" customFormat="1" ht="12">
      <c r="A309" s="12"/>
      <c r="B309" s="248"/>
      <c r="C309" s="249"/>
      <c r="D309" s="236" t="s">
        <v>182</v>
      </c>
      <c r="E309" s="268" t="s">
        <v>1</v>
      </c>
      <c r="F309" s="250" t="s">
        <v>428</v>
      </c>
      <c r="G309" s="249"/>
      <c r="H309" s="251">
        <v>120.5</v>
      </c>
      <c r="I309" s="252"/>
      <c r="J309" s="249"/>
      <c r="K309" s="249"/>
      <c r="L309" s="253"/>
      <c r="M309" s="254"/>
      <c r="N309" s="255"/>
      <c r="O309" s="255"/>
      <c r="P309" s="255"/>
      <c r="Q309" s="255"/>
      <c r="R309" s="255"/>
      <c r="S309" s="255"/>
      <c r="T309" s="256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T309" s="257" t="s">
        <v>182</v>
      </c>
      <c r="AU309" s="257" t="s">
        <v>87</v>
      </c>
      <c r="AV309" s="12" t="s">
        <v>89</v>
      </c>
      <c r="AW309" s="12" t="s">
        <v>33</v>
      </c>
      <c r="AX309" s="12" t="s">
        <v>87</v>
      </c>
      <c r="AY309" s="257" t="s">
        <v>141</v>
      </c>
    </row>
    <row r="310" spans="1:51" s="12" customFormat="1" ht="12">
      <c r="A310" s="12"/>
      <c r="B310" s="248"/>
      <c r="C310" s="249"/>
      <c r="D310" s="236" t="s">
        <v>182</v>
      </c>
      <c r="E310" s="249"/>
      <c r="F310" s="250" t="s">
        <v>670</v>
      </c>
      <c r="G310" s="249"/>
      <c r="H310" s="251">
        <v>122.91</v>
      </c>
      <c r="I310" s="252"/>
      <c r="J310" s="249"/>
      <c r="K310" s="249"/>
      <c r="L310" s="253"/>
      <c r="M310" s="254"/>
      <c r="N310" s="255"/>
      <c r="O310" s="255"/>
      <c r="P310" s="255"/>
      <c r="Q310" s="255"/>
      <c r="R310" s="255"/>
      <c r="S310" s="255"/>
      <c r="T310" s="256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T310" s="257" t="s">
        <v>182</v>
      </c>
      <c r="AU310" s="257" t="s">
        <v>87</v>
      </c>
      <c r="AV310" s="12" t="s">
        <v>89</v>
      </c>
      <c r="AW310" s="12" t="s">
        <v>4</v>
      </c>
      <c r="AX310" s="12" t="s">
        <v>87</v>
      </c>
      <c r="AY310" s="257" t="s">
        <v>141</v>
      </c>
    </row>
    <row r="311" spans="1:63" s="11" customFormat="1" ht="25.9" customHeight="1">
      <c r="A311" s="11"/>
      <c r="B311" s="204"/>
      <c r="C311" s="205"/>
      <c r="D311" s="206" t="s">
        <v>78</v>
      </c>
      <c r="E311" s="207" t="s">
        <v>180</v>
      </c>
      <c r="F311" s="207" t="s">
        <v>215</v>
      </c>
      <c r="G311" s="205"/>
      <c r="H311" s="205"/>
      <c r="I311" s="208"/>
      <c r="J311" s="209">
        <f>BK311</f>
        <v>0</v>
      </c>
      <c r="K311" s="205"/>
      <c r="L311" s="210"/>
      <c r="M311" s="211"/>
      <c r="N311" s="212"/>
      <c r="O311" s="212"/>
      <c r="P311" s="213">
        <f>SUM(P312:P326)</f>
        <v>0</v>
      </c>
      <c r="Q311" s="212"/>
      <c r="R311" s="213">
        <f>SUM(R312:R326)</f>
        <v>2.99968</v>
      </c>
      <c r="S311" s="212"/>
      <c r="T311" s="214">
        <f>SUM(T312:T326)</f>
        <v>0</v>
      </c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R311" s="215" t="s">
        <v>87</v>
      </c>
      <c r="AT311" s="216" t="s">
        <v>78</v>
      </c>
      <c r="AU311" s="216" t="s">
        <v>79</v>
      </c>
      <c r="AY311" s="215" t="s">
        <v>141</v>
      </c>
      <c r="BK311" s="217">
        <f>SUM(BK312:BK326)</f>
        <v>0</v>
      </c>
    </row>
    <row r="312" spans="1:65" s="2" customFormat="1" ht="33" customHeight="1">
      <c r="A312" s="37"/>
      <c r="B312" s="38"/>
      <c r="C312" s="218" t="s">
        <v>396</v>
      </c>
      <c r="D312" s="218" t="s">
        <v>142</v>
      </c>
      <c r="E312" s="219" t="s">
        <v>671</v>
      </c>
      <c r="F312" s="220" t="s">
        <v>672</v>
      </c>
      <c r="G312" s="221" t="s">
        <v>153</v>
      </c>
      <c r="H312" s="222">
        <v>8</v>
      </c>
      <c r="I312" s="223"/>
      <c r="J312" s="224">
        <f>ROUND(I312*H312,2)</f>
        <v>0</v>
      </c>
      <c r="K312" s="220" t="s">
        <v>146</v>
      </c>
      <c r="L312" s="43"/>
      <c r="M312" s="225" t="s">
        <v>1</v>
      </c>
      <c r="N312" s="226" t="s">
        <v>44</v>
      </c>
      <c r="O312" s="90"/>
      <c r="P312" s="227">
        <f>O312*H312</f>
        <v>0</v>
      </c>
      <c r="Q312" s="227">
        <v>1E-05</v>
      </c>
      <c r="R312" s="227">
        <f>Q312*H312</f>
        <v>8E-05</v>
      </c>
      <c r="S312" s="227">
        <v>0</v>
      </c>
      <c r="T312" s="228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9" t="s">
        <v>147</v>
      </c>
      <c r="AT312" s="229" t="s">
        <v>142</v>
      </c>
      <c r="AU312" s="229" t="s">
        <v>87</v>
      </c>
      <c r="AY312" s="16" t="s">
        <v>141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6" t="s">
        <v>87</v>
      </c>
      <c r="BK312" s="230">
        <f>ROUND(I312*H312,2)</f>
        <v>0</v>
      </c>
      <c r="BL312" s="16" t="s">
        <v>147</v>
      </c>
      <c r="BM312" s="229" t="s">
        <v>673</v>
      </c>
    </row>
    <row r="313" spans="1:47" s="2" customFormat="1" ht="12">
      <c r="A313" s="37"/>
      <c r="B313" s="38"/>
      <c r="C313" s="39"/>
      <c r="D313" s="231" t="s">
        <v>149</v>
      </c>
      <c r="E313" s="39"/>
      <c r="F313" s="232" t="s">
        <v>674</v>
      </c>
      <c r="G313" s="39"/>
      <c r="H313" s="39"/>
      <c r="I313" s="233"/>
      <c r="J313" s="39"/>
      <c r="K313" s="39"/>
      <c r="L313" s="43"/>
      <c r="M313" s="234"/>
      <c r="N313" s="235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149</v>
      </c>
      <c r="AU313" s="16" t="s">
        <v>87</v>
      </c>
    </row>
    <row r="314" spans="1:47" s="2" customFormat="1" ht="12">
      <c r="A314" s="37"/>
      <c r="B314" s="38"/>
      <c r="C314" s="39"/>
      <c r="D314" s="236" t="s">
        <v>173</v>
      </c>
      <c r="E314" s="39"/>
      <c r="F314" s="237" t="s">
        <v>675</v>
      </c>
      <c r="G314" s="39"/>
      <c r="H314" s="39"/>
      <c r="I314" s="233"/>
      <c r="J314" s="39"/>
      <c r="K314" s="39"/>
      <c r="L314" s="43"/>
      <c r="M314" s="234"/>
      <c r="N314" s="235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173</v>
      </c>
      <c r="AU314" s="16" t="s">
        <v>87</v>
      </c>
    </row>
    <row r="315" spans="1:65" s="2" customFormat="1" ht="24.15" customHeight="1">
      <c r="A315" s="37"/>
      <c r="B315" s="38"/>
      <c r="C315" s="238" t="s">
        <v>402</v>
      </c>
      <c r="D315" s="238" t="s">
        <v>176</v>
      </c>
      <c r="E315" s="239" t="s">
        <v>676</v>
      </c>
      <c r="F315" s="240" t="s">
        <v>677</v>
      </c>
      <c r="G315" s="241" t="s">
        <v>153</v>
      </c>
      <c r="H315" s="242">
        <v>8</v>
      </c>
      <c r="I315" s="243"/>
      <c r="J315" s="244">
        <f>ROUND(I315*H315,2)</f>
        <v>0</v>
      </c>
      <c r="K315" s="240" t="s">
        <v>146</v>
      </c>
      <c r="L315" s="245"/>
      <c r="M315" s="246" t="s">
        <v>1</v>
      </c>
      <c r="N315" s="247" t="s">
        <v>44</v>
      </c>
      <c r="O315" s="90"/>
      <c r="P315" s="227">
        <f>O315*H315</f>
        <v>0</v>
      </c>
      <c r="Q315" s="227">
        <v>0.0029</v>
      </c>
      <c r="R315" s="227">
        <f>Q315*H315</f>
        <v>0.0232</v>
      </c>
      <c r="S315" s="227">
        <v>0</v>
      </c>
      <c r="T315" s="228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29" t="s">
        <v>180</v>
      </c>
      <c r="AT315" s="229" t="s">
        <v>176</v>
      </c>
      <c r="AU315" s="229" t="s">
        <v>87</v>
      </c>
      <c r="AY315" s="16" t="s">
        <v>141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6" t="s">
        <v>87</v>
      </c>
      <c r="BK315" s="230">
        <f>ROUND(I315*H315,2)</f>
        <v>0</v>
      </c>
      <c r="BL315" s="16" t="s">
        <v>147</v>
      </c>
      <c r="BM315" s="229" t="s">
        <v>678</v>
      </c>
    </row>
    <row r="316" spans="1:65" s="2" customFormat="1" ht="24.15" customHeight="1">
      <c r="A316" s="37"/>
      <c r="B316" s="38"/>
      <c r="C316" s="218" t="s">
        <v>408</v>
      </c>
      <c r="D316" s="218" t="s">
        <v>142</v>
      </c>
      <c r="E316" s="219" t="s">
        <v>679</v>
      </c>
      <c r="F316" s="220" t="s">
        <v>680</v>
      </c>
      <c r="G316" s="221" t="s">
        <v>219</v>
      </c>
      <c r="H316" s="222">
        <v>5</v>
      </c>
      <c r="I316" s="223"/>
      <c r="J316" s="224">
        <f>ROUND(I316*H316,2)</f>
        <v>0</v>
      </c>
      <c r="K316" s="220" t="s">
        <v>146</v>
      </c>
      <c r="L316" s="43"/>
      <c r="M316" s="225" t="s">
        <v>1</v>
      </c>
      <c r="N316" s="226" t="s">
        <v>44</v>
      </c>
      <c r="O316" s="90"/>
      <c r="P316" s="227">
        <f>O316*H316</f>
        <v>0</v>
      </c>
      <c r="Q316" s="227">
        <v>0.12422</v>
      </c>
      <c r="R316" s="227">
        <f>Q316*H316</f>
        <v>0.6211</v>
      </c>
      <c r="S316" s="227">
        <v>0</v>
      </c>
      <c r="T316" s="228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9" t="s">
        <v>147</v>
      </c>
      <c r="AT316" s="229" t="s">
        <v>142</v>
      </c>
      <c r="AU316" s="229" t="s">
        <v>87</v>
      </c>
      <c r="AY316" s="16" t="s">
        <v>141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6" t="s">
        <v>87</v>
      </c>
      <c r="BK316" s="230">
        <f>ROUND(I316*H316,2)</f>
        <v>0</v>
      </c>
      <c r="BL316" s="16" t="s">
        <v>147</v>
      </c>
      <c r="BM316" s="229" t="s">
        <v>681</v>
      </c>
    </row>
    <row r="317" spans="1:47" s="2" customFormat="1" ht="12">
      <c r="A317" s="37"/>
      <c r="B317" s="38"/>
      <c r="C317" s="39"/>
      <c r="D317" s="231" t="s">
        <v>149</v>
      </c>
      <c r="E317" s="39"/>
      <c r="F317" s="232" t="s">
        <v>682</v>
      </c>
      <c r="G317" s="39"/>
      <c r="H317" s="39"/>
      <c r="I317" s="233"/>
      <c r="J317" s="39"/>
      <c r="K317" s="39"/>
      <c r="L317" s="43"/>
      <c r="M317" s="234"/>
      <c r="N317" s="235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149</v>
      </c>
      <c r="AU317" s="16" t="s">
        <v>87</v>
      </c>
    </row>
    <row r="318" spans="1:65" s="2" customFormat="1" ht="24.15" customHeight="1">
      <c r="A318" s="37"/>
      <c r="B318" s="38"/>
      <c r="C318" s="238" t="s">
        <v>415</v>
      </c>
      <c r="D318" s="238" t="s">
        <v>176</v>
      </c>
      <c r="E318" s="239" t="s">
        <v>683</v>
      </c>
      <c r="F318" s="240" t="s">
        <v>684</v>
      </c>
      <c r="G318" s="241" t="s">
        <v>219</v>
      </c>
      <c r="H318" s="242">
        <v>5</v>
      </c>
      <c r="I318" s="243"/>
      <c r="J318" s="244">
        <f>ROUND(I318*H318,2)</f>
        <v>0</v>
      </c>
      <c r="K318" s="240" t="s">
        <v>1</v>
      </c>
      <c r="L318" s="245"/>
      <c r="M318" s="246" t="s">
        <v>1</v>
      </c>
      <c r="N318" s="247" t="s">
        <v>44</v>
      </c>
      <c r="O318" s="90"/>
      <c r="P318" s="227">
        <f>O318*H318</f>
        <v>0</v>
      </c>
      <c r="Q318" s="227">
        <v>0.072</v>
      </c>
      <c r="R318" s="227">
        <f>Q318*H318</f>
        <v>0.36</v>
      </c>
      <c r="S318" s="227">
        <v>0</v>
      </c>
      <c r="T318" s="228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9" t="s">
        <v>180</v>
      </c>
      <c r="AT318" s="229" t="s">
        <v>176</v>
      </c>
      <c r="AU318" s="229" t="s">
        <v>87</v>
      </c>
      <c r="AY318" s="16" t="s">
        <v>141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6" t="s">
        <v>87</v>
      </c>
      <c r="BK318" s="230">
        <f>ROUND(I318*H318,2)</f>
        <v>0</v>
      </c>
      <c r="BL318" s="16" t="s">
        <v>147</v>
      </c>
      <c r="BM318" s="229" t="s">
        <v>685</v>
      </c>
    </row>
    <row r="319" spans="1:65" s="2" customFormat="1" ht="24.15" customHeight="1">
      <c r="A319" s="37"/>
      <c r="B319" s="38"/>
      <c r="C319" s="218" t="s">
        <v>686</v>
      </c>
      <c r="D319" s="218" t="s">
        <v>142</v>
      </c>
      <c r="E319" s="219" t="s">
        <v>687</v>
      </c>
      <c r="F319" s="220" t="s">
        <v>688</v>
      </c>
      <c r="G319" s="221" t="s">
        <v>219</v>
      </c>
      <c r="H319" s="222">
        <v>5</v>
      </c>
      <c r="I319" s="223"/>
      <c r="J319" s="224">
        <f>ROUND(I319*H319,2)</f>
        <v>0</v>
      </c>
      <c r="K319" s="220" t="s">
        <v>146</v>
      </c>
      <c r="L319" s="43"/>
      <c r="M319" s="225" t="s">
        <v>1</v>
      </c>
      <c r="N319" s="226" t="s">
        <v>44</v>
      </c>
      <c r="O319" s="90"/>
      <c r="P319" s="227">
        <f>O319*H319</f>
        <v>0</v>
      </c>
      <c r="Q319" s="227">
        <v>0.02972</v>
      </c>
      <c r="R319" s="227">
        <f>Q319*H319</f>
        <v>0.1486</v>
      </c>
      <c r="S319" s="227">
        <v>0</v>
      </c>
      <c r="T319" s="228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29" t="s">
        <v>147</v>
      </c>
      <c r="AT319" s="229" t="s">
        <v>142</v>
      </c>
      <c r="AU319" s="229" t="s">
        <v>87</v>
      </c>
      <c r="AY319" s="16" t="s">
        <v>141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6" t="s">
        <v>87</v>
      </c>
      <c r="BK319" s="230">
        <f>ROUND(I319*H319,2)</f>
        <v>0</v>
      </c>
      <c r="BL319" s="16" t="s">
        <v>147</v>
      </c>
      <c r="BM319" s="229" t="s">
        <v>689</v>
      </c>
    </row>
    <row r="320" spans="1:47" s="2" customFormat="1" ht="12">
      <c r="A320" s="37"/>
      <c r="B320" s="38"/>
      <c r="C320" s="39"/>
      <c r="D320" s="231" t="s">
        <v>149</v>
      </c>
      <c r="E320" s="39"/>
      <c r="F320" s="232" t="s">
        <v>690</v>
      </c>
      <c r="G320" s="39"/>
      <c r="H320" s="39"/>
      <c r="I320" s="233"/>
      <c r="J320" s="39"/>
      <c r="K320" s="39"/>
      <c r="L320" s="43"/>
      <c r="M320" s="234"/>
      <c r="N320" s="235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149</v>
      </c>
      <c r="AU320" s="16" t="s">
        <v>87</v>
      </c>
    </row>
    <row r="321" spans="1:65" s="2" customFormat="1" ht="24.15" customHeight="1">
      <c r="A321" s="37"/>
      <c r="B321" s="38"/>
      <c r="C321" s="238" t="s">
        <v>691</v>
      </c>
      <c r="D321" s="238" t="s">
        <v>176</v>
      </c>
      <c r="E321" s="239" t="s">
        <v>692</v>
      </c>
      <c r="F321" s="240" t="s">
        <v>693</v>
      </c>
      <c r="G321" s="241" t="s">
        <v>219</v>
      </c>
      <c r="H321" s="242">
        <v>5</v>
      </c>
      <c r="I321" s="243"/>
      <c r="J321" s="244">
        <f>ROUND(I321*H321,2)</f>
        <v>0</v>
      </c>
      <c r="K321" s="240" t="s">
        <v>1</v>
      </c>
      <c r="L321" s="245"/>
      <c r="M321" s="246" t="s">
        <v>1</v>
      </c>
      <c r="N321" s="247" t="s">
        <v>44</v>
      </c>
      <c r="O321" s="90"/>
      <c r="P321" s="227">
        <f>O321*H321</f>
        <v>0</v>
      </c>
      <c r="Q321" s="227">
        <v>0.04</v>
      </c>
      <c r="R321" s="227">
        <f>Q321*H321</f>
        <v>0.2</v>
      </c>
      <c r="S321" s="227">
        <v>0</v>
      </c>
      <c r="T321" s="228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9" t="s">
        <v>180</v>
      </c>
      <c r="AT321" s="229" t="s">
        <v>176</v>
      </c>
      <c r="AU321" s="229" t="s">
        <v>87</v>
      </c>
      <c r="AY321" s="16" t="s">
        <v>141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6" t="s">
        <v>87</v>
      </c>
      <c r="BK321" s="230">
        <f>ROUND(I321*H321,2)</f>
        <v>0</v>
      </c>
      <c r="BL321" s="16" t="s">
        <v>147</v>
      </c>
      <c r="BM321" s="229" t="s">
        <v>694</v>
      </c>
    </row>
    <row r="322" spans="1:65" s="2" customFormat="1" ht="24.15" customHeight="1">
      <c r="A322" s="37"/>
      <c r="B322" s="38"/>
      <c r="C322" s="218" t="s">
        <v>695</v>
      </c>
      <c r="D322" s="218" t="s">
        <v>142</v>
      </c>
      <c r="E322" s="219" t="s">
        <v>696</v>
      </c>
      <c r="F322" s="220" t="s">
        <v>697</v>
      </c>
      <c r="G322" s="221" t="s">
        <v>219</v>
      </c>
      <c r="H322" s="222">
        <v>5</v>
      </c>
      <c r="I322" s="223"/>
      <c r="J322" s="224">
        <f>ROUND(I322*H322,2)</f>
        <v>0</v>
      </c>
      <c r="K322" s="220" t="s">
        <v>146</v>
      </c>
      <c r="L322" s="43"/>
      <c r="M322" s="225" t="s">
        <v>1</v>
      </c>
      <c r="N322" s="226" t="s">
        <v>44</v>
      </c>
      <c r="O322" s="90"/>
      <c r="P322" s="227">
        <f>O322*H322</f>
        <v>0</v>
      </c>
      <c r="Q322" s="227">
        <v>0.21734</v>
      </c>
      <c r="R322" s="227">
        <f>Q322*H322</f>
        <v>1.0867</v>
      </c>
      <c r="S322" s="227">
        <v>0</v>
      </c>
      <c r="T322" s="228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9" t="s">
        <v>147</v>
      </c>
      <c r="AT322" s="229" t="s">
        <v>142</v>
      </c>
      <c r="AU322" s="229" t="s">
        <v>87</v>
      </c>
      <c r="AY322" s="16" t="s">
        <v>141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6" t="s">
        <v>87</v>
      </c>
      <c r="BK322" s="230">
        <f>ROUND(I322*H322,2)</f>
        <v>0</v>
      </c>
      <c r="BL322" s="16" t="s">
        <v>147</v>
      </c>
      <c r="BM322" s="229" t="s">
        <v>698</v>
      </c>
    </row>
    <row r="323" spans="1:47" s="2" customFormat="1" ht="12">
      <c r="A323" s="37"/>
      <c r="B323" s="38"/>
      <c r="C323" s="39"/>
      <c r="D323" s="231" t="s">
        <v>149</v>
      </c>
      <c r="E323" s="39"/>
      <c r="F323" s="232" t="s">
        <v>699</v>
      </c>
      <c r="G323" s="39"/>
      <c r="H323" s="39"/>
      <c r="I323" s="233"/>
      <c r="J323" s="39"/>
      <c r="K323" s="39"/>
      <c r="L323" s="43"/>
      <c r="M323" s="234"/>
      <c r="N323" s="235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149</v>
      </c>
      <c r="AU323" s="16" t="s">
        <v>87</v>
      </c>
    </row>
    <row r="324" spans="1:47" s="2" customFormat="1" ht="12">
      <c r="A324" s="37"/>
      <c r="B324" s="38"/>
      <c r="C324" s="39"/>
      <c r="D324" s="236" t="s">
        <v>173</v>
      </c>
      <c r="E324" s="39"/>
      <c r="F324" s="237" t="s">
        <v>700</v>
      </c>
      <c r="G324" s="39"/>
      <c r="H324" s="39"/>
      <c r="I324" s="233"/>
      <c r="J324" s="39"/>
      <c r="K324" s="39"/>
      <c r="L324" s="43"/>
      <c r="M324" s="234"/>
      <c r="N324" s="235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173</v>
      </c>
      <c r="AU324" s="16" t="s">
        <v>87</v>
      </c>
    </row>
    <row r="325" spans="1:65" s="2" customFormat="1" ht="24.15" customHeight="1">
      <c r="A325" s="37"/>
      <c r="B325" s="38"/>
      <c r="C325" s="238" t="s">
        <v>701</v>
      </c>
      <c r="D325" s="238" t="s">
        <v>176</v>
      </c>
      <c r="E325" s="239" t="s">
        <v>702</v>
      </c>
      <c r="F325" s="240" t="s">
        <v>703</v>
      </c>
      <c r="G325" s="241" t="s">
        <v>219</v>
      </c>
      <c r="H325" s="242">
        <v>5</v>
      </c>
      <c r="I325" s="243"/>
      <c r="J325" s="244">
        <f>ROUND(I325*H325,2)</f>
        <v>0</v>
      </c>
      <c r="K325" s="240" t="s">
        <v>146</v>
      </c>
      <c r="L325" s="245"/>
      <c r="M325" s="246" t="s">
        <v>1</v>
      </c>
      <c r="N325" s="247" t="s">
        <v>44</v>
      </c>
      <c r="O325" s="90"/>
      <c r="P325" s="227">
        <f>O325*H325</f>
        <v>0</v>
      </c>
      <c r="Q325" s="227">
        <v>0.108</v>
      </c>
      <c r="R325" s="227">
        <f>Q325*H325</f>
        <v>0.54</v>
      </c>
      <c r="S325" s="227">
        <v>0</v>
      </c>
      <c r="T325" s="228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29" t="s">
        <v>180</v>
      </c>
      <c r="AT325" s="229" t="s">
        <v>176</v>
      </c>
      <c r="AU325" s="229" t="s">
        <v>87</v>
      </c>
      <c r="AY325" s="16" t="s">
        <v>141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6" t="s">
        <v>87</v>
      </c>
      <c r="BK325" s="230">
        <f>ROUND(I325*H325,2)</f>
        <v>0</v>
      </c>
      <c r="BL325" s="16" t="s">
        <v>147</v>
      </c>
      <c r="BM325" s="229" t="s">
        <v>704</v>
      </c>
    </row>
    <row r="326" spans="1:65" s="2" customFormat="1" ht="24.15" customHeight="1">
      <c r="A326" s="37"/>
      <c r="B326" s="38"/>
      <c r="C326" s="238" t="s">
        <v>705</v>
      </c>
      <c r="D326" s="238" t="s">
        <v>176</v>
      </c>
      <c r="E326" s="239" t="s">
        <v>706</v>
      </c>
      <c r="F326" s="240" t="s">
        <v>707</v>
      </c>
      <c r="G326" s="241" t="s">
        <v>219</v>
      </c>
      <c r="H326" s="242">
        <v>5</v>
      </c>
      <c r="I326" s="243"/>
      <c r="J326" s="244">
        <f>ROUND(I326*H326,2)</f>
        <v>0</v>
      </c>
      <c r="K326" s="240" t="s">
        <v>1</v>
      </c>
      <c r="L326" s="245"/>
      <c r="M326" s="246" t="s">
        <v>1</v>
      </c>
      <c r="N326" s="247" t="s">
        <v>44</v>
      </c>
      <c r="O326" s="90"/>
      <c r="P326" s="227">
        <f>O326*H326</f>
        <v>0</v>
      </c>
      <c r="Q326" s="227">
        <v>0.004</v>
      </c>
      <c r="R326" s="227">
        <f>Q326*H326</f>
        <v>0.02</v>
      </c>
      <c r="S326" s="227">
        <v>0</v>
      </c>
      <c r="T326" s="228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29" t="s">
        <v>180</v>
      </c>
      <c r="AT326" s="229" t="s">
        <v>176</v>
      </c>
      <c r="AU326" s="229" t="s">
        <v>87</v>
      </c>
      <c r="AY326" s="16" t="s">
        <v>141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6" t="s">
        <v>87</v>
      </c>
      <c r="BK326" s="230">
        <f>ROUND(I326*H326,2)</f>
        <v>0</v>
      </c>
      <c r="BL326" s="16" t="s">
        <v>147</v>
      </c>
      <c r="BM326" s="229" t="s">
        <v>708</v>
      </c>
    </row>
    <row r="327" spans="1:63" s="11" customFormat="1" ht="25.9" customHeight="1">
      <c r="A327" s="11"/>
      <c r="B327" s="204"/>
      <c r="C327" s="205"/>
      <c r="D327" s="206" t="s">
        <v>78</v>
      </c>
      <c r="E327" s="207" t="s">
        <v>195</v>
      </c>
      <c r="F327" s="207" t="s">
        <v>709</v>
      </c>
      <c r="G327" s="205"/>
      <c r="H327" s="205"/>
      <c r="I327" s="208"/>
      <c r="J327" s="209">
        <f>BK327</f>
        <v>0</v>
      </c>
      <c r="K327" s="205"/>
      <c r="L327" s="210"/>
      <c r="M327" s="211"/>
      <c r="N327" s="212"/>
      <c r="O327" s="212"/>
      <c r="P327" s="213">
        <f>SUM(P328:P362)</f>
        <v>0</v>
      </c>
      <c r="Q327" s="212"/>
      <c r="R327" s="213">
        <f>SUM(R328:R362)</f>
        <v>135.00349000000003</v>
      </c>
      <c r="S327" s="212"/>
      <c r="T327" s="214">
        <f>SUM(T328:T362)</f>
        <v>0</v>
      </c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R327" s="215" t="s">
        <v>87</v>
      </c>
      <c r="AT327" s="216" t="s">
        <v>78</v>
      </c>
      <c r="AU327" s="216" t="s">
        <v>79</v>
      </c>
      <c r="AY327" s="215" t="s">
        <v>141</v>
      </c>
      <c r="BK327" s="217">
        <f>SUM(BK328:BK362)</f>
        <v>0</v>
      </c>
    </row>
    <row r="328" spans="1:65" s="2" customFormat="1" ht="24.15" customHeight="1">
      <c r="A328" s="37"/>
      <c r="B328" s="38"/>
      <c r="C328" s="218" t="s">
        <v>710</v>
      </c>
      <c r="D328" s="218" t="s">
        <v>142</v>
      </c>
      <c r="E328" s="219" t="s">
        <v>711</v>
      </c>
      <c r="F328" s="220" t="s">
        <v>712</v>
      </c>
      <c r="G328" s="221" t="s">
        <v>219</v>
      </c>
      <c r="H328" s="222">
        <v>3</v>
      </c>
      <c r="I328" s="223"/>
      <c r="J328" s="224">
        <f>ROUND(I328*H328,2)</f>
        <v>0</v>
      </c>
      <c r="K328" s="220" t="s">
        <v>146</v>
      </c>
      <c r="L328" s="43"/>
      <c r="M328" s="225" t="s">
        <v>1</v>
      </c>
      <c r="N328" s="226" t="s">
        <v>44</v>
      </c>
      <c r="O328" s="90"/>
      <c r="P328" s="227">
        <f>O328*H328</f>
        <v>0</v>
      </c>
      <c r="Q328" s="227">
        <v>0.0007</v>
      </c>
      <c r="R328" s="227">
        <f>Q328*H328</f>
        <v>0.0021</v>
      </c>
      <c r="S328" s="227">
        <v>0</v>
      </c>
      <c r="T328" s="228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29" t="s">
        <v>147</v>
      </c>
      <c r="AT328" s="229" t="s">
        <v>142</v>
      </c>
      <c r="AU328" s="229" t="s">
        <v>87</v>
      </c>
      <c r="AY328" s="16" t="s">
        <v>141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6" t="s">
        <v>87</v>
      </c>
      <c r="BK328" s="230">
        <f>ROUND(I328*H328,2)</f>
        <v>0</v>
      </c>
      <c r="BL328" s="16" t="s">
        <v>147</v>
      </c>
      <c r="BM328" s="229" t="s">
        <v>713</v>
      </c>
    </row>
    <row r="329" spans="1:47" s="2" customFormat="1" ht="12">
      <c r="A329" s="37"/>
      <c r="B329" s="38"/>
      <c r="C329" s="39"/>
      <c r="D329" s="231" t="s">
        <v>149</v>
      </c>
      <c r="E329" s="39"/>
      <c r="F329" s="232" t="s">
        <v>714</v>
      </c>
      <c r="G329" s="39"/>
      <c r="H329" s="39"/>
      <c r="I329" s="233"/>
      <c r="J329" s="39"/>
      <c r="K329" s="39"/>
      <c r="L329" s="43"/>
      <c r="M329" s="234"/>
      <c r="N329" s="235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149</v>
      </c>
      <c r="AU329" s="16" t="s">
        <v>87</v>
      </c>
    </row>
    <row r="330" spans="1:47" s="2" customFormat="1" ht="12">
      <c r="A330" s="37"/>
      <c r="B330" s="38"/>
      <c r="C330" s="39"/>
      <c r="D330" s="236" t="s">
        <v>173</v>
      </c>
      <c r="E330" s="39"/>
      <c r="F330" s="237" t="s">
        <v>715</v>
      </c>
      <c r="G330" s="39"/>
      <c r="H330" s="39"/>
      <c r="I330" s="233"/>
      <c r="J330" s="39"/>
      <c r="K330" s="39"/>
      <c r="L330" s="43"/>
      <c r="M330" s="234"/>
      <c r="N330" s="235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173</v>
      </c>
      <c r="AU330" s="16" t="s">
        <v>87</v>
      </c>
    </row>
    <row r="331" spans="1:65" s="2" customFormat="1" ht="21.75" customHeight="1">
      <c r="A331" s="37"/>
      <c r="B331" s="38"/>
      <c r="C331" s="238" t="s">
        <v>716</v>
      </c>
      <c r="D331" s="238" t="s">
        <v>176</v>
      </c>
      <c r="E331" s="239" t="s">
        <v>717</v>
      </c>
      <c r="F331" s="240" t="s">
        <v>718</v>
      </c>
      <c r="G331" s="241" t="s">
        <v>219</v>
      </c>
      <c r="H331" s="242">
        <v>1</v>
      </c>
      <c r="I331" s="243"/>
      <c r="J331" s="244">
        <f>ROUND(I331*H331,2)</f>
        <v>0</v>
      </c>
      <c r="K331" s="240" t="s">
        <v>719</v>
      </c>
      <c r="L331" s="245"/>
      <c r="M331" s="246" t="s">
        <v>1</v>
      </c>
      <c r="N331" s="247" t="s">
        <v>44</v>
      </c>
      <c r="O331" s="90"/>
      <c r="P331" s="227">
        <f>O331*H331</f>
        <v>0</v>
      </c>
      <c r="Q331" s="227">
        <v>0.005</v>
      </c>
      <c r="R331" s="227">
        <f>Q331*H331</f>
        <v>0.005</v>
      </c>
      <c r="S331" s="227">
        <v>0</v>
      </c>
      <c r="T331" s="228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9" t="s">
        <v>180</v>
      </c>
      <c r="AT331" s="229" t="s">
        <v>176</v>
      </c>
      <c r="AU331" s="229" t="s">
        <v>87</v>
      </c>
      <c r="AY331" s="16" t="s">
        <v>141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6" t="s">
        <v>87</v>
      </c>
      <c r="BK331" s="230">
        <f>ROUND(I331*H331,2)</f>
        <v>0</v>
      </c>
      <c r="BL331" s="16" t="s">
        <v>147</v>
      </c>
      <c r="BM331" s="229" t="s">
        <v>720</v>
      </c>
    </row>
    <row r="332" spans="1:65" s="2" customFormat="1" ht="21.75" customHeight="1">
      <c r="A332" s="37"/>
      <c r="B332" s="38"/>
      <c r="C332" s="238" t="s">
        <v>721</v>
      </c>
      <c r="D332" s="238" t="s">
        <v>176</v>
      </c>
      <c r="E332" s="239" t="s">
        <v>722</v>
      </c>
      <c r="F332" s="240" t="s">
        <v>723</v>
      </c>
      <c r="G332" s="241" t="s">
        <v>219</v>
      </c>
      <c r="H332" s="242">
        <v>1</v>
      </c>
      <c r="I332" s="243"/>
      <c r="J332" s="244">
        <f>ROUND(I332*H332,2)</f>
        <v>0</v>
      </c>
      <c r="K332" s="240" t="s">
        <v>719</v>
      </c>
      <c r="L332" s="245"/>
      <c r="M332" s="246" t="s">
        <v>1</v>
      </c>
      <c r="N332" s="247" t="s">
        <v>44</v>
      </c>
      <c r="O332" s="90"/>
      <c r="P332" s="227">
        <f>O332*H332</f>
        <v>0</v>
      </c>
      <c r="Q332" s="227">
        <v>0.003</v>
      </c>
      <c r="R332" s="227">
        <f>Q332*H332</f>
        <v>0.003</v>
      </c>
      <c r="S332" s="227">
        <v>0</v>
      </c>
      <c r="T332" s="228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29" t="s">
        <v>180</v>
      </c>
      <c r="AT332" s="229" t="s">
        <v>176</v>
      </c>
      <c r="AU332" s="229" t="s">
        <v>87</v>
      </c>
      <c r="AY332" s="16" t="s">
        <v>141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6" t="s">
        <v>87</v>
      </c>
      <c r="BK332" s="230">
        <f>ROUND(I332*H332,2)</f>
        <v>0</v>
      </c>
      <c r="BL332" s="16" t="s">
        <v>147</v>
      </c>
      <c r="BM332" s="229" t="s">
        <v>724</v>
      </c>
    </row>
    <row r="333" spans="1:65" s="2" customFormat="1" ht="16.5" customHeight="1">
      <c r="A333" s="37"/>
      <c r="B333" s="38"/>
      <c r="C333" s="238" t="s">
        <v>725</v>
      </c>
      <c r="D333" s="238" t="s">
        <v>176</v>
      </c>
      <c r="E333" s="239" t="s">
        <v>726</v>
      </c>
      <c r="F333" s="240" t="s">
        <v>727</v>
      </c>
      <c r="G333" s="241" t="s">
        <v>219</v>
      </c>
      <c r="H333" s="242">
        <v>1</v>
      </c>
      <c r="I333" s="243"/>
      <c r="J333" s="244">
        <f>ROUND(I333*H333,2)</f>
        <v>0</v>
      </c>
      <c r="K333" s="240" t="s">
        <v>719</v>
      </c>
      <c r="L333" s="245"/>
      <c r="M333" s="246" t="s">
        <v>1</v>
      </c>
      <c r="N333" s="247" t="s">
        <v>44</v>
      </c>
      <c r="O333" s="90"/>
      <c r="P333" s="227">
        <f>O333*H333</f>
        <v>0</v>
      </c>
      <c r="Q333" s="227">
        <v>0.004</v>
      </c>
      <c r="R333" s="227">
        <f>Q333*H333</f>
        <v>0.004</v>
      </c>
      <c r="S333" s="227">
        <v>0</v>
      </c>
      <c r="T333" s="228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9" t="s">
        <v>180</v>
      </c>
      <c r="AT333" s="229" t="s">
        <v>176</v>
      </c>
      <c r="AU333" s="229" t="s">
        <v>87</v>
      </c>
      <c r="AY333" s="16" t="s">
        <v>141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6" t="s">
        <v>87</v>
      </c>
      <c r="BK333" s="230">
        <f>ROUND(I333*H333,2)</f>
        <v>0</v>
      </c>
      <c r="BL333" s="16" t="s">
        <v>147</v>
      </c>
      <c r="BM333" s="229" t="s">
        <v>728</v>
      </c>
    </row>
    <row r="334" spans="1:65" s="2" customFormat="1" ht="24.15" customHeight="1">
      <c r="A334" s="37"/>
      <c r="B334" s="38"/>
      <c r="C334" s="218" t="s">
        <v>729</v>
      </c>
      <c r="D334" s="218" t="s">
        <v>142</v>
      </c>
      <c r="E334" s="219" t="s">
        <v>730</v>
      </c>
      <c r="F334" s="220" t="s">
        <v>731</v>
      </c>
      <c r="G334" s="221" t="s">
        <v>219</v>
      </c>
      <c r="H334" s="222">
        <v>3</v>
      </c>
      <c r="I334" s="223"/>
      <c r="J334" s="224">
        <f>ROUND(I334*H334,2)</f>
        <v>0</v>
      </c>
      <c r="K334" s="220" t="s">
        <v>146</v>
      </c>
      <c r="L334" s="43"/>
      <c r="M334" s="225" t="s">
        <v>1</v>
      </c>
      <c r="N334" s="226" t="s">
        <v>44</v>
      </c>
      <c r="O334" s="90"/>
      <c r="P334" s="227">
        <f>O334*H334</f>
        <v>0</v>
      </c>
      <c r="Q334" s="227">
        <v>0.11241</v>
      </c>
      <c r="R334" s="227">
        <f>Q334*H334</f>
        <v>0.33723</v>
      </c>
      <c r="S334" s="227">
        <v>0</v>
      </c>
      <c r="T334" s="228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29" t="s">
        <v>147</v>
      </c>
      <c r="AT334" s="229" t="s">
        <v>142</v>
      </c>
      <c r="AU334" s="229" t="s">
        <v>87</v>
      </c>
      <c r="AY334" s="16" t="s">
        <v>141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6" t="s">
        <v>87</v>
      </c>
      <c r="BK334" s="230">
        <f>ROUND(I334*H334,2)</f>
        <v>0</v>
      </c>
      <c r="BL334" s="16" t="s">
        <v>147</v>
      </c>
      <c r="BM334" s="229" t="s">
        <v>732</v>
      </c>
    </row>
    <row r="335" spans="1:47" s="2" customFormat="1" ht="12">
      <c r="A335" s="37"/>
      <c r="B335" s="38"/>
      <c r="C335" s="39"/>
      <c r="D335" s="231" t="s">
        <v>149</v>
      </c>
      <c r="E335" s="39"/>
      <c r="F335" s="232" t="s">
        <v>733</v>
      </c>
      <c r="G335" s="39"/>
      <c r="H335" s="39"/>
      <c r="I335" s="233"/>
      <c r="J335" s="39"/>
      <c r="K335" s="39"/>
      <c r="L335" s="43"/>
      <c r="M335" s="234"/>
      <c r="N335" s="235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149</v>
      </c>
      <c r="AU335" s="16" t="s">
        <v>87</v>
      </c>
    </row>
    <row r="336" spans="1:47" s="2" customFormat="1" ht="12">
      <c r="A336" s="37"/>
      <c r="B336" s="38"/>
      <c r="C336" s="39"/>
      <c r="D336" s="236" t="s">
        <v>173</v>
      </c>
      <c r="E336" s="39"/>
      <c r="F336" s="237" t="s">
        <v>734</v>
      </c>
      <c r="G336" s="39"/>
      <c r="H336" s="39"/>
      <c r="I336" s="233"/>
      <c r="J336" s="39"/>
      <c r="K336" s="39"/>
      <c r="L336" s="43"/>
      <c r="M336" s="234"/>
      <c r="N336" s="235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173</v>
      </c>
      <c r="AU336" s="16" t="s">
        <v>87</v>
      </c>
    </row>
    <row r="337" spans="1:65" s="2" customFormat="1" ht="21.75" customHeight="1">
      <c r="A337" s="37"/>
      <c r="B337" s="38"/>
      <c r="C337" s="238" t="s">
        <v>735</v>
      </c>
      <c r="D337" s="238" t="s">
        <v>176</v>
      </c>
      <c r="E337" s="239" t="s">
        <v>736</v>
      </c>
      <c r="F337" s="240" t="s">
        <v>737</v>
      </c>
      <c r="G337" s="241" t="s">
        <v>219</v>
      </c>
      <c r="H337" s="242">
        <v>3</v>
      </c>
      <c r="I337" s="243"/>
      <c r="J337" s="244">
        <f>ROUND(I337*H337,2)</f>
        <v>0</v>
      </c>
      <c r="K337" s="240" t="s">
        <v>146</v>
      </c>
      <c r="L337" s="245"/>
      <c r="M337" s="246" t="s">
        <v>1</v>
      </c>
      <c r="N337" s="247" t="s">
        <v>44</v>
      </c>
      <c r="O337" s="90"/>
      <c r="P337" s="227">
        <f>O337*H337</f>
        <v>0</v>
      </c>
      <c r="Q337" s="227">
        <v>0.0061</v>
      </c>
      <c r="R337" s="227">
        <f>Q337*H337</f>
        <v>0.0183</v>
      </c>
      <c r="S337" s="227">
        <v>0</v>
      </c>
      <c r="T337" s="228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29" t="s">
        <v>180</v>
      </c>
      <c r="AT337" s="229" t="s">
        <v>176</v>
      </c>
      <c r="AU337" s="229" t="s">
        <v>87</v>
      </c>
      <c r="AY337" s="16" t="s">
        <v>141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6" t="s">
        <v>87</v>
      </c>
      <c r="BK337" s="230">
        <f>ROUND(I337*H337,2)</f>
        <v>0</v>
      </c>
      <c r="BL337" s="16" t="s">
        <v>147</v>
      </c>
      <c r="BM337" s="229" t="s">
        <v>738</v>
      </c>
    </row>
    <row r="338" spans="1:65" s="2" customFormat="1" ht="21.75" customHeight="1">
      <c r="A338" s="37"/>
      <c r="B338" s="38"/>
      <c r="C338" s="238" t="s">
        <v>739</v>
      </c>
      <c r="D338" s="238" t="s">
        <v>176</v>
      </c>
      <c r="E338" s="239" t="s">
        <v>740</v>
      </c>
      <c r="F338" s="240" t="s">
        <v>741</v>
      </c>
      <c r="G338" s="241" t="s">
        <v>219</v>
      </c>
      <c r="H338" s="242">
        <v>6</v>
      </c>
      <c r="I338" s="243"/>
      <c r="J338" s="244">
        <f>ROUND(I338*H338,2)</f>
        <v>0</v>
      </c>
      <c r="K338" s="240" t="s">
        <v>719</v>
      </c>
      <c r="L338" s="245"/>
      <c r="M338" s="246" t="s">
        <v>1</v>
      </c>
      <c r="N338" s="247" t="s">
        <v>44</v>
      </c>
      <c r="O338" s="90"/>
      <c r="P338" s="227">
        <f>O338*H338</f>
        <v>0</v>
      </c>
      <c r="Q338" s="227">
        <v>0.00035</v>
      </c>
      <c r="R338" s="227">
        <f>Q338*H338</f>
        <v>0.0021</v>
      </c>
      <c r="S338" s="227">
        <v>0</v>
      </c>
      <c r="T338" s="228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9" t="s">
        <v>180</v>
      </c>
      <c r="AT338" s="229" t="s">
        <v>176</v>
      </c>
      <c r="AU338" s="229" t="s">
        <v>87</v>
      </c>
      <c r="AY338" s="16" t="s">
        <v>141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6" t="s">
        <v>87</v>
      </c>
      <c r="BK338" s="230">
        <f>ROUND(I338*H338,2)</f>
        <v>0</v>
      </c>
      <c r="BL338" s="16" t="s">
        <v>147</v>
      </c>
      <c r="BM338" s="229" t="s">
        <v>742</v>
      </c>
    </row>
    <row r="339" spans="1:65" s="2" customFormat="1" ht="55.5" customHeight="1">
      <c r="A339" s="37"/>
      <c r="B339" s="38"/>
      <c r="C339" s="218" t="s">
        <v>743</v>
      </c>
      <c r="D339" s="218" t="s">
        <v>142</v>
      </c>
      <c r="E339" s="219" t="s">
        <v>744</v>
      </c>
      <c r="F339" s="220" t="s">
        <v>745</v>
      </c>
      <c r="G339" s="221" t="s">
        <v>153</v>
      </c>
      <c r="H339" s="222">
        <v>9.5</v>
      </c>
      <c r="I339" s="223"/>
      <c r="J339" s="224">
        <f>ROUND(I339*H339,2)</f>
        <v>0</v>
      </c>
      <c r="K339" s="220" t="s">
        <v>146</v>
      </c>
      <c r="L339" s="43"/>
      <c r="M339" s="225" t="s">
        <v>1</v>
      </c>
      <c r="N339" s="226" t="s">
        <v>44</v>
      </c>
      <c r="O339" s="90"/>
      <c r="P339" s="227">
        <f>O339*H339</f>
        <v>0</v>
      </c>
      <c r="Q339" s="227">
        <v>0.0719</v>
      </c>
      <c r="R339" s="227">
        <f>Q339*H339</f>
        <v>0.68305</v>
      </c>
      <c r="S339" s="227">
        <v>0</v>
      </c>
      <c r="T339" s="228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29" t="s">
        <v>147</v>
      </c>
      <c r="AT339" s="229" t="s">
        <v>142</v>
      </c>
      <c r="AU339" s="229" t="s">
        <v>87</v>
      </c>
      <c r="AY339" s="16" t="s">
        <v>141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6" t="s">
        <v>87</v>
      </c>
      <c r="BK339" s="230">
        <f>ROUND(I339*H339,2)</f>
        <v>0</v>
      </c>
      <c r="BL339" s="16" t="s">
        <v>147</v>
      </c>
      <c r="BM339" s="229" t="s">
        <v>746</v>
      </c>
    </row>
    <row r="340" spans="1:47" s="2" customFormat="1" ht="12">
      <c r="A340" s="37"/>
      <c r="B340" s="38"/>
      <c r="C340" s="39"/>
      <c r="D340" s="231" t="s">
        <v>149</v>
      </c>
      <c r="E340" s="39"/>
      <c r="F340" s="232" t="s">
        <v>747</v>
      </c>
      <c r="G340" s="39"/>
      <c r="H340" s="39"/>
      <c r="I340" s="233"/>
      <c r="J340" s="39"/>
      <c r="K340" s="39"/>
      <c r="L340" s="43"/>
      <c r="M340" s="234"/>
      <c r="N340" s="235"/>
      <c r="O340" s="90"/>
      <c r="P340" s="90"/>
      <c r="Q340" s="90"/>
      <c r="R340" s="90"/>
      <c r="S340" s="90"/>
      <c r="T340" s="91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149</v>
      </c>
      <c r="AU340" s="16" t="s">
        <v>87</v>
      </c>
    </row>
    <row r="341" spans="1:47" s="2" customFormat="1" ht="12">
      <c r="A341" s="37"/>
      <c r="B341" s="38"/>
      <c r="C341" s="39"/>
      <c r="D341" s="236" t="s">
        <v>173</v>
      </c>
      <c r="E341" s="39"/>
      <c r="F341" s="237" t="s">
        <v>748</v>
      </c>
      <c r="G341" s="39"/>
      <c r="H341" s="39"/>
      <c r="I341" s="233"/>
      <c r="J341" s="39"/>
      <c r="K341" s="39"/>
      <c r="L341" s="43"/>
      <c r="M341" s="234"/>
      <c r="N341" s="235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173</v>
      </c>
      <c r="AU341" s="16" t="s">
        <v>87</v>
      </c>
    </row>
    <row r="342" spans="1:65" s="2" customFormat="1" ht="62.7" customHeight="1">
      <c r="A342" s="37"/>
      <c r="B342" s="38"/>
      <c r="C342" s="218" t="s">
        <v>749</v>
      </c>
      <c r="D342" s="218" t="s">
        <v>142</v>
      </c>
      <c r="E342" s="219" t="s">
        <v>750</v>
      </c>
      <c r="F342" s="220" t="s">
        <v>751</v>
      </c>
      <c r="G342" s="221" t="s">
        <v>153</v>
      </c>
      <c r="H342" s="222">
        <v>9.5</v>
      </c>
      <c r="I342" s="223"/>
      <c r="J342" s="224">
        <f>ROUND(I342*H342,2)</f>
        <v>0</v>
      </c>
      <c r="K342" s="220" t="s">
        <v>146</v>
      </c>
      <c r="L342" s="43"/>
      <c r="M342" s="225" t="s">
        <v>1</v>
      </c>
      <c r="N342" s="226" t="s">
        <v>44</v>
      </c>
      <c r="O342" s="90"/>
      <c r="P342" s="227">
        <f>O342*H342</f>
        <v>0</v>
      </c>
      <c r="Q342" s="227">
        <v>0.08978</v>
      </c>
      <c r="R342" s="227">
        <f>Q342*H342</f>
        <v>0.85291</v>
      </c>
      <c r="S342" s="227">
        <v>0</v>
      </c>
      <c r="T342" s="228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9" t="s">
        <v>147</v>
      </c>
      <c r="AT342" s="229" t="s">
        <v>142</v>
      </c>
      <c r="AU342" s="229" t="s">
        <v>87</v>
      </c>
      <c r="AY342" s="16" t="s">
        <v>141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16" t="s">
        <v>87</v>
      </c>
      <c r="BK342" s="230">
        <f>ROUND(I342*H342,2)</f>
        <v>0</v>
      </c>
      <c r="BL342" s="16" t="s">
        <v>147</v>
      </c>
      <c r="BM342" s="229" t="s">
        <v>752</v>
      </c>
    </row>
    <row r="343" spans="1:47" s="2" customFormat="1" ht="12">
      <c r="A343" s="37"/>
      <c r="B343" s="38"/>
      <c r="C343" s="39"/>
      <c r="D343" s="231" t="s">
        <v>149</v>
      </c>
      <c r="E343" s="39"/>
      <c r="F343" s="232" t="s">
        <v>753</v>
      </c>
      <c r="G343" s="39"/>
      <c r="H343" s="39"/>
      <c r="I343" s="233"/>
      <c r="J343" s="39"/>
      <c r="K343" s="39"/>
      <c r="L343" s="43"/>
      <c r="M343" s="234"/>
      <c r="N343" s="235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149</v>
      </c>
      <c r="AU343" s="16" t="s">
        <v>87</v>
      </c>
    </row>
    <row r="344" spans="1:47" s="2" customFormat="1" ht="12">
      <c r="A344" s="37"/>
      <c r="B344" s="38"/>
      <c r="C344" s="39"/>
      <c r="D344" s="236" t="s">
        <v>173</v>
      </c>
      <c r="E344" s="39"/>
      <c r="F344" s="237" t="s">
        <v>748</v>
      </c>
      <c r="G344" s="39"/>
      <c r="H344" s="39"/>
      <c r="I344" s="233"/>
      <c r="J344" s="39"/>
      <c r="K344" s="39"/>
      <c r="L344" s="43"/>
      <c r="M344" s="234"/>
      <c r="N344" s="235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173</v>
      </c>
      <c r="AU344" s="16" t="s">
        <v>87</v>
      </c>
    </row>
    <row r="345" spans="1:65" s="2" customFormat="1" ht="16.5" customHeight="1">
      <c r="A345" s="37"/>
      <c r="B345" s="38"/>
      <c r="C345" s="238" t="s">
        <v>754</v>
      </c>
      <c r="D345" s="238" t="s">
        <v>176</v>
      </c>
      <c r="E345" s="239" t="s">
        <v>755</v>
      </c>
      <c r="F345" s="240" t="s">
        <v>756</v>
      </c>
      <c r="G345" s="241" t="s">
        <v>423</v>
      </c>
      <c r="H345" s="242">
        <v>1.52</v>
      </c>
      <c r="I345" s="243"/>
      <c r="J345" s="244">
        <f>ROUND(I345*H345,2)</f>
        <v>0</v>
      </c>
      <c r="K345" s="240" t="s">
        <v>146</v>
      </c>
      <c r="L345" s="245"/>
      <c r="M345" s="246" t="s">
        <v>1</v>
      </c>
      <c r="N345" s="247" t="s">
        <v>44</v>
      </c>
      <c r="O345" s="90"/>
      <c r="P345" s="227">
        <f>O345*H345</f>
        <v>0</v>
      </c>
      <c r="Q345" s="227">
        <v>0.222</v>
      </c>
      <c r="R345" s="227">
        <f>Q345*H345</f>
        <v>0.33744</v>
      </c>
      <c r="S345" s="227">
        <v>0</v>
      </c>
      <c r="T345" s="228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29" t="s">
        <v>180</v>
      </c>
      <c r="AT345" s="229" t="s">
        <v>176</v>
      </c>
      <c r="AU345" s="229" t="s">
        <v>87</v>
      </c>
      <c r="AY345" s="16" t="s">
        <v>141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16" t="s">
        <v>87</v>
      </c>
      <c r="BK345" s="230">
        <f>ROUND(I345*H345,2)</f>
        <v>0</v>
      </c>
      <c r="BL345" s="16" t="s">
        <v>147</v>
      </c>
      <c r="BM345" s="229" t="s">
        <v>757</v>
      </c>
    </row>
    <row r="346" spans="1:51" s="12" customFormat="1" ht="12">
      <c r="A346" s="12"/>
      <c r="B346" s="248"/>
      <c r="C346" s="249"/>
      <c r="D346" s="236" t="s">
        <v>182</v>
      </c>
      <c r="E346" s="268" t="s">
        <v>1</v>
      </c>
      <c r="F346" s="250" t="s">
        <v>758</v>
      </c>
      <c r="G346" s="249"/>
      <c r="H346" s="251">
        <v>1.52</v>
      </c>
      <c r="I346" s="252"/>
      <c r="J346" s="249"/>
      <c r="K346" s="249"/>
      <c r="L346" s="253"/>
      <c r="M346" s="254"/>
      <c r="N346" s="255"/>
      <c r="O346" s="255"/>
      <c r="P346" s="255"/>
      <c r="Q346" s="255"/>
      <c r="R346" s="255"/>
      <c r="S346" s="255"/>
      <c r="T346" s="256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T346" s="257" t="s">
        <v>182</v>
      </c>
      <c r="AU346" s="257" t="s">
        <v>87</v>
      </c>
      <c r="AV346" s="12" t="s">
        <v>89</v>
      </c>
      <c r="AW346" s="12" t="s">
        <v>33</v>
      </c>
      <c r="AX346" s="12" t="s">
        <v>87</v>
      </c>
      <c r="AY346" s="257" t="s">
        <v>141</v>
      </c>
    </row>
    <row r="347" spans="1:65" s="2" customFormat="1" ht="44.25" customHeight="1">
      <c r="A347" s="37"/>
      <c r="B347" s="38"/>
      <c r="C347" s="218" t="s">
        <v>759</v>
      </c>
      <c r="D347" s="218" t="s">
        <v>142</v>
      </c>
      <c r="E347" s="219" t="s">
        <v>760</v>
      </c>
      <c r="F347" s="220" t="s">
        <v>761</v>
      </c>
      <c r="G347" s="221" t="s">
        <v>153</v>
      </c>
      <c r="H347" s="222">
        <v>229</v>
      </c>
      <c r="I347" s="223"/>
      <c r="J347" s="224">
        <f>ROUND(I347*H347,2)</f>
        <v>0</v>
      </c>
      <c r="K347" s="220" t="s">
        <v>146</v>
      </c>
      <c r="L347" s="43"/>
      <c r="M347" s="225" t="s">
        <v>1</v>
      </c>
      <c r="N347" s="226" t="s">
        <v>44</v>
      </c>
      <c r="O347" s="90"/>
      <c r="P347" s="227">
        <f>O347*H347</f>
        <v>0</v>
      </c>
      <c r="Q347" s="227">
        <v>0.14321</v>
      </c>
      <c r="R347" s="227">
        <f>Q347*H347</f>
        <v>32.79509</v>
      </c>
      <c r="S347" s="227">
        <v>0</v>
      </c>
      <c r="T347" s="228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29" t="s">
        <v>147</v>
      </c>
      <c r="AT347" s="229" t="s">
        <v>142</v>
      </c>
      <c r="AU347" s="229" t="s">
        <v>87</v>
      </c>
      <c r="AY347" s="16" t="s">
        <v>141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6" t="s">
        <v>87</v>
      </c>
      <c r="BK347" s="230">
        <f>ROUND(I347*H347,2)</f>
        <v>0</v>
      </c>
      <c r="BL347" s="16" t="s">
        <v>147</v>
      </c>
      <c r="BM347" s="229" t="s">
        <v>762</v>
      </c>
    </row>
    <row r="348" spans="1:47" s="2" customFormat="1" ht="12">
      <c r="A348" s="37"/>
      <c r="B348" s="38"/>
      <c r="C348" s="39"/>
      <c r="D348" s="231" t="s">
        <v>149</v>
      </c>
      <c r="E348" s="39"/>
      <c r="F348" s="232" t="s">
        <v>763</v>
      </c>
      <c r="G348" s="39"/>
      <c r="H348" s="39"/>
      <c r="I348" s="233"/>
      <c r="J348" s="39"/>
      <c r="K348" s="39"/>
      <c r="L348" s="43"/>
      <c r="M348" s="234"/>
      <c r="N348" s="235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149</v>
      </c>
      <c r="AU348" s="16" t="s">
        <v>87</v>
      </c>
    </row>
    <row r="349" spans="1:47" s="2" customFormat="1" ht="12">
      <c r="A349" s="37"/>
      <c r="B349" s="38"/>
      <c r="C349" s="39"/>
      <c r="D349" s="236" t="s">
        <v>173</v>
      </c>
      <c r="E349" s="39"/>
      <c r="F349" s="237" t="s">
        <v>764</v>
      </c>
      <c r="G349" s="39"/>
      <c r="H349" s="39"/>
      <c r="I349" s="233"/>
      <c r="J349" s="39"/>
      <c r="K349" s="39"/>
      <c r="L349" s="43"/>
      <c r="M349" s="234"/>
      <c r="N349" s="235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173</v>
      </c>
      <c r="AU349" s="16" t="s">
        <v>87</v>
      </c>
    </row>
    <row r="350" spans="1:65" s="2" customFormat="1" ht="24.15" customHeight="1">
      <c r="A350" s="37"/>
      <c r="B350" s="38"/>
      <c r="C350" s="238" t="s">
        <v>765</v>
      </c>
      <c r="D350" s="238" t="s">
        <v>176</v>
      </c>
      <c r="E350" s="239" t="s">
        <v>766</v>
      </c>
      <c r="F350" s="240" t="s">
        <v>767</v>
      </c>
      <c r="G350" s="241" t="s">
        <v>219</v>
      </c>
      <c r="H350" s="242">
        <v>458</v>
      </c>
      <c r="I350" s="243"/>
      <c r="J350" s="244">
        <f>ROUND(I350*H350,2)</f>
        <v>0</v>
      </c>
      <c r="K350" s="240" t="s">
        <v>1</v>
      </c>
      <c r="L350" s="245"/>
      <c r="M350" s="246" t="s">
        <v>1</v>
      </c>
      <c r="N350" s="247" t="s">
        <v>44</v>
      </c>
      <c r="O350" s="90"/>
      <c r="P350" s="227">
        <f>O350*H350</f>
        <v>0</v>
      </c>
      <c r="Q350" s="227">
        <v>0.028</v>
      </c>
      <c r="R350" s="227">
        <f>Q350*H350</f>
        <v>12.824</v>
      </c>
      <c r="S350" s="227">
        <v>0</v>
      </c>
      <c r="T350" s="228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29" t="s">
        <v>180</v>
      </c>
      <c r="AT350" s="229" t="s">
        <v>176</v>
      </c>
      <c r="AU350" s="229" t="s">
        <v>87</v>
      </c>
      <c r="AY350" s="16" t="s">
        <v>141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6" t="s">
        <v>87</v>
      </c>
      <c r="BK350" s="230">
        <f>ROUND(I350*H350,2)</f>
        <v>0</v>
      </c>
      <c r="BL350" s="16" t="s">
        <v>147</v>
      </c>
      <c r="BM350" s="229" t="s">
        <v>768</v>
      </c>
    </row>
    <row r="351" spans="1:47" s="2" customFormat="1" ht="12">
      <c r="A351" s="37"/>
      <c r="B351" s="38"/>
      <c r="C351" s="39"/>
      <c r="D351" s="236" t="s">
        <v>156</v>
      </c>
      <c r="E351" s="39"/>
      <c r="F351" s="237" t="s">
        <v>769</v>
      </c>
      <c r="G351" s="39"/>
      <c r="H351" s="39"/>
      <c r="I351" s="233"/>
      <c r="J351" s="39"/>
      <c r="K351" s="39"/>
      <c r="L351" s="43"/>
      <c r="M351" s="234"/>
      <c r="N351" s="235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156</v>
      </c>
      <c r="AU351" s="16" t="s">
        <v>87</v>
      </c>
    </row>
    <row r="352" spans="1:51" s="12" customFormat="1" ht="12">
      <c r="A352" s="12"/>
      <c r="B352" s="248"/>
      <c r="C352" s="249"/>
      <c r="D352" s="236" t="s">
        <v>182</v>
      </c>
      <c r="E352" s="268" t="s">
        <v>1</v>
      </c>
      <c r="F352" s="250" t="s">
        <v>770</v>
      </c>
      <c r="G352" s="249"/>
      <c r="H352" s="251">
        <v>458</v>
      </c>
      <c r="I352" s="252"/>
      <c r="J352" s="249"/>
      <c r="K352" s="249"/>
      <c r="L352" s="253"/>
      <c r="M352" s="254"/>
      <c r="N352" s="255"/>
      <c r="O352" s="255"/>
      <c r="P352" s="255"/>
      <c r="Q352" s="255"/>
      <c r="R352" s="255"/>
      <c r="S352" s="255"/>
      <c r="T352" s="256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T352" s="257" t="s">
        <v>182</v>
      </c>
      <c r="AU352" s="257" t="s">
        <v>87</v>
      </c>
      <c r="AV352" s="12" t="s">
        <v>89</v>
      </c>
      <c r="AW352" s="12" t="s">
        <v>33</v>
      </c>
      <c r="AX352" s="12" t="s">
        <v>87</v>
      </c>
      <c r="AY352" s="257" t="s">
        <v>141</v>
      </c>
    </row>
    <row r="353" spans="1:65" s="2" customFormat="1" ht="49.05" customHeight="1">
      <c r="A353" s="37"/>
      <c r="B353" s="38"/>
      <c r="C353" s="218" t="s">
        <v>771</v>
      </c>
      <c r="D353" s="218" t="s">
        <v>142</v>
      </c>
      <c r="E353" s="219" t="s">
        <v>772</v>
      </c>
      <c r="F353" s="220" t="s">
        <v>773</v>
      </c>
      <c r="G353" s="221" t="s">
        <v>153</v>
      </c>
      <c r="H353" s="222">
        <v>233</v>
      </c>
      <c r="I353" s="223"/>
      <c r="J353" s="224">
        <f>ROUND(I353*H353,2)</f>
        <v>0</v>
      </c>
      <c r="K353" s="220" t="s">
        <v>146</v>
      </c>
      <c r="L353" s="43"/>
      <c r="M353" s="225" t="s">
        <v>1</v>
      </c>
      <c r="N353" s="226" t="s">
        <v>44</v>
      </c>
      <c r="O353" s="90"/>
      <c r="P353" s="227">
        <f>O353*H353</f>
        <v>0</v>
      </c>
      <c r="Q353" s="227">
        <v>0.1554</v>
      </c>
      <c r="R353" s="227">
        <f>Q353*H353</f>
        <v>36.208200000000005</v>
      </c>
      <c r="S353" s="227">
        <v>0</v>
      </c>
      <c r="T353" s="228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29" t="s">
        <v>147</v>
      </c>
      <c r="AT353" s="229" t="s">
        <v>142</v>
      </c>
      <c r="AU353" s="229" t="s">
        <v>87</v>
      </c>
      <c r="AY353" s="16" t="s">
        <v>141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16" t="s">
        <v>87</v>
      </c>
      <c r="BK353" s="230">
        <f>ROUND(I353*H353,2)</f>
        <v>0</v>
      </c>
      <c r="BL353" s="16" t="s">
        <v>147</v>
      </c>
      <c r="BM353" s="229" t="s">
        <v>774</v>
      </c>
    </row>
    <row r="354" spans="1:47" s="2" customFormat="1" ht="12">
      <c r="A354" s="37"/>
      <c r="B354" s="38"/>
      <c r="C354" s="39"/>
      <c r="D354" s="231" t="s">
        <v>149</v>
      </c>
      <c r="E354" s="39"/>
      <c r="F354" s="232" t="s">
        <v>775</v>
      </c>
      <c r="G354" s="39"/>
      <c r="H354" s="39"/>
      <c r="I354" s="233"/>
      <c r="J354" s="39"/>
      <c r="K354" s="39"/>
      <c r="L354" s="43"/>
      <c r="M354" s="234"/>
      <c r="N354" s="235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149</v>
      </c>
      <c r="AU354" s="16" t="s">
        <v>87</v>
      </c>
    </row>
    <row r="355" spans="1:47" s="2" customFormat="1" ht="12">
      <c r="A355" s="37"/>
      <c r="B355" s="38"/>
      <c r="C355" s="39"/>
      <c r="D355" s="236" t="s">
        <v>173</v>
      </c>
      <c r="E355" s="39"/>
      <c r="F355" s="237" t="s">
        <v>764</v>
      </c>
      <c r="G355" s="39"/>
      <c r="H355" s="39"/>
      <c r="I355" s="233"/>
      <c r="J355" s="39"/>
      <c r="K355" s="39"/>
      <c r="L355" s="43"/>
      <c r="M355" s="234"/>
      <c r="N355" s="235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173</v>
      </c>
      <c r="AU355" s="16" t="s">
        <v>87</v>
      </c>
    </row>
    <row r="356" spans="1:65" s="2" customFormat="1" ht="16.5" customHeight="1">
      <c r="A356" s="37"/>
      <c r="B356" s="38"/>
      <c r="C356" s="238" t="s">
        <v>776</v>
      </c>
      <c r="D356" s="238" t="s">
        <v>176</v>
      </c>
      <c r="E356" s="239" t="s">
        <v>777</v>
      </c>
      <c r="F356" s="240" t="s">
        <v>778</v>
      </c>
      <c r="G356" s="241" t="s">
        <v>153</v>
      </c>
      <c r="H356" s="242">
        <v>83</v>
      </c>
      <c r="I356" s="243"/>
      <c r="J356" s="244">
        <f>ROUND(I356*H356,2)</f>
        <v>0</v>
      </c>
      <c r="K356" s="240" t="s">
        <v>146</v>
      </c>
      <c r="L356" s="245"/>
      <c r="M356" s="246" t="s">
        <v>1</v>
      </c>
      <c r="N356" s="247" t="s">
        <v>44</v>
      </c>
      <c r="O356" s="90"/>
      <c r="P356" s="227">
        <f>O356*H356</f>
        <v>0</v>
      </c>
      <c r="Q356" s="227">
        <v>0.08</v>
      </c>
      <c r="R356" s="227">
        <f>Q356*H356</f>
        <v>6.640000000000001</v>
      </c>
      <c r="S356" s="227">
        <v>0</v>
      </c>
      <c r="T356" s="228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9" t="s">
        <v>180</v>
      </c>
      <c r="AT356" s="229" t="s">
        <v>176</v>
      </c>
      <c r="AU356" s="229" t="s">
        <v>87</v>
      </c>
      <c r="AY356" s="16" t="s">
        <v>141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6" t="s">
        <v>87</v>
      </c>
      <c r="BK356" s="230">
        <f>ROUND(I356*H356,2)</f>
        <v>0</v>
      </c>
      <c r="BL356" s="16" t="s">
        <v>147</v>
      </c>
      <c r="BM356" s="229" t="s">
        <v>779</v>
      </c>
    </row>
    <row r="357" spans="1:65" s="2" customFormat="1" ht="24.15" customHeight="1">
      <c r="A357" s="37"/>
      <c r="B357" s="38"/>
      <c r="C357" s="238" t="s">
        <v>780</v>
      </c>
      <c r="D357" s="238" t="s">
        <v>176</v>
      </c>
      <c r="E357" s="239" t="s">
        <v>781</v>
      </c>
      <c r="F357" s="240" t="s">
        <v>782</v>
      </c>
      <c r="G357" s="241" t="s">
        <v>153</v>
      </c>
      <c r="H357" s="242">
        <v>139</v>
      </c>
      <c r="I357" s="243"/>
      <c r="J357" s="244">
        <f>ROUND(I357*H357,2)</f>
        <v>0</v>
      </c>
      <c r="K357" s="240" t="s">
        <v>146</v>
      </c>
      <c r="L357" s="245"/>
      <c r="M357" s="246" t="s">
        <v>1</v>
      </c>
      <c r="N357" s="247" t="s">
        <v>44</v>
      </c>
      <c r="O357" s="90"/>
      <c r="P357" s="227">
        <f>O357*H357</f>
        <v>0</v>
      </c>
      <c r="Q357" s="227">
        <v>0.0483</v>
      </c>
      <c r="R357" s="227">
        <f>Q357*H357</f>
        <v>6.7137</v>
      </c>
      <c r="S357" s="227">
        <v>0</v>
      </c>
      <c r="T357" s="228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29" t="s">
        <v>180</v>
      </c>
      <c r="AT357" s="229" t="s">
        <v>176</v>
      </c>
      <c r="AU357" s="229" t="s">
        <v>87</v>
      </c>
      <c r="AY357" s="16" t="s">
        <v>141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6" t="s">
        <v>87</v>
      </c>
      <c r="BK357" s="230">
        <f>ROUND(I357*H357,2)</f>
        <v>0</v>
      </c>
      <c r="BL357" s="16" t="s">
        <v>147</v>
      </c>
      <c r="BM357" s="229" t="s">
        <v>783</v>
      </c>
    </row>
    <row r="358" spans="1:65" s="2" customFormat="1" ht="24.15" customHeight="1">
      <c r="A358" s="37"/>
      <c r="B358" s="38"/>
      <c r="C358" s="238" t="s">
        <v>784</v>
      </c>
      <c r="D358" s="238" t="s">
        <v>176</v>
      </c>
      <c r="E358" s="239" t="s">
        <v>785</v>
      </c>
      <c r="F358" s="240" t="s">
        <v>786</v>
      </c>
      <c r="G358" s="241" t="s">
        <v>153</v>
      </c>
      <c r="H358" s="242">
        <v>11</v>
      </c>
      <c r="I358" s="243"/>
      <c r="J358" s="244">
        <f>ROUND(I358*H358,2)</f>
        <v>0</v>
      </c>
      <c r="K358" s="240" t="s">
        <v>146</v>
      </c>
      <c r="L358" s="245"/>
      <c r="M358" s="246" t="s">
        <v>1</v>
      </c>
      <c r="N358" s="247" t="s">
        <v>44</v>
      </c>
      <c r="O358" s="90"/>
      <c r="P358" s="227">
        <f>O358*H358</f>
        <v>0</v>
      </c>
      <c r="Q358" s="227">
        <v>0.06567</v>
      </c>
      <c r="R358" s="227">
        <f>Q358*H358</f>
        <v>0.7223700000000001</v>
      </c>
      <c r="S358" s="227">
        <v>0</v>
      </c>
      <c r="T358" s="228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9" t="s">
        <v>180</v>
      </c>
      <c r="AT358" s="229" t="s">
        <v>176</v>
      </c>
      <c r="AU358" s="229" t="s">
        <v>87</v>
      </c>
      <c r="AY358" s="16" t="s">
        <v>141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6" t="s">
        <v>87</v>
      </c>
      <c r="BK358" s="230">
        <f>ROUND(I358*H358,2)</f>
        <v>0</v>
      </c>
      <c r="BL358" s="16" t="s">
        <v>147</v>
      </c>
      <c r="BM358" s="229" t="s">
        <v>787</v>
      </c>
    </row>
    <row r="359" spans="1:65" s="2" customFormat="1" ht="49.05" customHeight="1">
      <c r="A359" s="37"/>
      <c r="B359" s="38"/>
      <c r="C359" s="218" t="s">
        <v>788</v>
      </c>
      <c r="D359" s="218" t="s">
        <v>142</v>
      </c>
      <c r="E359" s="219" t="s">
        <v>789</v>
      </c>
      <c r="F359" s="220" t="s">
        <v>790</v>
      </c>
      <c r="G359" s="221" t="s">
        <v>153</v>
      </c>
      <c r="H359" s="222">
        <v>210</v>
      </c>
      <c r="I359" s="223"/>
      <c r="J359" s="224">
        <f>ROUND(I359*H359,2)</f>
        <v>0</v>
      </c>
      <c r="K359" s="220" t="s">
        <v>146</v>
      </c>
      <c r="L359" s="43"/>
      <c r="M359" s="225" t="s">
        <v>1</v>
      </c>
      <c r="N359" s="226" t="s">
        <v>44</v>
      </c>
      <c r="O359" s="90"/>
      <c r="P359" s="227">
        <f>O359*H359</f>
        <v>0</v>
      </c>
      <c r="Q359" s="227">
        <v>0.1295</v>
      </c>
      <c r="R359" s="227">
        <f>Q359*H359</f>
        <v>27.195</v>
      </c>
      <c r="S359" s="227">
        <v>0</v>
      </c>
      <c r="T359" s="228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29" t="s">
        <v>147</v>
      </c>
      <c r="AT359" s="229" t="s">
        <v>142</v>
      </c>
      <c r="AU359" s="229" t="s">
        <v>87</v>
      </c>
      <c r="AY359" s="16" t="s">
        <v>141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16" t="s">
        <v>87</v>
      </c>
      <c r="BK359" s="230">
        <f>ROUND(I359*H359,2)</f>
        <v>0</v>
      </c>
      <c r="BL359" s="16" t="s">
        <v>147</v>
      </c>
      <c r="BM359" s="229" t="s">
        <v>791</v>
      </c>
    </row>
    <row r="360" spans="1:47" s="2" customFormat="1" ht="12">
      <c r="A360" s="37"/>
      <c r="B360" s="38"/>
      <c r="C360" s="39"/>
      <c r="D360" s="231" t="s">
        <v>149</v>
      </c>
      <c r="E360" s="39"/>
      <c r="F360" s="232" t="s">
        <v>792</v>
      </c>
      <c r="G360" s="39"/>
      <c r="H360" s="39"/>
      <c r="I360" s="233"/>
      <c r="J360" s="39"/>
      <c r="K360" s="39"/>
      <c r="L360" s="43"/>
      <c r="M360" s="234"/>
      <c r="N360" s="235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149</v>
      </c>
      <c r="AU360" s="16" t="s">
        <v>87</v>
      </c>
    </row>
    <row r="361" spans="1:47" s="2" customFormat="1" ht="12">
      <c r="A361" s="37"/>
      <c r="B361" s="38"/>
      <c r="C361" s="39"/>
      <c r="D361" s="236" t="s">
        <v>173</v>
      </c>
      <c r="E361" s="39"/>
      <c r="F361" s="237" t="s">
        <v>793</v>
      </c>
      <c r="G361" s="39"/>
      <c r="H361" s="39"/>
      <c r="I361" s="233"/>
      <c r="J361" s="39"/>
      <c r="K361" s="39"/>
      <c r="L361" s="43"/>
      <c r="M361" s="234"/>
      <c r="N361" s="235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173</v>
      </c>
      <c r="AU361" s="16" t="s">
        <v>87</v>
      </c>
    </row>
    <row r="362" spans="1:65" s="2" customFormat="1" ht="16.5" customHeight="1">
      <c r="A362" s="37"/>
      <c r="B362" s="38"/>
      <c r="C362" s="238" t="s">
        <v>794</v>
      </c>
      <c r="D362" s="238" t="s">
        <v>176</v>
      </c>
      <c r="E362" s="239" t="s">
        <v>795</v>
      </c>
      <c r="F362" s="240" t="s">
        <v>796</v>
      </c>
      <c r="G362" s="241" t="s">
        <v>153</v>
      </c>
      <c r="H362" s="242">
        <v>210</v>
      </c>
      <c r="I362" s="243"/>
      <c r="J362" s="244">
        <f>ROUND(I362*H362,2)</f>
        <v>0</v>
      </c>
      <c r="K362" s="240" t="s">
        <v>146</v>
      </c>
      <c r="L362" s="245"/>
      <c r="M362" s="246" t="s">
        <v>1</v>
      </c>
      <c r="N362" s="247" t="s">
        <v>44</v>
      </c>
      <c r="O362" s="90"/>
      <c r="P362" s="227">
        <f>O362*H362</f>
        <v>0</v>
      </c>
      <c r="Q362" s="227">
        <v>0.046</v>
      </c>
      <c r="R362" s="227">
        <f>Q362*H362</f>
        <v>9.66</v>
      </c>
      <c r="S362" s="227">
        <v>0</v>
      </c>
      <c r="T362" s="228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29" t="s">
        <v>180</v>
      </c>
      <c r="AT362" s="229" t="s">
        <v>176</v>
      </c>
      <c r="AU362" s="229" t="s">
        <v>87</v>
      </c>
      <c r="AY362" s="16" t="s">
        <v>141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16" t="s">
        <v>87</v>
      </c>
      <c r="BK362" s="230">
        <f>ROUND(I362*H362,2)</f>
        <v>0</v>
      </c>
      <c r="BL362" s="16" t="s">
        <v>147</v>
      </c>
      <c r="BM362" s="229" t="s">
        <v>797</v>
      </c>
    </row>
    <row r="363" spans="1:63" s="11" customFormat="1" ht="25.9" customHeight="1">
      <c r="A363" s="11"/>
      <c r="B363" s="204"/>
      <c r="C363" s="205"/>
      <c r="D363" s="206" t="s">
        <v>78</v>
      </c>
      <c r="E363" s="207" t="s">
        <v>413</v>
      </c>
      <c r="F363" s="207" t="s">
        <v>414</v>
      </c>
      <c r="G363" s="205"/>
      <c r="H363" s="205"/>
      <c r="I363" s="208"/>
      <c r="J363" s="209">
        <f>BK363</f>
        <v>0</v>
      </c>
      <c r="K363" s="205"/>
      <c r="L363" s="210"/>
      <c r="M363" s="211"/>
      <c r="N363" s="212"/>
      <c r="O363" s="212"/>
      <c r="P363" s="213">
        <f>SUM(P364:P366)</f>
        <v>0</v>
      </c>
      <c r="Q363" s="212"/>
      <c r="R363" s="213">
        <f>SUM(R364:R366)</f>
        <v>0</v>
      </c>
      <c r="S363" s="212"/>
      <c r="T363" s="214">
        <f>SUM(T364:T366)</f>
        <v>0</v>
      </c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R363" s="215" t="s">
        <v>87</v>
      </c>
      <c r="AT363" s="216" t="s">
        <v>78</v>
      </c>
      <c r="AU363" s="216" t="s">
        <v>79</v>
      </c>
      <c r="AY363" s="215" t="s">
        <v>141</v>
      </c>
      <c r="BK363" s="217">
        <f>SUM(BK364:BK366)</f>
        <v>0</v>
      </c>
    </row>
    <row r="364" spans="1:65" s="2" customFormat="1" ht="37.8" customHeight="1">
      <c r="A364" s="37"/>
      <c r="B364" s="38"/>
      <c r="C364" s="218" t="s">
        <v>798</v>
      </c>
      <c r="D364" s="218" t="s">
        <v>142</v>
      </c>
      <c r="E364" s="219" t="s">
        <v>799</v>
      </c>
      <c r="F364" s="220" t="s">
        <v>800</v>
      </c>
      <c r="G364" s="221" t="s">
        <v>179</v>
      </c>
      <c r="H364" s="222">
        <v>212.878</v>
      </c>
      <c r="I364" s="223"/>
      <c r="J364" s="224">
        <f>ROUND(I364*H364,2)</f>
        <v>0</v>
      </c>
      <c r="K364" s="220" t="s">
        <v>146</v>
      </c>
      <c r="L364" s="43"/>
      <c r="M364" s="225" t="s">
        <v>1</v>
      </c>
      <c r="N364" s="226" t="s">
        <v>44</v>
      </c>
      <c r="O364" s="90"/>
      <c r="P364" s="227">
        <f>O364*H364</f>
        <v>0</v>
      </c>
      <c r="Q364" s="227">
        <v>0</v>
      </c>
      <c r="R364" s="227">
        <f>Q364*H364</f>
        <v>0</v>
      </c>
      <c r="S364" s="227">
        <v>0</v>
      </c>
      <c r="T364" s="228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29" t="s">
        <v>147</v>
      </c>
      <c r="AT364" s="229" t="s">
        <v>142</v>
      </c>
      <c r="AU364" s="229" t="s">
        <v>87</v>
      </c>
      <c r="AY364" s="16" t="s">
        <v>141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16" t="s">
        <v>87</v>
      </c>
      <c r="BK364" s="230">
        <f>ROUND(I364*H364,2)</f>
        <v>0</v>
      </c>
      <c r="BL364" s="16" t="s">
        <v>147</v>
      </c>
      <c r="BM364" s="229" t="s">
        <v>801</v>
      </c>
    </row>
    <row r="365" spans="1:47" s="2" customFormat="1" ht="12">
      <c r="A365" s="37"/>
      <c r="B365" s="38"/>
      <c r="C365" s="39"/>
      <c r="D365" s="231" t="s">
        <v>149</v>
      </c>
      <c r="E365" s="39"/>
      <c r="F365" s="232" t="s">
        <v>802</v>
      </c>
      <c r="G365" s="39"/>
      <c r="H365" s="39"/>
      <c r="I365" s="233"/>
      <c r="J365" s="39"/>
      <c r="K365" s="39"/>
      <c r="L365" s="43"/>
      <c r="M365" s="234"/>
      <c r="N365" s="235"/>
      <c r="O365" s="90"/>
      <c r="P365" s="90"/>
      <c r="Q365" s="90"/>
      <c r="R365" s="90"/>
      <c r="S365" s="90"/>
      <c r="T365" s="91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6" t="s">
        <v>149</v>
      </c>
      <c r="AU365" s="16" t="s">
        <v>87</v>
      </c>
    </row>
    <row r="366" spans="1:47" s="2" customFormat="1" ht="12">
      <c r="A366" s="37"/>
      <c r="B366" s="38"/>
      <c r="C366" s="39"/>
      <c r="D366" s="236" t="s">
        <v>173</v>
      </c>
      <c r="E366" s="39"/>
      <c r="F366" s="237" t="s">
        <v>803</v>
      </c>
      <c r="G366" s="39"/>
      <c r="H366" s="39"/>
      <c r="I366" s="233"/>
      <c r="J366" s="39"/>
      <c r="K366" s="39"/>
      <c r="L366" s="43"/>
      <c r="M366" s="269"/>
      <c r="N366" s="270"/>
      <c r="O366" s="271"/>
      <c r="P366" s="271"/>
      <c r="Q366" s="271"/>
      <c r="R366" s="271"/>
      <c r="S366" s="271"/>
      <c r="T366" s="272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173</v>
      </c>
      <c r="AU366" s="16" t="s">
        <v>87</v>
      </c>
    </row>
    <row r="367" spans="1:31" s="2" customFormat="1" ht="6.95" customHeight="1">
      <c r="A367" s="37"/>
      <c r="B367" s="65"/>
      <c r="C367" s="66"/>
      <c r="D367" s="66"/>
      <c r="E367" s="66"/>
      <c r="F367" s="66"/>
      <c r="G367" s="66"/>
      <c r="H367" s="66"/>
      <c r="I367" s="66"/>
      <c r="J367" s="66"/>
      <c r="K367" s="66"/>
      <c r="L367" s="43"/>
      <c r="M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</row>
  </sheetData>
  <sheetProtection password="CC35" sheet="1" objects="1" scenarios="1" formatColumns="0" formatRows="0" autoFilter="0"/>
  <autoFilter ref="C127:K3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hyperlinks>
    <hyperlink ref="F131" r:id="rId1" display="https://podminky.urs.cz/item/CS_URS_2023_01/112251211"/>
    <hyperlink ref="F134" r:id="rId2" display="https://podminky.urs.cz/item/CS_URS_2023_01/121151114"/>
    <hyperlink ref="F137" r:id="rId3" display="https://podminky.urs.cz/item/CS_URS_2023_01/131251204"/>
    <hyperlink ref="F139" r:id="rId4" display="https://podminky.urs.cz/item/CS_URS_2023_01/132251102"/>
    <hyperlink ref="F144" r:id="rId5" display="https://podminky.urs.cz/item/CS_URS_2023_01/133251101"/>
    <hyperlink ref="F148" r:id="rId6" display="https://podminky.urs.cz/item/CS_URS_2023_01/162201421"/>
    <hyperlink ref="F150" r:id="rId7" display="https://podminky.urs.cz/item/CS_URS_2023_01/162251102"/>
    <hyperlink ref="F158" r:id="rId8" display="https://podminky.urs.cz/item/CS_URS_2023_01/162301971"/>
    <hyperlink ref="F160" r:id="rId9" display="https://podminky.urs.cz/item/CS_URS_2023_01/162751117"/>
    <hyperlink ref="F165" r:id="rId10" display="https://podminky.urs.cz/item/CS_URS_2023_01/162751117"/>
    <hyperlink ref="F176" r:id="rId11" display="https://podminky.urs.cz/item/CS_URS_2023_01/167151101"/>
    <hyperlink ref="F185" r:id="rId12" display="https://podminky.urs.cz/item/CS_URS_2023_01/171251201"/>
    <hyperlink ref="F188" r:id="rId13" display="https://podminky.urs.cz/item/CS_URS_2023_01/174101101"/>
    <hyperlink ref="F195" r:id="rId14" display="https://podminky.urs.cz/item/CS_URS_2023_01/175111101"/>
    <hyperlink ref="F202" r:id="rId15" display="https://podminky.urs.cz/item/CS_URS_2023_01/181311103"/>
    <hyperlink ref="F209" r:id="rId16" display="https://podminky.urs.cz/item/CS_URS_2023_01/181411131"/>
    <hyperlink ref="F216" r:id="rId17" display="https://podminky.urs.cz/item/CS_URS_2023_01/184102114"/>
    <hyperlink ref="F220" r:id="rId18" display="https://podminky.urs.cz/item/CS_URS_2023_01/184215132"/>
    <hyperlink ref="F224" r:id="rId19" display="https://podminky.urs.cz/item/CS_URS_2023_01/184911311"/>
    <hyperlink ref="F231" r:id="rId20" display="https://podminky.urs.cz/item/CS_URS_2023_01/184911421"/>
    <hyperlink ref="F236" r:id="rId21" display="https://podminky.urs.cz/item/CS_URS_2023_01/185804319"/>
    <hyperlink ref="F238" r:id="rId22" display="https://podminky.urs.cz/item/CS_URS_2023_01/185851121"/>
    <hyperlink ref="F241" r:id="rId23" display="https://podminky.urs.cz/item/CS_URS_2023_01/211581111"/>
    <hyperlink ref="F244" r:id="rId24" display="https://podminky.urs.cz/item/CS_URS_2023_01/212755216"/>
    <hyperlink ref="F247" r:id="rId25" display="https://podminky.urs.cz/item/CS_URS_2023_01/212972113"/>
    <hyperlink ref="F252" r:id="rId26" display="https://podminky.urs.cz/item/CS_URS_2023_01/339921132"/>
    <hyperlink ref="F258" r:id="rId27" display="https://podminky.urs.cz/item/CS_URS_2023_01/452112112"/>
    <hyperlink ref="F262" r:id="rId28" display="https://podminky.urs.cz/item/CS_URS_2023_01/564861111"/>
    <hyperlink ref="F267" r:id="rId29" display="https://podminky.urs.cz/item/CS_URS_2023_01/564871111"/>
    <hyperlink ref="F272" r:id="rId30" display="https://podminky.urs.cz/item/CS_URS_2023_01/565166112"/>
    <hyperlink ref="F276" r:id="rId31" display="https://podminky.urs.cz/item/CS_URS_2023_01/573191111"/>
    <hyperlink ref="F280" r:id="rId32" display="https://podminky.urs.cz/item/CS_URS_2023_01/573231106"/>
    <hyperlink ref="F283" r:id="rId33" display="https://podminky.urs.cz/item/CS_URS_2023_01/577144131"/>
    <hyperlink ref="F288" r:id="rId34" display="https://podminky.urs.cz/item/CS_URS_2023_01/577145132"/>
    <hyperlink ref="F292" r:id="rId35" display="https://podminky.urs.cz/item/CS_URS_2023_01/596211212"/>
    <hyperlink ref="F304" r:id="rId36" display="https://podminky.urs.cz/item/CS_URS_2023_01/596411113"/>
    <hyperlink ref="F313" r:id="rId37" display="https://podminky.urs.cz/item/CS_URS_2023_01/871310310"/>
    <hyperlink ref="F317" r:id="rId38" display="https://podminky.urs.cz/item/CS_URS_2023_01/895941302"/>
    <hyperlink ref="F320" r:id="rId39" display="https://podminky.urs.cz/item/CS_URS_2023_01/895941312"/>
    <hyperlink ref="F323" r:id="rId40" display="https://podminky.urs.cz/item/CS_URS_2023_01/899204112"/>
    <hyperlink ref="F329" r:id="rId41" display="https://podminky.urs.cz/item/CS_URS_2023_01/914111111"/>
    <hyperlink ref="F335" r:id="rId42" display="https://podminky.urs.cz/item/CS_URS_2023_01/914511112"/>
    <hyperlink ref="F340" r:id="rId43" display="https://podminky.urs.cz/item/CS_URS_2023_01/916111122"/>
    <hyperlink ref="F343" r:id="rId44" display="https://podminky.urs.cz/item/CS_URS_2023_01/916111123"/>
    <hyperlink ref="F348" r:id="rId45" display="https://podminky.urs.cz/item/CS_URS_2023_01/916131112"/>
    <hyperlink ref="F354" r:id="rId46" display="https://podminky.urs.cz/item/CS_URS_2023_01/916131213"/>
    <hyperlink ref="F360" r:id="rId47" display="https://podminky.urs.cz/item/CS_URS_2023_01/916231213"/>
    <hyperlink ref="F365" r:id="rId48" display="https://podminky.urs.cz/item/CS_URS_2023_01/998229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</row>
    <row r="4" spans="2:46" s="1" customFormat="1" ht="24.95" customHeight="1">
      <c r="B4" s="19"/>
      <c r="D4" s="147" t="s">
        <v>114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 - 2.etapa</v>
      </c>
      <c r="F7" s="149"/>
      <c r="G7" s="149"/>
      <c r="H7" s="149"/>
      <c r="L7" s="19"/>
    </row>
    <row r="8" spans="2:12" s="1" customFormat="1" ht="12" customHeight="1">
      <c r="B8" s="19"/>
      <c r="D8" s="149" t="s">
        <v>115</v>
      </c>
      <c r="L8" s="19"/>
    </row>
    <row r="9" spans="1:31" s="2" customFormat="1" ht="16.5" customHeight="1">
      <c r="A9" s="37"/>
      <c r="B9" s="43"/>
      <c r="C9" s="37"/>
      <c r="D9" s="37"/>
      <c r="E9" s="150" t="s">
        <v>431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432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804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19</v>
      </c>
      <c r="E13" s="37"/>
      <c r="F13" s="140" t="s">
        <v>1</v>
      </c>
      <c r="G13" s="37"/>
      <c r="H13" s="37"/>
      <c r="I13" s="149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21</v>
      </c>
      <c r="E14" s="37"/>
      <c r="F14" s="140" t="s">
        <v>22</v>
      </c>
      <c r="G14" s="37"/>
      <c r="H14" s="37"/>
      <c r="I14" s="149" t="s">
        <v>23</v>
      </c>
      <c r="J14" s="152" t="str">
        <f>'Rekapitulace stavby'!AN8</f>
        <v>2. 2. 2023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25</v>
      </c>
      <c r="E16" s="37"/>
      <c r="F16" s="37"/>
      <c r="G16" s="37"/>
      <c r="H16" s="37"/>
      <c r="I16" s="149" t="s">
        <v>26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27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49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34</v>
      </c>
      <c r="E25" s="37"/>
      <c r="F25" s="37"/>
      <c r="G25" s="37"/>
      <c r="H25" s="37"/>
      <c r="I25" s="149" t="s">
        <v>26</v>
      </c>
      <c r="J25" s="140" t="s">
        <v>35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36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23.25" customHeight="1">
      <c r="A29" s="153"/>
      <c r="B29" s="154"/>
      <c r="C29" s="153"/>
      <c r="D29" s="153"/>
      <c r="E29" s="155" t="s">
        <v>38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39</v>
      </c>
      <c r="E32" s="37"/>
      <c r="F32" s="37"/>
      <c r="G32" s="37"/>
      <c r="H32" s="37"/>
      <c r="I32" s="37"/>
      <c r="J32" s="159">
        <f>ROUND(J123,2)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41</v>
      </c>
      <c r="G34" s="37"/>
      <c r="H34" s="37"/>
      <c r="I34" s="160" t="s">
        <v>40</v>
      </c>
      <c r="J34" s="160" t="s">
        <v>42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43</v>
      </c>
      <c r="E35" s="149" t="s">
        <v>44</v>
      </c>
      <c r="F35" s="162">
        <f>ROUND((SUM(BE123:BE167)),2)</f>
        <v>0</v>
      </c>
      <c r="G35" s="37"/>
      <c r="H35" s="37"/>
      <c r="I35" s="163">
        <v>0.21</v>
      </c>
      <c r="J35" s="162">
        <f>ROUND(((SUM(BE123:BE167))*I35),2)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45</v>
      </c>
      <c r="F36" s="162">
        <f>ROUND((SUM(BF123:BF167)),2)</f>
        <v>0</v>
      </c>
      <c r="G36" s="37"/>
      <c r="H36" s="37"/>
      <c r="I36" s="163">
        <v>0.15</v>
      </c>
      <c r="J36" s="162">
        <f>ROUND(((SUM(BF123:BF167))*I36),2)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46</v>
      </c>
      <c r="F37" s="162">
        <f>ROUND((SUM(BG123:BG167)),2)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47</v>
      </c>
      <c r="F38" s="162">
        <f>ROUND((SUM(BH123:BH167)),2)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48</v>
      </c>
      <c r="F39" s="162">
        <f>ROUND((SUM(BI123:BI167)),2)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 - 2.etapa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115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431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432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100.2 - Větev A - sanace pláně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9"/>
      <c r="E91" s="39"/>
      <c r="F91" s="26" t="str">
        <f>F14</f>
        <v xml:space="preserve"> </v>
      </c>
      <c r="G91" s="39"/>
      <c r="H91" s="39"/>
      <c r="I91" s="31" t="s">
        <v>23</v>
      </c>
      <c r="J91" s="78" t="str">
        <f>IF(J14="","",J14)</f>
        <v>2. 2. 2023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25</v>
      </c>
      <c r="D93" s="39"/>
      <c r="E93" s="39"/>
      <c r="F93" s="26" t="str">
        <f>E17</f>
        <v>Město Studénka</v>
      </c>
      <c r="G93" s="39"/>
      <c r="H93" s="39"/>
      <c r="I93" s="31" t="s">
        <v>31</v>
      </c>
      <c r="J93" s="35" t="str">
        <f>E23</f>
        <v>PROJECT WORK s.r.o.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34</v>
      </c>
      <c r="J94" s="35" t="str">
        <f>E26</f>
        <v>Ladislav Pekárek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118</v>
      </c>
      <c r="D96" s="184"/>
      <c r="E96" s="184"/>
      <c r="F96" s="184"/>
      <c r="G96" s="184"/>
      <c r="H96" s="184"/>
      <c r="I96" s="184"/>
      <c r="J96" s="185" t="s">
        <v>119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120</v>
      </c>
      <c r="D98" s="39"/>
      <c r="E98" s="39"/>
      <c r="F98" s="39"/>
      <c r="G98" s="39"/>
      <c r="H98" s="39"/>
      <c r="I98" s="39"/>
      <c r="J98" s="109">
        <f>J123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187"/>
      <c r="C99" s="188"/>
      <c r="D99" s="189" t="s">
        <v>434</v>
      </c>
      <c r="E99" s="190"/>
      <c r="F99" s="190"/>
      <c r="G99" s="190"/>
      <c r="H99" s="190"/>
      <c r="I99" s="190"/>
      <c r="J99" s="191">
        <f>J124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7"/>
      <c r="C100" s="188"/>
      <c r="D100" s="189" t="s">
        <v>436</v>
      </c>
      <c r="E100" s="190"/>
      <c r="F100" s="190"/>
      <c r="G100" s="190"/>
      <c r="H100" s="190"/>
      <c r="I100" s="190"/>
      <c r="J100" s="191">
        <f>J153</f>
        <v>0</v>
      </c>
      <c r="K100" s="188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7"/>
      <c r="C101" s="188"/>
      <c r="D101" s="189" t="s">
        <v>437</v>
      </c>
      <c r="E101" s="190"/>
      <c r="F101" s="190"/>
      <c r="G101" s="190"/>
      <c r="H101" s="190"/>
      <c r="I101" s="190"/>
      <c r="J101" s="191">
        <f>J161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82" t="str">
        <f>E7</f>
        <v>Infrastruktura Nová Horka - 2.etapa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2:12" s="1" customFormat="1" ht="12" customHeight="1">
      <c r="B112" s="20"/>
      <c r="C112" s="31" t="s">
        <v>115</v>
      </c>
      <c r="D112" s="21"/>
      <c r="E112" s="21"/>
      <c r="F112" s="21"/>
      <c r="G112" s="21"/>
      <c r="H112" s="21"/>
      <c r="I112" s="21"/>
      <c r="J112" s="21"/>
      <c r="K112" s="21"/>
      <c r="L112" s="19"/>
    </row>
    <row r="113" spans="1:31" s="2" customFormat="1" ht="16.5" customHeight="1">
      <c r="A113" s="37"/>
      <c r="B113" s="38"/>
      <c r="C113" s="39"/>
      <c r="D113" s="39"/>
      <c r="E113" s="182" t="s">
        <v>431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432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E11</f>
        <v>100.2 - Větev A - sanace pláně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21</v>
      </c>
      <c r="D117" s="39"/>
      <c r="E117" s="39"/>
      <c r="F117" s="26" t="str">
        <f>F14</f>
        <v xml:space="preserve"> </v>
      </c>
      <c r="G117" s="39"/>
      <c r="H117" s="39"/>
      <c r="I117" s="31" t="s">
        <v>23</v>
      </c>
      <c r="J117" s="78" t="str">
        <f>IF(J14="","",J14)</f>
        <v>2. 2. 2023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5.65" customHeight="1">
      <c r="A119" s="37"/>
      <c r="B119" s="38"/>
      <c r="C119" s="31" t="s">
        <v>25</v>
      </c>
      <c r="D119" s="39"/>
      <c r="E119" s="39"/>
      <c r="F119" s="26" t="str">
        <f>E17</f>
        <v>Město Studénka</v>
      </c>
      <c r="G119" s="39"/>
      <c r="H119" s="39"/>
      <c r="I119" s="31" t="s">
        <v>31</v>
      </c>
      <c r="J119" s="35" t="str">
        <f>E23</f>
        <v>PROJECT WORK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29</v>
      </c>
      <c r="D120" s="39"/>
      <c r="E120" s="39"/>
      <c r="F120" s="26" t="str">
        <f>IF(E20="","",E20)</f>
        <v>Vyplň údaj</v>
      </c>
      <c r="G120" s="39"/>
      <c r="H120" s="39"/>
      <c r="I120" s="31" t="s">
        <v>34</v>
      </c>
      <c r="J120" s="35" t="str">
        <f>E26</f>
        <v>Ladislav Pekárek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0" customFormat="1" ht="29.25" customHeight="1">
      <c r="A122" s="193"/>
      <c r="B122" s="194"/>
      <c r="C122" s="195" t="s">
        <v>128</v>
      </c>
      <c r="D122" s="196" t="s">
        <v>64</v>
      </c>
      <c r="E122" s="196" t="s">
        <v>60</v>
      </c>
      <c r="F122" s="196" t="s">
        <v>61</v>
      </c>
      <c r="G122" s="196" t="s">
        <v>129</v>
      </c>
      <c r="H122" s="196" t="s">
        <v>130</v>
      </c>
      <c r="I122" s="196" t="s">
        <v>131</v>
      </c>
      <c r="J122" s="196" t="s">
        <v>119</v>
      </c>
      <c r="K122" s="197" t="s">
        <v>132</v>
      </c>
      <c r="L122" s="198"/>
      <c r="M122" s="99" t="s">
        <v>1</v>
      </c>
      <c r="N122" s="100" t="s">
        <v>43</v>
      </c>
      <c r="O122" s="100" t="s">
        <v>133</v>
      </c>
      <c r="P122" s="100" t="s">
        <v>134</v>
      </c>
      <c r="Q122" s="100" t="s">
        <v>135</v>
      </c>
      <c r="R122" s="100" t="s">
        <v>136</v>
      </c>
      <c r="S122" s="100" t="s">
        <v>137</v>
      </c>
      <c r="T122" s="101" t="s">
        <v>138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37"/>
      <c r="B123" s="38"/>
      <c r="C123" s="106" t="s">
        <v>139</v>
      </c>
      <c r="D123" s="39"/>
      <c r="E123" s="39"/>
      <c r="F123" s="39"/>
      <c r="G123" s="39"/>
      <c r="H123" s="39"/>
      <c r="I123" s="39"/>
      <c r="J123" s="199">
        <f>BK123</f>
        <v>0</v>
      </c>
      <c r="K123" s="39"/>
      <c r="L123" s="43"/>
      <c r="M123" s="102"/>
      <c r="N123" s="200"/>
      <c r="O123" s="103"/>
      <c r="P123" s="201">
        <f>P124+P153+P161</f>
        <v>0</v>
      </c>
      <c r="Q123" s="103"/>
      <c r="R123" s="201">
        <f>R124+R153+R161</f>
        <v>38.859375</v>
      </c>
      <c r="S123" s="103"/>
      <c r="T123" s="202">
        <f>T124+T153+T161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78</v>
      </c>
      <c r="AU123" s="16" t="s">
        <v>121</v>
      </c>
      <c r="BK123" s="203">
        <f>BK124+BK153+BK161</f>
        <v>0</v>
      </c>
    </row>
    <row r="124" spans="1:63" s="11" customFormat="1" ht="25.9" customHeight="1">
      <c r="A124" s="11"/>
      <c r="B124" s="204"/>
      <c r="C124" s="205"/>
      <c r="D124" s="206" t="s">
        <v>78</v>
      </c>
      <c r="E124" s="207" t="s">
        <v>87</v>
      </c>
      <c r="F124" s="207" t="s">
        <v>438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SUM(P125:P152)</f>
        <v>0</v>
      </c>
      <c r="Q124" s="212"/>
      <c r="R124" s="213">
        <f>SUM(R125:R152)</f>
        <v>38.67</v>
      </c>
      <c r="S124" s="212"/>
      <c r="T124" s="214">
        <f>SUM(T125:T152)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15" t="s">
        <v>87</v>
      </c>
      <c r="AT124" s="216" t="s">
        <v>78</v>
      </c>
      <c r="AU124" s="216" t="s">
        <v>79</v>
      </c>
      <c r="AY124" s="215" t="s">
        <v>141</v>
      </c>
      <c r="BK124" s="217">
        <f>SUM(BK125:BK152)</f>
        <v>0</v>
      </c>
    </row>
    <row r="125" spans="1:65" s="2" customFormat="1" ht="55.5" customHeight="1">
      <c r="A125" s="37"/>
      <c r="B125" s="38"/>
      <c r="C125" s="218" t="s">
        <v>87</v>
      </c>
      <c r="D125" s="218" t="s">
        <v>142</v>
      </c>
      <c r="E125" s="219" t="s">
        <v>805</v>
      </c>
      <c r="F125" s="220" t="s">
        <v>806</v>
      </c>
      <c r="G125" s="221" t="s">
        <v>145</v>
      </c>
      <c r="H125" s="222">
        <v>473.438</v>
      </c>
      <c r="I125" s="223"/>
      <c r="J125" s="224">
        <f>ROUND(I125*H125,2)</f>
        <v>0</v>
      </c>
      <c r="K125" s="220" t="s">
        <v>146</v>
      </c>
      <c r="L125" s="43"/>
      <c r="M125" s="225" t="s">
        <v>1</v>
      </c>
      <c r="N125" s="226" t="s">
        <v>44</v>
      </c>
      <c r="O125" s="90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147</v>
      </c>
      <c r="AT125" s="229" t="s">
        <v>142</v>
      </c>
      <c r="AU125" s="229" t="s">
        <v>87</v>
      </c>
      <c r="AY125" s="16" t="s">
        <v>141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87</v>
      </c>
      <c r="BK125" s="230">
        <f>ROUND(I125*H125,2)</f>
        <v>0</v>
      </c>
      <c r="BL125" s="16" t="s">
        <v>147</v>
      </c>
      <c r="BM125" s="229" t="s">
        <v>807</v>
      </c>
    </row>
    <row r="126" spans="1:47" s="2" customFormat="1" ht="12">
      <c r="A126" s="37"/>
      <c r="B126" s="38"/>
      <c r="C126" s="39"/>
      <c r="D126" s="231" t="s">
        <v>149</v>
      </c>
      <c r="E126" s="39"/>
      <c r="F126" s="232" t="s">
        <v>808</v>
      </c>
      <c r="G126" s="39"/>
      <c r="H126" s="39"/>
      <c r="I126" s="233"/>
      <c r="J126" s="39"/>
      <c r="K126" s="39"/>
      <c r="L126" s="43"/>
      <c r="M126" s="234"/>
      <c r="N126" s="235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149</v>
      </c>
      <c r="AU126" s="16" t="s">
        <v>87</v>
      </c>
    </row>
    <row r="127" spans="1:51" s="12" customFormat="1" ht="12">
      <c r="A127" s="12"/>
      <c r="B127" s="248"/>
      <c r="C127" s="249"/>
      <c r="D127" s="236" t="s">
        <v>182</v>
      </c>
      <c r="E127" s="268" t="s">
        <v>1</v>
      </c>
      <c r="F127" s="250" t="s">
        <v>809</v>
      </c>
      <c r="G127" s="249"/>
      <c r="H127" s="251">
        <v>273.125</v>
      </c>
      <c r="I127" s="252"/>
      <c r="J127" s="249"/>
      <c r="K127" s="249"/>
      <c r="L127" s="253"/>
      <c r="M127" s="254"/>
      <c r="N127" s="255"/>
      <c r="O127" s="255"/>
      <c r="P127" s="255"/>
      <c r="Q127" s="255"/>
      <c r="R127" s="255"/>
      <c r="S127" s="255"/>
      <c r="T127" s="256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57" t="s">
        <v>182</v>
      </c>
      <c r="AU127" s="257" t="s">
        <v>87</v>
      </c>
      <c r="AV127" s="12" t="s">
        <v>89</v>
      </c>
      <c r="AW127" s="12" t="s">
        <v>33</v>
      </c>
      <c r="AX127" s="12" t="s">
        <v>79</v>
      </c>
      <c r="AY127" s="257" t="s">
        <v>141</v>
      </c>
    </row>
    <row r="128" spans="1:51" s="12" customFormat="1" ht="12">
      <c r="A128" s="12"/>
      <c r="B128" s="248"/>
      <c r="C128" s="249"/>
      <c r="D128" s="236" t="s">
        <v>182</v>
      </c>
      <c r="E128" s="268" t="s">
        <v>1</v>
      </c>
      <c r="F128" s="250" t="s">
        <v>810</v>
      </c>
      <c r="G128" s="249"/>
      <c r="H128" s="251">
        <v>125</v>
      </c>
      <c r="I128" s="252"/>
      <c r="J128" s="249"/>
      <c r="K128" s="249"/>
      <c r="L128" s="253"/>
      <c r="M128" s="254"/>
      <c r="N128" s="255"/>
      <c r="O128" s="255"/>
      <c r="P128" s="255"/>
      <c r="Q128" s="255"/>
      <c r="R128" s="255"/>
      <c r="S128" s="255"/>
      <c r="T128" s="256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57" t="s">
        <v>182</v>
      </c>
      <c r="AU128" s="257" t="s">
        <v>87</v>
      </c>
      <c r="AV128" s="12" t="s">
        <v>89</v>
      </c>
      <c r="AW128" s="12" t="s">
        <v>33</v>
      </c>
      <c r="AX128" s="12" t="s">
        <v>79</v>
      </c>
      <c r="AY128" s="257" t="s">
        <v>141</v>
      </c>
    </row>
    <row r="129" spans="1:51" s="12" customFormat="1" ht="12">
      <c r="A129" s="12"/>
      <c r="B129" s="248"/>
      <c r="C129" s="249"/>
      <c r="D129" s="236" t="s">
        <v>182</v>
      </c>
      <c r="E129" s="268" t="s">
        <v>1</v>
      </c>
      <c r="F129" s="250" t="s">
        <v>811</v>
      </c>
      <c r="G129" s="249"/>
      <c r="H129" s="251">
        <v>75.313</v>
      </c>
      <c r="I129" s="252"/>
      <c r="J129" s="249"/>
      <c r="K129" s="249"/>
      <c r="L129" s="253"/>
      <c r="M129" s="254"/>
      <c r="N129" s="255"/>
      <c r="O129" s="255"/>
      <c r="P129" s="255"/>
      <c r="Q129" s="255"/>
      <c r="R129" s="255"/>
      <c r="S129" s="255"/>
      <c r="T129" s="256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57" t="s">
        <v>182</v>
      </c>
      <c r="AU129" s="257" t="s">
        <v>87</v>
      </c>
      <c r="AV129" s="12" t="s">
        <v>89</v>
      </c>
      <c r="AW129" s="12" t="s">
        <v>33</v>
      </c>
      <c r="AX129" s="12" t="s">
        <v>79</v>
      </c>
      <c r="AY129" s="257" t="s">
        <v>141</v>
      </c>
    </row>
    <row r="130" spans="1:51" s="14" customFormat="1" ht="12">
      <c r="A130" s="14"/>
      <c r="B130" s="274"/>
      <c r="C130" s="275"/>
      <c r="D130" s="236" t="s">
        <v>182</v>
      </c>
      <c r="E130" s="276" t="s">
        <v>1</v>
      </c>
      <c r="F130" s="277" t="s">
        <v>478</v>
      </c>
      <c r="G130" s="275"/>
      <c r="H130" s="278">
        <v>473.438</v>
      </c>
      <c r="I130" s="279"/>
      <c r="J130" s="275"/>
      <c r="K130" s="275"/>
      <c r="L130" s="280"/>
      <c r="M130" s="281"/>
      <c r="N130" s="282"/>
      <c r="O130" s="282"/>
      <c r="P130" s="282"/>
      <c r="Q130" s="282"/>
      <c r="R130" s="282"/>
      <c r="S130" s="282"/>
      <c r="T130" s="28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84" t="s">
        <v>182</v>
      </c>
      <c r="AU130" s="284" t="s">
        <v>87</v>
      </c>
      <c r="AV130" s="14" t="s">
        <v>147</v>
      </c>
      <c r="AW130" s="14" t="s">
        <v>33</v>
      </c>
      <c r="AX130" s="14" t="s">
        <v>87</v>
      </c>
      <c r="AY130" s="284" t="s">
        <v>141</v>
      </c>
    </row>
    <row r="131" spans="1:65" s="2" customFormat="1" ht="21.75" customHeight="1">
      <c r="A131" s="37"/>
      <c r="B131" s="38"/>
      <c r="C131" s="238" t="s">
        <v>89</v>
      </c>
      <c r="D131" s="238" t="s">
        <v>176</v>
      </c>
      <c r="E131" s="239" t="s">
        <v>812</v>
      </c>
      <c r="F131" s="240" t="s">
        <v>813</v>
      </c>
      <c r="G131" s="241" t="s">
        <v>179</v>
      </c>
      <c r="H131" s="242">
        <v>38.67</v>
      </c>
      <c r="I131" s="243"/>
      <c r="J131" s="244">
        <f>ROUND(I131*H131,2)</f>
        <v>0</v>
      </c>
      <c r="K131" s="240" t="s">
        <v>146</v>
      </c>
      <c r="L131" s="245"/>
      <c r="M131" s="246" t="s">
        <v>1</v>
      </c>
      <c r="N131" s="247" t="s">
        <v>44</v>
      </c>
      <c r="O131" s="90"/>
      <c r="P131" s="227">
        <f>O131*H131</f>
        <v>0</v>
      </c>
      <c r="Q131" s="227">
        <v>1</v>
      </c>
      <c r="R131" s="227">
        <f>Q131*H131</f>
        <v>38.67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180</v>
      </c>
      <c r="AT131" s="229" t="s">
        <v>176</v>
      </c>
      <c r="AU131" s="229" t="s">
        <v>87</v>
      </c>
      <c r="AY131" s="16" t="s">
        <v>141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147</v>
      </c>
      <c r="BM131" s="229" t="s">
        <v>814</v>
      </c>
    </row>
    <row r="132" spans="1:51" s="13" customFormat="1" ht="12">
      <c r="A132" s="13"/>
      <c r="B132" s="258"/>
      <c r="C132" s="259"/>
      <c r="D132" s="236" t="s">
        <v>182</v>
      </c>
      <c r="E132" s="260" t="s">
        <v>1</v>
      </c>
      <c r="F132" s="261" t="s">
        <v>815</v>
      </c>
      <c r="G132" s="259"/>
      <c r="H132" s="260" t="s">
        <v>1</v>
      </c>
      <c r="I132" s="262"/>
      <c r="J132" s="259"/>
      <c r="K132" s="259"/>
      <c r="L132" s="263"/>
      <c r="M132" s="264"/>
      <c r="N132" s="265"/>
      <c r="O132" s="265"/>
      <c r="P132" s="265"/>
      <c r="Q132" s="265"/>
      <c r="R132" s="265"/>
      <c r="S132" s="265"/>
      <c r="T132" s="26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7" t="s">
        <v>182</v>
      </c>
      <c r="AU132" s="267" t="s">
        <v>87</v>
      </c>
      <c r="AV132" s="13" t="s">
        <v>87</v>
      </c>
      <c r="AW132" s="13" t="s">
        <v>33</v>
      </c>
      <c r="AX132" s="13" t="s">
        <v>79</v>
      </c>
      <c r="AY132" s="267" t="s">
        <v>141</v>
      </c>
    </row>
    <row r="133" spans="1:51" s="12" customFormat="1" ht="12">
      <c r="A133" s="12"/>
      <c r="B133" s="248"/>
      <c r="C133" s="249"/>
      <c r="D133" s="236" t="s">
        <v>182</v>
      </c>
      <c r="E133" s="268" t="s">
        <v>1</v>
      </c>
      <c r="F133" s="250" t="s">
        <v>816</v>
      </c>
      <c r="G133" s="249"/>
      <c r="H133" s="251">
        <v>38.67</v>
      </c>
      <c r="I133" s="252"/>
      <c r="J133" s="249"/>
      <c r="K133" s="249"/>
      <c r="L133" s="253"/>
      <c r="M133" s="254"/>
      <c r="N133" s="255"/>
      <c r="O133" s="255"/>
      <c r="P133" s="255"/>
      <c r="Q133" s="255"/>
      <c r="R133" s="255"/>
      <c r="S133" s="255"/>
      <c r="T133" s="256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57" t="s">
        <v>182</v>
      </c>
      <c r="AU133" s="257" t="s">
        <v>87</v>
      </c>
      <c r="AV133" s="12" t="s">
        <v>89</v>
      </c>
      <c r="AW133" s="12" t="s">
        <v>33</v>
      </c>
      <c r="AX133" s="12" t="s">
        <v>87</v>
      </c>
      <c r="AY133" s="257" t="s">
        <v>141</v>
      </c>
    </row>
    <row r="134" spans="1:65" s="2" customFormat="1" ht="49.05" customHeight="1">
      <c r="A134" s="37"/>
      <c r="B134" s="38"/>
      <c r="C134" s="218" t="s">
        <v>158</v>
      </c>
      <c r="D134" s="218" t="s">
        <v>142</v>
      </c>
      <c r="E134" s="219" t="s">
        <v>817</v>
      </c>
      <c r="F134" s="220" t="s">
        <v>818</v>
      </c>
      <c r="G134" s="221" t="s">
        <v>145</v>
      </c>
      <c r="H134" s="222">
        <v>46.688</v>
      </c>
      <c r="I134" s="223"/>
      <c r="J134" s="224">
        <f>ROUND(I134*H134,2)</f>
        <v>0</v>
      </c>
      <c r="K134" s="220" t="s">
        <v>146</v>
      </c>
      <c r="L134" s="43"/>
      <c r="M134" s="225" t="s">
        <v>1</v>
      </c>
      <c r="N134" s="226" t="s">
        <v>44</v>
      </c>
      <c r="O134" s="90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9" t="s">
        <v>147</v>
      </c>
      <c r="AT134" s="229" t="s">
        <v>142</v>
      </c>
      <c r="AU134" s="229" t="s">
        <v>87</v>
      </c>
      <c r="AY134" s="16" t="s">
        <v>141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6" t="s">
        <v>87</v>
      </c>
      <c r="BK134" s="230">
        <f>ROUND(I134*H134,2)</f>
        <v>0</v>
      </c>
      <c r="BL134" s="16" t="s">
        <v>147</v>
      </c>
      <c r="BM134" s="229" t="s">
        <v>819</v>
      </c>
    </row>
    <row r="135" spans="1:47" s="2" customFormat="1" ht="12">
      <c r="A135" s="37"/>
      <c r="B135" s="38"/>
      <c r="C135" s="39"/>
      <c r="D135" s="231" t="s">
        <v>149</v>
      </c>
      <c r="E135" s="39"/>
      <c r="F135" s="232" t="s">
        <v>820</v>
      </c>
      <c r="G135" s="39"/>
      <c r="H135" s="39"/>
      <c r="I135" s="233"/>
      <c r="J135" s="39"/>
      <c r="K135" s="39"/>
      <c r="L135" s="43"/>
      <c r="M135" s="234"/>
      <c r="N135" s="23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149</v>
      </c>
      <c r="AU135" s="16" t="s">
        <v>87</v>
      </c>
    </row>
    <row r="136" spans="1:51" s="13" customFormat="1" ht="12">
      <c r="A136" s="13"/>
      <c r="B136" s="258"/>
      <c r="C136" s="259"/>
      <c r="D136" s="236" t="s">
        <v>182</v>
      </c>
      <c r="E136" s="260" t="s">
        <v>1</v>
      </c>
      <c r="F136" s="261" t="s">
        <v>821</v>
      </c>
      <c r="G136" s="259"/>
      <c r="H136" s="260" t="s">
        <v>1</v>
      </c>
      <c r="I136" s="262"/>
      <c r="J136" s="259"/>
      <c r="K136" s="259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182</v>
      </c>
      <c r="AU136" s="267" t="s">
        <v>87</v>
      </c>
      <c r="AV136" s="13" t="s">
        <v>87</v>
      </c>
      <c r="AW136" s="13" t="s">
        <v>33</v>
      </c>
      <c r="AX136" s="13" t="s">
        <v>79</v>
      </c>
      <c r="AY136" s="267" t="s">
        <v>141</v>
      </c>
    </row>
    <row r="137" spans="1:51" s="13" customFormat="1" ht="12">
      <c r="A137" s="13"/>
      <c r="B137" s="258"/>
      <c r="C137" s="259"/>
      <c r="D137" s="236" t="s">
        <v>182</v>
      </c>
      <c r="E137" s="260" t="s">
        <v>1</v>
      </c>
      <c r="F137" s="261" t="s">
        <v>822</v>
      </c>
      <c r="G137" s="259"/>
      <c r="H137" s="260" t="s">
        <v>1</v>
      </c>
      <c r="I137" s="262"/>
      <c r="J137" s="259"/>
      <c r="K137" s="259"/>
      <c r="L137" s="263"/>
      <c r="M137" s="264"/>
      <c r="N137" s="265"/>
      <c r="O137" s="265"/>
      <c r="P137" s="265"/>
      <c r="Q137" s="265"/>
      <c r="R137" s="265"/>
      <c r="S137" s="265"/>
      <c r="T137" s="26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182</v>
      </c>
      <c r="AU137" s="267" t="s">
        <v>87</v>
      </c>
      <c r="AV137" s="13" t="s">
        <v>87</v>
      </c>
      <c r="AW137" s="13" t="s">
        <v>33</v>
      </c>
      <c r="AX137" s="13" t="s">
        <v>79</v>
      </c>
      <c r="AY137" s="267" t="s">
        <v>141</v>
      </c>
    </row>
    <row r="138" spans="1:51" s="12" customFormat="1" ht="12">
      <c r="A138" s="12"/>
      <c r="B138" s="248"/>
      <c r="C138" s="249"/>
      <c r="D138" s="236" t="s">
        <v>182</v>
      </c>
      <c r="E138" s="268" t="s">
        <v>1</v>
      </c>
      <c r="F138" s="250" t="s">
        <v>823</v>
      </c>
      <c r="G138" s="249"/>
      <c r="H138" s="251">
        <v>9.688</v>
      </c>
      <c r="I138" s="252"/>
      <c r="J138" s="249"/>
      <c r="K138" s="249"/>
      <c r="L138" s="253"/>
      <c r="M138" s="254"/>
      <c r="N138" s="255"/>
      <c r="O138" s="255"/>
      <c r="P138" s="255"/>
      <c r="Q138" s="255"/>
      <c r="R138" s="255"/>
      <c r="S138" s="255"/>
      <c r="T138" s="256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57" t="s">
        <v>182</v>
      </c>
      <c r="AU138" s="257" t="s">
        <v>87</v>
      </c>
      <c r="AV138" s="12" t="s">
        <v>89</v>
      </c>
      <c r="AW138" s="12" t="s">
        <v>33</v>
      </c>
      <c r="AX138" s="12" t="s">
        <v>79</v>
      </c>
      <c r="AY138" s="257" t="s">
        <v>141</v>
      </c>
    </row>
    <row r="139" spans="1:51" s="13" customFormat="1" ht="12">
      <c r="A139" s="13"/>
      <c r="B139" s="258"/>
      <c r="C139" s="259"/>
      <c r="D139" s="236" t="s">
        <v>182</v>
      </c>
      <c r="E139" s="260" t="s">
        <v>1</v>
      </c>
      <c r="F139" s="261" t="s">
        <v>824</v>
      </c>
      <c r="G139" s="259"/>
      <c r="H139" s="260" t="s">
        <v>1</v>
      </c>
      <c r="I139" s="262"/>
      <c r="J139" s="259"/>
      <c r="K139" s="259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182</v>
      </c>
      <c r="AU139" s="267" t="s">
        <v>87</v>
      </c>
      <c r="AV139" s="13" t="s">
        <v>87</v>
      </c>
      <c r="AW139" s="13" t="s">
        <v>33</v>
      </c>
      <c r="AX139" s="13" t="s">
        <v>79</v>
      </c>
      <c r="AY139" s="267" t="s">
        <v>141</v>
      </c>
    </row>
    <row r="140" spans="1:51" s="12" customFormat="1" ht="12">
      <c r="A140" s="12"/>
      <c r="B140" s="248"/>
      <c r="C140" s="249"/>
      <c r="D140" s="236" t="s">
        <v>182</v>
      </c>
      <c r="E140" s="268" t="s">
        <v>1</v>
      </c>
      <c r="F140" s="250" t="s">
        <v>825</v>
      </c>
      <c r="G140" s="249"/>
      <c r="H140" s="251">
        <v>37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57" t="s">
        <v>182</v>
      </c>
      <c r="AU140" s="257" t="s">
        <v>87</v>
      </c>
      <c r="AV140" s="12" t="s">
        <v>89</v>
      </c>
      <c r="AW140" s="12" t="s">
        <v>33</v>
      </c>
      <c r="AX140" s="12" t="s">
        <v>79</v>
      </c>
      <c r="AY140" s="257" t="s">
        <v>141</v>
      </c>
    </row>
    <row r="141" spans="1:51" s="14" customFormat="1" ht="12">
      <c r="A141" s="14"/>
      <c r="B141" s="274"/>
      <c r="C141" s="275"/>
      <c r="D141" s="236" t="s">
        <v>182</v>
      </c>
      <c r="E141" s="276" t="s">
        <v>1</v>
      </c>
      <c r="F141" s="277" t="s">
        <v>478</v>
      </c>
      <c r="G141" s="275"/>
      <c r="H141" s="278">
        <v>46.688</v>
      </c>
      <c r="I141" s="279"/>
      <c r="J141" s="275"/>
      <c r="K141" s="275"/>
      <c r="L141" s="280"/>
      <c r="M141" s="281"/>
      <c r="N141" s="282"/>
      <c r="O141" s="282"/>
      <c r="P141" s="282"/>
      <c r="Q141" s="282"/>
      <c r="R141" s="282"/>
      <c r="S141" s="282"/>
      <c r="T141" s="28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4" t="s">
        <v>182</v>
      </c>
      <c r="AU141" s="284" t="s">
        <v>87</v>
      </c>
      <c r="AV141" s="14" t="s">
        <v>147</v>
      </c>
      <c r="AW141" s="14" t="s">
        <v>33</v>
      </c>
      <c r="AX141" s="14" t="s">
        <v>87</v>
      </c>
      <c r="AY141" s="284" t="s">
        <v>141</v>
      </c>
    </row>
    <row r="142" spans="1:65" s="2" customFormat="1" ht="62.7" customHeight="1">
      <c r="A142" s="37"/>
      <c r="B142" s="38"/>
      <c r="C142" s="218" t="s">
        <v>147</v>
      </c>
      <c r="D142" s="218" t="s">
        <v>142</v>
      </c>
      <c r="E142" s="219" t="s">
        <v>159</v>
      </c>
      <c r="F142" s="220" t="s">
        <v>160</v>
      </c>
      <c r="G142" s="221" t="s">
        <v>145</v>
      </c>
      <c r="H142" s="222">
        <v>46.68</v>
      </c>
      <c r="I142" s="223"/>
      <c r="J142" s="224">
        <f>ROUND(I142*H142,2)</f>
        <v>0</v>
      </c>
      <c r="K142" s="220" t="s">
        <v>146</v>
      </c>
      <c r="L142" s="43"/>
      <c r="M142" s="225" t="s">
        <v>1</v>
      </c>
      <c r="N142" s="226" t="s">
        <v>44</v>
      </c>
      <c r="O142" s="90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147</v>
      </c>
      <c r="AT142" s="229" t="s">
        <v>142</v>
      </c>
      <c r="AU142" s="229" t="s">
        <v>87</v>
      </c>
      <c r="AY142" s="16" t="s">
        <v>141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87</v>
      </c>
      <c r="BK142" s="230">
        <f>ROUND(I142*H142,2)</f>
        <v>0</v>
      </c>
      <c r="BL142" s="16" t="s">
        <v>147</v>
      </c>
      <c r="BM142" s="229" t="s">
        <v>826</v>
      </c>
    </row>
    <row r="143" spans="1:47" s="2" customFormat="1" ht="12">
      <c r="A143" s="37"/>
      <c r="B143" s="38"/>
      <c r="C143" s="39"/>
      <c r="D143" s="231" t="s">
        <v>149</v>
      </c>
      <c r="E143" s="39"/>
      <c r="F143" s="232" t="s">
        <v>162</v>
      </c>
      <c r="G143" s="39"/>
      <c r="H143" s="39"/>
      <c r="I143" s="233"/>
      <c r="J143" s="39"/>
      <c r="K143" s="39"/>
      <c r="L143" s="43"/>
      <c r="M143" s="234"/>
      <c r="N143" s="235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149</v>
      </c>
      <c r="AU143" s="16" t="s">
        <v>87</v>
      </c>
    </row>
    <row r="144" spans="1:47" s="2" customFormat="1" ht="12">
      <c r="A144" s="37"/>
      <c r="B144" s="38"/>
      <c r="C144" s="39"/>
      <c r="D144" s="236" t="s">
        <v>156</v>
      </c>
      <c r="E144" s="39"/>
      <c r="F144" s="237" t="s">
        <v>163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156</v>
      </c>
      <c r="AU144" s="16" t="s">
        <v>87</v>
      </c>
    </row>
    <row r="145" spans="1:65" s="2" customFormat="1" ht="37.8" customHeight="1">
      <c r="A145" s="37"/>
      <c r="B145" s="38"/>
      <c r="C145" s="218" t="s">
        <v>168</v>
      </c>
      <c r="D145" s="218" t="s">
        <v>142</v>
      </c>
      <c r="E145" s="219" t="s">
        <v>164</v>
      </c>
      <c r="F145" s="220" t="s">
        <v>165</v>
      </c>
      <c r="G145" s="221" t="s">
        <v>145</v>
      </c>
      <c r="H145" s="222">
        <v>46.68</v>
      </c>
      <c r="I145" s="223"/>
      <c r="J145" s="224">
        <f>ROUND(I145*H145,2)</f>
        <v>0</v>
      </c>
      <c r="K145" s="220" t="s">
        <v>146</v>
      </c>
      <c r="L145" s="43"/>
      <c r="M145" s="225" t="s">
        <v>1</v>
      </c>
      <c r="N145" s="226" t="s">
        <v>44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147</v>
      </c>
      <c r="AT145" s="229" t="s">
        <v>142</v>
      </c>
      <c r="AU145" s="229" t="s">
        <v>87</v>
      </c>
      <c r="AY145" s="16" t="s">
        <v>141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87</v>
      </c>
      <c r="BK145" s="230">
        <f>ROUND(I145*H145,2)</f>
        <v>0</v>
      </c>
      <c r="BL145" s="16" t="s">
        <v>147</v>
      </c>
      <c r="BM145" s="229" t="s">
        <v>827</v>
      </c>
    </row>
    <row r="146" spans="1:47" s="2" customFormat="1" ht="12">
      <c r="A146" s="37"/>
      <c r="B146" s="38"/>
      <c r="C146" s="39"/>
      <c r="D146" s="231" t="s">
        <v>149</v>
      </c>
      <c r="E146" s="39"/>
      <c r="F146" s="232" t="s">
        <v>167</v>
      </c>
      <c r="G146" s="39"/>
      <c r="H146" s="39"/>
      <c r="I146" s="233"/>
      <c r="J146" s="39"/>
      <c r="K146" s="39"/>
      <c r="L146" s="43"/>
      <c r="M146" s="234"/>
      <c r="N146" s="23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149</v>
      </c>
      <c r="AU146" s="16" t="s">
        <v>87</v>
      </c>
    </row>
    <row r="147" spans="1:65" s="2" customFormat="1" ht="33" customHeight="1">
      <c r="A147" s="37"/>
      <c r="B147" s="38"/>
      <c r="C147" s="218" t="s">
        <v>175</v>
      </c>
      <c r="D147" s="218" t="s">
        <v>142</v>
      </c>
      <c r="E147" s="219" t="s">
        <v>828</v>
      </c>
      <c r="F147" s="220" t="s">
        <v>829</v>
      </c>
      <c r="G147" s="221" t="s">
        <v>423</v>
      </c>
      <c r="H147" s="222">
        <v>946.875</v>
      </c>
      <c r="I147" s="223"/>
      <c r="J147" s="224">
        <f>ROUND(I147*H147,2)</f>
        <v>0</v>
      </c>
      <c r="K147" s="220" t="s">
        <v>146</v>
      </c>
      <c r="L147" s="43"/>
      <c r="M147" s="225" t="s">
        <v>1</v>
      </c>
      <c r="N147" s="226" t="s">
        <v>44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147</v>
      </c>
      <c r="AT147" s="229" t="s">
        <v>142</v>
      </c>
      <c r="AU147" s="229" t="s">
        <v>87</v>
      </c>
      <c r="AY147" s="16" t="s">
        <v>141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87</v>
      </c>
      <c r="BK147" s="230">
        <f>ROUND(I147*H147,2)</f>
        <v>0</v>
      </c>
      <c r="BL147" s="16" t="s">
        <v>147</v>
      </c>
      <c r="BM147" s="229" t="s">
        <v>830</v>
      </c>
    </row>
    <row r="148" spans="1:47" s="2" customFormat="1" ht="12">
      <c r="A148" s="37"/>
      <c r="B148" s="38"/>
      <c r="C148" s="39"/>
      <c r="D148" s="231" t="s">
        <v>149</v>
      </c>
      <c r="E148" s="39"/>
      <c r="F148" s="232" t="s">
        <v>831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149</v>
      </c>
      <c r="AU148" s="16" t="s">
        <v>87</v>
      </c>
    </row>
    <row r="149" spans="1:51" s="12" customFormat="1" ht="12">
      <c r="A149" s="12"/>
      <c r="B149" s="248"/>
      <c r="C149" s="249"/>
      <c r="D149" s="236" t="s">
        <v>182</v>
      </c>
      <c r="E149" s="268" t="s">
        <v>1</v>
      </c>
      <c r="F149" s="250" t="s">
        <v>832</v>
      </c>
      <c r="G149" s="249"/>
      <c r="H149" s="251">
        <v>546.25</v>
      </c>
      <c r="I149" s="252"/>
      <c r="J149" s="249"/>
      <c r="K149" s="249"/>
      <c r="L149" s="253"/>
      <c r="M149" s="254"/>
      <c r="N149" s="255"/>
      <c r="O149" s="255"/>
      <c r="P149" s="255"/>
      <c r="Q149" s="255"/>
      <c r="R149" s="255"/>
      <c r="S149" s="255"/>
      <c r="T149" s="256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57" t="s">
        <v>182</v>
      </c>
      <c r="AU149" s="257" t="s">
        <v>87</v>
      </c>
      <c r="AV149" s="12" t="s">
        <v>89</v>
      </c>
      <c r="AW149" s="12" t="s">
        <v>33</v>
      </c>
      <c r="AX149" s="12" t="s">
        <v>79</v>
      </c>
      <c r="AY149" s="257" t="s">
        <v>141</v>
      </c>
    </row>
    <row r="150" spans="1:51" s="12" customFormat="1" ht="12">
      <c r="A150" s="12"/>
      <c r="B150" s="248"/>
      <c r="C150" s="249"/>
      <c r="D150" s="236" t="s">
        <v>182</v>
      </c>
      <c r="E150" s="268" t="s">
        <v>1</v>
      </c>
      <c r="F150" s="250" t="s">
        <v>833</v>
      </c>
      <c r="G150" s="249"/>
      <c r="H150" s="251">
        <v>250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57" t="s">
        <v>182</v>
      </c>
      <c r="AU150" s="257" t="s">
        <v>87</v>
      </c>
      <c r="AV150" s="12" t="s">
        <v>89</v>
      </c>
      <c r="AW150" s="12" t="s">
        <v>33</v>
      </c>
      <c r="AX150" s="12" t="s">
        <v>79</v>
      </c>
      <c r="AY150" s="257" t="s">
        <v>141</v>
      </c>
    </row>
    <row r="151" spans="1:51" s="12" customFormat="1" ht="12">
      <c r="A151" s="12"/>
      <c r="B151" s="248"/>
      <c r="C151" s="249"/>
      <c r="D151" s="236" t="s">
        <v>182</v>
      </c>
      <c r="E151" s="268" t="s">
        <v>1</v>
      </c>
      <c r="F151" s="250" t="s">
        <v>834</v>
      </c>
      <c r="G151" s="249"/>
      <c r="H151" s="251">
        <v>150.625</v>
      </c>
      <c r="I151" s="252"/>
      <c r="J151" s="249"/>
      <c r="K151" s="249"/>
      <c r="L151" s="253"/>
      <c r="M151" s="254"/>
      <c r="N151" s="255"/>
      <c r="O151" s="255"/>
      <c r="P151" s="255"/>
      <c r="Q151" s="255"/>
      <c r="R151" s="255"/>
      <c r="S151" s="255"/>
      <c r="T151" s="256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57" t="s">
        <v>182</v>
      </c>
      <c r="AU151" s="257" t="s">
        <v>87</v>
      </c>
      <c r="AV151" s="12" t="s">
        <v>89</v>
      </c>
      <c r="AW151" s="12" t="s">
        <v>33</v>
      </c>
      <c r="AX151" s="12" t="s">
        <v>79</v>
      </c>
      <c r="AY151" s="257" t="s">
        <v>141</v>
      </c>
    </row>
    <row r="152" spans="1:51" s="14" customFormat="1" ht="12">
      <c r="A152" s="14"/>
      <c r="B152" s="274"/>
      <c r="C152" s="275"/>
      <c r="D152" s="236" t="s">
        <v>182</v>
      </c>
      <c r="E152" s="276" t="s">
        <v>1</v>
      </c>
      <c r="F152" s="277" t="s">
        <v>478</v>
      </c>
      <c r="G152" s="275"/>
      <c r="H152" s="278">
        <v>946.875</v>
      </c>
      <c r="I152" s="279"/>
      <c r="J152" s="275"/>
      <c r="K152" s="275"/>
      <c r="L152" s="280"/>
      <c r="M152" s="281"/>
      <c r="N152" s="282"/>
      <c r="O152" s="282"/>
      <c r="P152" s="282"/>
      <c r="Q152" s="282"/>
      <c r="R152" s="282"/>
      <c r="S152" s="282"/>
      <c r="T152" s="28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4" t="s">
        <v>182</v>
      </c>
      <c r="AU152" s="284" t="s">
        <v>87</v>
      </c>
      <c r="AV152" s="14" t="s">
        <v>147</v>
      </c>
      <c r="AW152" s="14" t="s">
        <v>33</v>
      </c>
      <c r="AX152" s="14" t="s">
        <v>87</v>
      </c>
      <c r="AY152" s="284" t="s">
        <v>141</v>
      </c>
    </row>
    <row r="153" spans="1:63" s="11" customFormat="1" ht="25.9" customHeight="1">
      <c r="A153" s="11"/>
      <c r="B153" s="204"/>
      <c r="C153" s="205"/>
      <c r="D153" s="206" t="s">
        <v>78</v>
      </c>
      <c r="E153" s="207" t="s">
        <v>168</v>
      </c>
      <c r="F153" s="207" t="s">
        <v>603</v>
      </c>
      <c r="G153" s="205"/>
      <c r="H153" s="205"/>
      <c r="I153" s="208"/>
      <c r="J153" s="209">
        <f>BK153</f>
        <v>0</v>
      </c>
      <c r="K153" s="205"/>
      <c r="L153" s="210"/>
      <c r="M153" s="211"/>
      <c r="N153" s="212"/>
      <c r="O153" s="212"/>
      <c r="P153" s="213">
        <f>SUM(P154:P160)</f>
        <v>0</v>
      </c>
      <c r="Q153" s="212"/>
      <c r="R153" s="213">
        <f>SUM(R154:R160)</f>
        <v>0</v>
      </c>
      <c r="S153" s="212"/>
      <c r="T153" s="214">
        <f>SUM(T154:T160)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215" t="s">
        <v>87</v>
      </c>
      <c r="AT153" s="216" t="s">
        <v>78</v>
      </c>
      <c r="AU153" s="216" t="s">
        <v>79</v>
      </c>
      <c r="AY153" s="215" t="s">
        <v>141</v>
      </c>
      <c r="BK153" s="217">
        <f>SUM(BK154:BK160)</f>
        <v>0</v>
      </c>
    </row>
    <row r="154" spans="1:65" s="2" customFormat="1" ht="33" customHeight="1">
      <c r="A154" s="37"/>
      <c r="B154" s="38"/>
      <c r="C154" s="218" t="s">
        <v>184</v>
      </c>
      <c r="D154" s="218" t="s">
        <v>142</v>
      </c>
      <c r="E154" s="219" t="s">
        <v>611</v>
      </c>
      <c r="F154" s="220" t="s">
        <v>612</v>
      </c>
      <c r="G154" s="221" t="s">
        <v>423</v>
      </c>
      <c r="H154" s="222">
        <v>38.75</v>
      </c>
      <c r="I154" s="223"/>
      <c r="J154" s="224">
        <f>ROUND(I154*H154,2)</f>
        <v>0</v>
      </c>
      <c r="K154" s="220" t="s">
        <v>146</v>
      </c>
      <c r="L154" s="43"/>
      <c r="M154" s="225" t="s">
        <v>1</v>
      </c>
      <c r="N154" s="226" t="s">
        <v>44</v>
      </c>
      <c r="O154" s="90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147</v>
      </c>
      <c r="AT154" s="229" t="s">
        <v>142</v>
      </c>
      <c r="AU154" s="229" t="s">
        <v>87</v>
      </c>
      <c r="AY154" s="16" t="s">
        <v>141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87</v>
      </c>
      <c r="BK154" s="230">
        <f>ROUND(I154*H154,2)</f>
        <v>0</v>
      </c>
      <c r="BL154" s="16" t="s">
        <v>147</v>
      </c>
      <c r="BM154" s="229" t="s">
        <v>835</v>
      </c>
    </row>
    <row r="155" spans="1:47" s="2" customFormat="1" ht="12">
      <c r="A155" s="37"/>
      <c r="B155" s="38"/>
      <c r="C155" s="39"/>
      <c r="D155" s="231" t="s">
        <v>149</v>
      </c>
      <c r="E155" s="39"/>
      <c r="F155" s="232" t="s">
        <v>614</v>
      </c>
      <c r="G155" s="39"/>
      <c r="H155" s="39"/>
      <c r="I155" s="233"/>
      <c r="J155" s="39"/>
      <c r="K155" s="39"/>
      <c r="L155" s="43"/>
      <c r="M155" s="234"/>
      <c r="N155" s="235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149</v>
      </c>
      <c r="AU155" s="16" t="s">
        <v>87</v>
      </c>
    </row>
    <row r="156" spans="1:51" s="12" customFormat="1" ht="12">
      <c r="A156" s="12"/>
      <c r="B156" s="248"/>
      <c r="C156" s="249"/>
      <c r="D156" s="236" t="s">
        <v>182</v>
      </c>
      <c r="E156" s="268" t="s">
        <v>1</v>
      </c>
      <c r="F156" s="250" t="s">
        <v>836</v>
      </c>
      <c r="G156" s="249"/>
      <c r="H156" s="251">
        <v>38.75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57" t="s">
        <v>182</v>
      </c>
      <c r="AU156" s="257" t="s">
        <v>87</v>
      </c>
      <c r="AV156" s="12" t="s">
        <v>89</v>
      </c>
      <c r="AW156" s="12" t="s">
        <v>33</v>
      </c>
      <c r="AX156" s="12" t="s">
        <v>87</v>
      </c>
      <c r="AY156" s="257" t="s">
        <v>141</v>
      </c>
    </row>
    <row r="157" spans="1:65" s="2" customFormat="1" ht="33" customHeight="1">
      <c r="A157" s="37"/>
      <c r="B157" s="38"/>
      <c r="C157" s="218" t="s">
        <v>180</v>
      </c>
      <c r="D157" s="218" t="s">
        <v>142</v>
      </c>
      <c r="E157" s="219" t="s">
        <v>604</v>
      </c>
      <c r="F157" s="220" t="s">
        <v>605</v>
      </c>
      <c r="G157" s="221" t="s">
        <v>423</v>
      </c>
      <c r="H157" s="222">
        <v>185</v>
      </c>
      <c r="I157" s="223"/>
      <c r="J157" s="224">
        <f>ROUND(I157*H157,2)</f>
        <v>0</v>
      </c>
      <c r="K157" s="220" t="s">
        <v>146</v>
      </c>
      <c r="L157" s="43"/>
      <c r="M157" s="225" t="s">
        <v>1</v>
      </c>
      <c r="N157" s="226" t="s">
        <v>44</v>
      </c>
      <c r="O157" s="90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147</v>
      </c>
      <c r="AT157" s="229" t="s">
        <v>142</v>
      </c>
      <c r="AU157" s="229" t="s">
        <v>87</v>
      </c>
      <c r="AY157" s="16" t="s">
        <v>141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87</v>
      </c>
      <c r="BK157" s="230">
        <f>ROUND(I157*H157,2)</f>
        <v>0</v>
      </c>
      <c r="BL157" s="16" t="s">
        <v>147</v>
      </c>
      <c r="BM157" s="229" t="s">
        <v>837</v>
      </c>
    </row>
    <row r="158" spans="1:47" s="2" customFormat="1" ht="12">
      <c r="A158" s="37"/>
      <c r="B158" s="38"/>
      <c r="C158" s="39"/>
      <c r="D158" s="231" t="s">
        <v>149</v>
      </c>
      <c r="E158" s="39"/>
      <c r="F158" s="232" t="s">
        <v>607</v>
      </c>
      <c r="G158" s="39"/>
      <c r="H158" s="39"/>
      <c r="I158" s="233"/>
      <c r="J158" s="39"/>
      <c r="K158" s="39"/>
      <c r="L158" s="43"/>
      <c r="M158" s="234"/>
      <c r="N158" s="235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149</v>
      </c>
      <c r="AU158" s="16" t="s">
        <v>87</v>
      </c>
    </row>
    <row r="159" spans="1:51" s="13" customFormat="1" ht="12">
      <c r="A159" s="13"/>
      <c r="B159" s="258"/>
      <c r="C159" s="259"/>
      <c r="D159" s="236" t="s">
        <v>182</v>
      </c>
      <c r="E159" s="260" t="s">
        <v>1</v>
      </c>
      <c r="F159" s="261" t="s">
        <v>838</v>
      </c>
      <c r="G159" s="259"/>
      <c r="H159" s="260" t="s">
        <v>1</v>
      </c>
      <c r="I159" s="262"/>
      <c r="J159" s="259"/>
      <c r="K159" s="259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182</v>
      </c>
      <c r="AU159" s="267" t="s">
        <v>87</v>
      </c>
      <c r="AV159" s="13" t="s">
        <v>87</v>
      </c>
      <c r="AW159" s="13" t="s">
        <v>33</v>
      </c>
      <c r="AX159" s="13" t="s">
        <v>79</v>
      </c>
      <c r="AY159" s="267" t="s">
        <v>141</v>
      </c>
    </row>
    <row r="160" spans="1:51" s="12" customFormat="1" ht="12">
      <c r="A160" s="12"/>
      <c r="B160" s="248"/>
      <c r="C160" s="249"/>
      <c r="D160" s="236" t="s">
        <v>182</v>
      </c>
      <c r="E160" s="268" t="s">
        <v>1</v>
      </c>
      <c r="F160" s="250" t="s">
        <v>839</v>
      </c>
      <c r="G160" s="249"/>
      <c r="H160" s="251">
        <v>185</v>
      </c>
      <c r="I160" s="252"/>
      <c r="J160" s="249"/>
      <c r="K160" s="249"/>
      <c r="L160" s="253"/>
      <c r="M160" s="254"/>
      <c r="N160" s="255"/>
      <c r="O160" s="255"/>
      <c r="P160" s="255"/>
      <c r="Q160" s="255"/>
      <c r="R160" s="255"/>
      <c r="S160" s="255"/>
      <c r="T160" s="256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57" t="s">
        <v>182</v>
      </c>
      <c r="AU160" s="257" t="s">
        <v>87</v>
      </c>
      <c r="AV160" s="12" t="s">
        <v>89</v>
      </c>
      <c r="AW160" s="12" t="s">
        <v>33</v>
      </c>
      <c r="AX160" s="12" t="s">
        <v>87</v>
      </c>
      <c r="AY160" s="257" t="s">
        <v>141</v>
      </c>
    </row>
    <row r="161" spans="1:63" s="11" customFormat="1" ht="25.9" customHeight="1">
      <c r="A161" s="11"/>
      <c r="B161" s="204"/>
      <c r="C161" s="205"/>
      <c r="D161" s="206" t="s">
        <v>78</v>
      </c>
      <c r="E161" s="207" t="s">
        <v>195</v>
      </c>
      <c r="F161" s="207" t="s">
        <v>709</v>
      </c>
      <c r="G161" s="205"/>
      <c r="H161" s="205"/>
      <c r="I161" s="208"/>
      <c r="J161" s="209">
        <f>BK161</f>
        <v>0</v>
      </c>
      <c r="K161" s="205"/>
      <c r="L161" s="210"/>
      <c r="M161" s="211"/>
      <c r="N161" s="212"/>
      <c r="O161" s="212"/>
      <c r="P161" s="213">
        <f>SUM(P162:P167)</f>
        <v>0</v>
      </c>
      <c r="Q161" s="212"/>
      <c r="R161" s="213">
        <f>SUM(R162:R167)</f>
        <v>0.18937500000000002</v>
      </c>
      <c r="S161" s="212"/>
      <c r="T161" s="214">
        <f>SUM(T162:T167)</f>
        <v>0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R161" s="215" t="s">
        <v>87</v>
      </c>
      <c r="AT161" s="216" t="s">
        <v>78</v>
      </c>
      <c r="AU161" s="216" t="s">
        <v>79</v>
      </c>
      <c r="AY161" s="215" t="s">
        <v>141</v>
      </c>
      <c r="BK161" s="217">
        <f>SUM(BK162:BK167)</f>
        <v>0</v>
      </c>
    </row>
    <row r="162" spans="1:65" s="2" customFormat="1" ht="33" customHeight="1">
      <c r="A162" s="37"/>
      <c r="B162" s="38"/>
      <c r="C162" s="218" t="s">
        <v>195</v>
      </c>
      <c r="D162" s="218" t="s">
        <v>142</v>
      </c>
      <c r="E162" s="219" t="s">
        <v>840</v>
      </c>
      <c r="F162" s="220" t="s">
        <v>841</v>
      </c>
      <c r="G162" s="221" t="s">
        <v>423</v>
      </c>
      <c r="H162" s="222">
        <v>757.5</v>
      </c>
      <c r="I162" s="223"/>
      <c r="J162" s="224">
        <f>ROUND(I162*H162,2)</f>
        <v>0</v>
      </c>
      <c r="K162" s="220" t="s">
        <v>146</v>
      </c>
      <c r="L162" s="43"/>
      <c r="M162" s="225" t="s">
        <v>1</v>
      </c>
      <c r="N162" s="226" t="s">
        <v>44</v>
      </c>
      <c r="O162" s="90"/>
      <c r="P162" s="227">
        <f>O162*H162</f>
        <v>0</v>
      </c>
      <c r="Q162" s="227">
        <v>0.00025</v>
      </c>
      <c r="R162" s="227">
        <f>Q162*H162</f>
        <v>0.18937500000000002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147</v>
      </c>
      <c r="AT162" s="229" t="s">
        <v>142</v>
      </c>
      <c r="AU162" s="229" t="s">
        <v>87</v>
      </c>
      <c r="AY162" s="16" t="s">
        <v>141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87</v>
      </c>
      <c r="BK162" s="230">
        <f>ROUND(I162*H162,2)</f>
        <v>0</v>
      </c>
      <c r="BL162" s="16" t="s">
        <v>147</v>
      </c>
      <c r="BM162" s="229" t="s">
        <v>842</v>
      </c>
    </row>
    <row r="163" spans="1:47" s="2" customFormat="1" ht="12">
      <c r="A163" s="37"/>
      <c r="B163" s="38"/>
      <c r="C163" s="39"/>
      <c r="D163" s="231" t="s">
        <v>149</v>
      </c>
      <c r="E163" s="39"/>
      <c r="F163" s="232" t="s">
        <v>843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149</v>
      </c>
      <c r="AU163" s="16" t="s">
        <v>87</v>
      </c>
    </row>
    <row r="164" spans="1:51" s="12" customFormat="1" ht="12">
      <c r="A164" s="12"/>
      <c r="B164" s="248"/>
      <c r="C164" s="249"/>
      <c r="D164" s="236" t="s">
        <v>182</v>
      </c>
      <c r="E164" s="268" t="s">
        <v>1</v>
      </c>
      <c r="F164" s="250" t="s">
        <v>424</v>
      </c>
      <c r="G164" s="249"/>
      <c r="H164" s="251">
        <v>437</v>
      </c>
      <c r="I164" s="252"/>
      <c r="J164" s="249"/>
      <c r="K164" s="249"/>
      <c r="L164" s="253"/>
      <c r="M164" s="254"/>
      <c r="N164" s="255"/>
      <c r="O164" s="255"/>
      <c r="P164" s="255"/>
      <c r="Q164" s="255"/>
      <c r="R164" s="255"/>
      <c r="S164" s="255"/>
      <c r="T164" s="256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57" t="s">
        <v>182</v>
      </c>
      <c r="AU164" s="257" t="s">
        <v>87</v>
      </c>
      <c r="AV164" s="12" t="s">
        <v>89</v>
      </c>
      <c r="AW164" s="12" t="s">
        <v>33</v>
      </c>
      <c r="AX164" s="12" t="s">
        <v>79</v>
      </c>
      <c r="AY164" s="257" t="s">
        <v>141</v>
      </c>
    </row>
    <row r="165" spans="1:51" s="12" customFormat="1" ht="12">
      <c r="A165" s="12"/>
      <c r="B165" s="248"/>
      <c r="C165" s="249"/>
      <c r="D165" s="236" t="s">
        <v>182</v>
      </c>
      <c r="E165" s="268" t="s">
        <v>1</v>
      </c>
      <c r="F165" s="250" t="s">
        <v>427</v>
      </c>
      <c r="G165" s="249"/>
      <c r="H165" s="251">
        <v>200</v>
      </c>
      <c r="I165" s="252"/>
      <c r="J165" s="249"/>
      <c r="K165" s="249"/>
      <c r="L165" s="253"/>
      <c r="M165" s="254"/>
      <c r="N165" s="255"/>
      <c r="O165" s="255"/>
      <c r="P165" s="255"/>
      <c r="Q165" s="255"/>
      <c r="R165" s="255"/>
      <c r="S165" s="255"/>
      <c r="T165" s="256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57" t="s">
        <v>182</v>
      </c>
      <c r="AU165" s="257" t="s">
        <v>87</v>
      </c>
      <c r="AV165" s="12" t="s">
        <v>89</v>
      </c>
      <c r="AW165" s="12" t="s">
        <v>33</v>
      </c>
      <c r="AX165" s="12" t="s">
        <v>79</v>
      </c>
      <c r="AY165" s="257" t="s">
        <v>141</v>
      </c>
    </row>
    <row r="166" spans="1:51" s="12" customFormat="1" ht="12">
      <c r="A166" s="12"/>
      <c r="B166" s="248"/>
      <c r="C166" s="249"/>
      <c r="D166" s="236" t="s">
        <v>182</v>
      </c>
      <c r="E166" s="268" t="s">
        <v>1</v>
      </c>
      <c r="F166" s="250" t="s">
        <v>430</v>
      </c>
      <c r="G166" s="249"/>
      <c r="H166" s="251">
        <v>120.5</v>
      </c>
      <c r="I166" s="252"/>
      <c r="J166" s="249"/>
      <c r="K166" s="249"/>
      <c r="L166" s="253"/>
      <c r="M166" s="254"/>
      <c r="N166" s="255"/>
      <c r="O166" s="255"/>
      <c r="P166" s="255"/>
      <c r="Q166" s="255"/>
      <c r="R166" s="255"/>
      <c r="S166" s="255"/>
      <c r="T166" s="256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57" t="s">
        <v>182</v>
      </c>
      <c r="AU166" s="257" t="s">
        <v>87</v>
      </c>
      <c r="AV166" s="12" t="s">
        <v>89</v>
      </c>
      <c r="AW166" s="12" t="s">
        <v>33</v>
      </c>
      <c r="AX166" s="12" t="s">
        <v>79</v>
      </c>
      <c r="AY166" s="257" t="s">
        <v>141</v>
      </c>
    </row>
    <row r="167" spans="1:51" s="14" customFormat="1" ht="12">
      <c r="A167" s="14"/>
      <c r="B167" s="274"/>
      <c r="C167" s="275"/>
      <c r="D167" s="236" t="s">
        <v>182</v>
      </c>
      <c r="E167" s="276" t="s">
        <v>1</v>
      </c>
      <c r="F167" s="277" t="s">
        <v>478</v>
      </c>
      <c r="G167" s="275"/>
      <c r="H167" s="278">
        <v>757.5</v>
      </c>
      <c r="I167" s="279"/>
      <c r="J167" s="275"/>
      <c r="K167" s="275"/>
      <c r="L167" s="280"/>
      <c r="M167" s="285"/>
      <c r="N167" s="286"/>
      <c r="O167" s="286"/>
      <c r="P167" s="286"/>
      <c r="Q167" s="286"/>
      <c r="R167" s="286"/>
      <c r="S167" s="286"/>
      <c r="T167" s="28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4" t="s">
        <v>182</v>
      </c>
      <c r="AU167" s="284" t="s">
        <v>87</v>
      </c>
      <c r="AV167" s="14" t="s">
        <v>147</v>
      </c>
      <c r="AW167" s="14" t="s">
        <v>33</v>
      </c>
      <c r="AX167" s="14" t="s">
        <v>87</v>
      </c>
      <c r="AY167" s="284" t="s">
        <v>141</v>
      </c>
    </row>
    <row r="168" spans="1:31" s="2" customFormat="1" ht="6.95" customHeight="1">
      <c r="A168" s="37"/>
      <c r="B168" s="65"/>
      <c r="C168" s="66"/>
      <c r="D168" s="66"/>
      <c r="E168" s="66"/>
      <c r="F168" s="66"/>
      <c r="G168" s="66"/>
      <c r="H168" s="66"/>
      <c r="I168" s="66"/>
      <c r="J168" s="66"/>
      <c r="K168" s="66"/>
      <c r="L168" s="43"/>
      <c r="M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</sheetData>
  <sheetProtection password="CC35" sheet="1" objects="1" scenarios="1" formatColumns="0" formatRows="0" autoFilter="0"/>
  <autoFilter ref="C122:K16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hyperlinks>
    <hyperlink ref="F126" r:id="rId1" display="https://podminky.urs.cz/item/CS_URS_2023_01/116951201"/>
    <hyperlink ref="F135" r:id="rId2" display="https://podminky.urs.cz/item/CS_URS_2023_01/131251104"/>
    <hyperlink ref="F143" r:id="rId3" display="https://podminky.urs.cz/item/CS_URS_2023_01/162751117"/>
    <hyperlink ref="F146" r:id="rId4" display="https://podminky.urs.cz/item/CS_URS_2023_01/171251201"/>
    <hyperlink ref="F148" r:id="rId5" display="https://podminky.urs.cz/item/CS_URS_2023_01/181951112"/>
    <hyperlink ref="F155" r:id="rId6" display="https://podminky.urs.cz/item/CS_URS_2023_01/564871111"/>
    <hyperlink ref="F158" r:id="rId7" display="https://podminky.urs.cz/item/CS_URS_2023_01/564861111"/>
    <hyperlink ref="F163" r:id="rId8" display="https://podminky.urs.cz/item/CS_URS_2023_01/91972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  <c r="AZ2" s="273" t="s">
        <v>844</v>
      </c>
      <c r="BA2" s="273" t="s">
        <v>845</v>
      </c>
      <c r="BB2" s="273" t="s">
        <v>145</v>
      </c>
      <c r="BC2" s="273" t="s">
        <v>846</v>
      </c>
      <c r="BD2" s="273" t="s">
        <v>89</v>
      </c>
    </row>
    <row r="3" spans="2:5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  <c r="AZ3" s="273" t="s">
        <v>847</v>
      </c>
      <c r="BA3" s="273" t="s">
        <v>848</v>
      </c>
      <c r="BB3" s="273" t="s">
        <v>145</v>
      </c>
      <c r="BC3" s="273" t="s">
        <v>849</v>
      </c>
      <c r="BD3" s="273" t="s">
        <v>89</v>
      </c>
    </row>
    <row r="4" spans="2:56" s="1" customFormat="1" ht="24.95" customHeight="1">
      <c r="B4" s="19"/>
      <c r="D4" s="147" t="s">
        <v>114</v>
      </c>
      <c r="L4" s="19"/>
      <c r="M4" s="148" t="s">
        <v>10</v>
      </c>
      <c r="AT4" s="16" t="s">
        <v>4</v>
      </c>
      <c r="AZ4" s="273" t="s">
        <v>850</v>
      </c>
      <c r="BA4" s="273" t="s">
        <v>851</v>
      </c>
      <c r="BB4" s="273" t="s">
        <v>145</v>
      </c>
      <c r="BC4" s="273" t="s">
        <v>852</v>
      </c>
      <c r="BD4" s="273" t="s">
        <v>89</v>
      </c>
    </row>
    <row r="5" spans="2:56" s="1" customFormat="1" ht="6.95" customHeight="1">
      <c r="B5" s="19"/>
      <c r="L5" s="19"/>
      <c r="AZ5" s="273" t="s">
        <v>853</v>
      </c>
      <c r="BA5" s="273" t="s">
        <v>853</v>
      </c>
      <c r="BB5" s="273" t="s">
        <v>145</v>
      </c>
      <c r="BC5" s="273" t="s">
        <v>854</v>
      </c>
      <c r="BD5" s="273" t="s">
        <v>89</v>
      </c>
    </row>
    <row r="6" spans="2:56" s="1" customFormat="1" ht="12" customHeight="1">
      <c r="B6" s="19"/>
      <c r="D6" s="149" t="s">
        <v>17</v>
      </c>
      <c r="L6" s="19"/>
      <c r="AZ6" s="273" t="s">
        <v>855</v>
      </c>
      <c r="BA6" s="273" t="s">
        <v>856</v>
      </c>
      <c r="BB6" s="273" t="s">
        <v>145</v>
      </c>
      <c r="BC6" s="273" t="s">
        <v>857</v>
      </c>
      <c r="BD6" s="273" t="s">
        <v>89</v>
      </c>
    </row>
    <row r="7" spans="2:56" s="1" customFormat="1" ht="16.5" customHeight="1">
      <c r="B7" s="19"/>
      <c r="E7" s="150" t="str">
        <f>'Rekapitulace stavby'!K6</f>
        <v>Infrastruktura Nová Horka - 2.etapa</v>
      </c>
      <c r="F7" s="149"/>
      <c r="G7" s="149"/>
      <c r="H7" s="149"/>
      <c r="L7" s="19"/>
      <c r="AZ7" s="273" t="s">
        <v>858</v>
      </c>
      <c r="BA7" s="273" t="s">
        <v>859</v>
      </c>
      <c r="BB7" s="273" t="s">
        <v>145</v>
      </c>
      <c r="BC7" s="273" t="s">
        <v>860</v>
      </c>
      <c r="BD7" s="273" t="s">
        <v>89</v>
      </c>
    </row>
    <row r="8" spans="2:12" s="1" customFormat="1" ht="12" customHeight="1">
      <c r="B8" s="19"/>
      <c r="D8" s="149" t="s">
        <v>115</v>
      </c>
      <c r="L8" s="19"/>
    </row>
    <row r="9" spans="1:31" s="2" customFormat="1" ht="16.5" customHeight="1">
      <c r="A9" s="37"/>
      <c r="B9" s="43"/>
      <c r="C9" s="37"/>
      <c r="D9" s="37"/>
      <c r="E9" s="150" t="s">
        <v>431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432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861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19</v>
      </c>
      <c r="E13" s="37"/>
      <c r="F13" s="140" t="s">
        <v>1</v>
      </c>
      <c r="G13" s="37"/>
      <c r="H13" s="37"/>
      <c r="I13" s="149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21</v>
      </c>
      <c r="E14" s="37"/>
      <c r="F14" s="140" t="s">
        <v>22</v>
      </c>
      <c r="G14" s="37"/>
      <c r="H14" s="37"/>
      <c r="I14" s="149" t="s">
        <v>23</v>
      </c>
      <c r="J14" s="152" t="str">
        <f>'Rekapitulace stavby'!AN8</f>
        <v>2. 2. 2023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25</v>
      </c>
      <c r="E16" s="37"/>
      <c r="F16" s="37"/>
      <c r="G16" s="37"/>
      <c r="H16" s="37"/>
      <c r="I16" s="149" t="s">
        <v>26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27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49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34</v>
      </c>
      <c r="E25" s="37"/>
      <c r="F25" s="37"/>
      <c r="G25" s="37"/>
      <c r="H25" s="37"/>
      <c r="I25" s="149" t="s">
        <v>26</v>
      </c>
      <c r="J25" s="140" t="s">
        <v>35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36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23.25" customHeight="1">
      <c r="A29" s="153"/>
      <c r="B29" s="154"/>
      <c r="C29" s="153"/>
      <c r="D29" s="153"/>
      <c r="E29" s="155" t="s">
        <v>38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39</v>
      </c>
      <c r="E32" s="37"/>
      <c r="F32" s="37"/>
      <c r="G32" s="37"/>
      <c r="H32" s="37"/>
      <c r="I32" s="37"/>
      <c r="J32" s="159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41</v>
      </c>
      <c r="G34" s="37"/>
      <c r="H34" s="37"/>
      <c r="I34" s="160" t="s">
        <v>40</v>
      </c>
      <c r="J34" s="160" t="s">
        <v>42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43</v>
      </c>
      <c r="E35" s="149" t="s">
        <v>44</v>
      </c>
      <c r="F35" s="162">
        <f>ROUND((SUM(BE125:BE246)),2)</f>
        <v>0</v>
      </c>
      <c r="G35" s="37"/>
      <c r="H35" s="37"/>
      <c r="I35" s="163">
        <v>0.21</v>
      </c>
      <c r="J35" s="162">
        <f>ROUND(((SUM(BE125:BE246))*I35),2)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45</v>
      </c>
      <c r="F36" s="162">
        <f>ROUND((SUM(BF125:BF246)),2)</f>
        <v>0</v>
      </c>
      <c r="G36" s="37"/>
      <c r="H36" s="37"/>
      <c r="I36" s="163">
        <v>0.15</v>
      </c>
      <c r="J36" s="162">
        <f>ROUND(((SUM(BF125:BF246))*I36),2)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46</v>
      </c>
      <c r="F37" s="162">
        <f>ROUND((SUM(BG125:BG246)),2)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47</v>
      </c>
      <c r="F38" s="162">
        <f>ROUND((SUM(BH125:BH246)),2)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48</v>
      </c>
      <c r="F39" s="162">
        <f>ROUND((SUM(BI125:BI246)),2)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 - 2.etapa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115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431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432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100.3 - Úprava odvodnění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9"/>
      <c r="E91" s="39"/>
      <c r="F91" s="26" t="str">
        <f>F14</f>
        <v xml:space="preserve"> </v>
      </c>
      <c r="G91" s="39"/>
      <c r="H91" s="39"/>
      <c r="I91" s="31" t="s">
        <v>23</v>
      </c>
      <c r="J91" s="78" t="str">
        <f>IF(J14="","",J14)</f>
        <v>2. 2. 2023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25</v>
      </c>
      <c r="D93" s="39"/>
      <c r="E93" s="39"/>
      <c r="F93" s="26" t="str">
        <f>E17</f>
        <v>Město Studénka</v>
      </c>
      <c r="G93" s="39"/>
      <c r="H93" s="39"/>
      <c r="I93" s="31" t="s">
        <v>31</v>
      </c>
      <c r="J93" s="35" t="str">
        <f>E23</f>
        <v>PROJECT WORK s.r.o.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34</v>
      </c>
      <c r="J94" s="35" t="str">
        <f>E26</f>
        <v>Ladislav Pekárek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118</v>
      </c>
      <c r="D96" s="184"/>
      <c r="E96" s="184"/>
      <c r="F96" s="184"/>
      <c r="G96" s="184"/>
      <c r="H96" s="184"/>
      <c r="I96" s="184"/>
      <c r="J96" s="185" t="s">
        <v>119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120</v>
      </c>
      <c r="D98" s="39"/>
      <c r="E98" s="39"/>
      <c r="F98" s="39"/>
      <c r="G98" s="39"/>
      <c r="H98" s="39"/>
      <c r="I98" s="39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187"/>
      <c r="C99" s="188"/>
      <c r="D99" s="189" t="s">
        <v>434</v>
      </c>
      <c r="E99" s="190"/>
      <c r="F99" s="190"/>
      <c r="G99" s="190"/>
      <c r="H99" s="190"/>
      <c r="I99" s="190"/>
      <c r="J99" s="191">
        <f>J126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7"/>
      <c r="C100" s="188"/>
      <c r="D100" s="189" t="s">
        <v>123</v>
      </c>
      <c r="E100" s="190"/>
      <c r="F100" s="190"/>
      <c r="G100" s="190"/>
      <c r="H100" s="190"/>
      <c r="I100" s="190"/>
      <c r="J100" s="191">
        <f>J195</f>
        <v>0</v>
      </c>
      <c r="K100" s="188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7"/>
      <c r="C101" s="188"/>
      <c r="D101" s="189" t="s">
        <v>124</v>
      </c>
      <c r="E101" s="190"/>
      <c r="F101" s="190"/>
      <c r="G101" s="190"/>
      <c r="H101" s="190"/>
      <c r="I101" s="190"/>
      <c r="J101" s="191">
        <f>J199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7"/>
      <c r="C102" s="188"/>
      <c r="D102" s="189" t="s">
        <v>125</v>
      </c>
      <c r="E102" s="190"/>
      <c r="F102" s="190"/>
      <c r="G102" s="190"/>
      <c r="H102" s="190"/>
      <c r="I102" s="190"/>
      <c r="J102" s="191">
        <f>J213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7"/>
      <c r="C103" s="188"/>
      <c r="D103" s="189" t="s">
        <v>126</v>
      </c>
      <c r="E103" s="190"/>
      <c r="F103" s="190"/>
      <c r="G103" s="190"/>
      <c r="H103" s="190"/>
      <c r="I103" s="190"/>
      <c r="J103" s="191">
        <f>J244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127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17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82" t="str">
        <f>E7</f>
        <v>Infrastruktura Nová Horka - 2.etapa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115</v>
      </c>
      <c r="D114" s="21"/>
      <c r="E114" s="21"/>
      <c r="F114" s="21"/>
      <c r="G114" s="21"/>
      <c r="H114" s="21"/>
      <c r="I114" s="21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82" t="s">
        <v>431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432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100.3 - Úprava odvodnění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21</v>
      </c>
      <c r="D119" s="39"/>
      <c r="E119" s="39"/>
      <c r="F119" s="26" t="str">
        <f>F14</f>
        <v xml:space="preserve"> </v>
      </c>
      <c r="G119" s="39"/>
      <c r="H119" s="39"/>
      <c r="I119" s="31" t="s">
        <v>23</v>
      </c>
      <c r="J119" s="78" t="str">
        <f>IF(J14="","",J14)</f>
        <v>2. 2. 2023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5.65" customHeight="1">
      <c r="A121" s="37"/>
      <c r="B121" s="38"/>
      <c r="C121" s="31" t="s">
        <v>25</v>
      </c>
      <c r="D121" s="39"/>
      <c r="E121" s="39"/>
      <c r="F121" s="26" t="str">
        <f>E17</f>
        <v>Město Studénka</v>
      </c>
      <c r="G121" s="39"/>
      <c r="H121" s="39"/>
      <c r="I121" s="31" t="s">
        <v>31</v>
      </c>
      <c r="J121" s="35" t="str">
        <f>E23</f>
        <v>PROJECT WORK s.r.o.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29</v>
      </c>
      <c r="D122" s="39"/>
      <c r="E122" s="39"/>
      <c r="F122" s="26" t="str">
        <f>IF(E20="","",E20)</f>
        <v>Vyplň údaj</v>
      </c>
      <c r="G122" s="39"/>
      <c r="H122" s="39"/>
      <c r="I122" s="31" t="s">
        <v>34</v>
      </c>
      <c r="J122" s="35" t="str">
        <f>E26</f>
        <v>Ladislav Pekárek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0" customFormat="1" ht="29.25" customHeight="1">
      <c r="A124" s="193"/>
      <c r="B124" s="194"/>
      <c r="C124" s="195" t="s">
        <v>128</v>
      </c>
      <c r="D124" s="196" t="s">
        <v>64</v>
      </c>
      <c r="E124" s="196" t="s">
        <v>60</v>
      </c>
      <c r="F124" s="196" t="s">
        <v>61</v>
      </c>
      <c r="G124" s="196" t="s">
        <v>129</v>
      </c>
      <c r="H124" s="196" t="s">
        <v>130</v>
      </c>
      <c r="I124" s="196" t="s">
        <v>131</v>
      </c>
      <c r="J124" s="196" t="s">
        <v>119</v>
      </c>
      <c r="K124" s="197" t="s">
        <v>132</v>
      </c>
      <c r="L124" s="198"/>
      <c r="M124" s="99" t="s">
        <v>1</v>
      </c>
      <c r="N124" s="100" t="s">
        <v>43</v>
      </c>
      <c r="O124" s="100" t="s">
        <v>133</v>
      </c>
      <c r="P124" s="100" t="s">
        <v>134</v>
      </c>
      <c r="Q124" s="100" t="s">
        <v>135</v>
      </c>
      <c r="R124" s="100" t="s">
        <v>136</v>
      </c>
      <c r="S124" s="100" t="s">
        <v>137</v>
      </c>
      <c r="T124" s="101" t="s">
        <v>138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7"/>
      <c r="B125" s="38"/>
      <c r="C125" s="106" t="s">
        <v>139</v>
      </c>
      <c r="D125" s="39"/>
      <c r="E125" s="39"/>
      <c r="F125" s="39"/>
      <c r="G125" s="39"/>
      <c r="H125" s="39"/>
      <c r="I125" s="39"/>
      <c r="J125" s="199">
        <f>BK125</f>
        <v>0</v>
      </c>
      <c r="K125" s="39"/>
      <c r="L125" s="43"/>
      <c r="M125" s="102"/>
      <c r="N125" s="200"/>
      <c r="O125" s="103"/>
      <c r="P125" s="201">
        <f>P126+P195+P199+P213+P244</f>
        <v>0</v>
      </c>
      <c r="Q125" s="103"/>
      <c r="R125" s="201">
        <f>R126+R195+R199+R213+R244</f>
        <v>98.29598399999999</v>
      </c>
      <c r="S125" s="103"/>
      <c r="T125" s="202">
        <f>T126+T195+T199+T213+T244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78</v>
      </c>
      <c r="AU125" s="16" t="s">
        <v>121</v>
      </c>
      <c r="BK125" s="203">
        <f>BK126+BK195+BK199+BK213+BK244</f>
        <v>0</v>
      </c>
    </row>
    <row r="126" spans="1:63" s="11" customFormat="1" ht="25.9" customHeight="1">
      <c r="A126" s="11"/>
      <c r="B126" s="204"/>
      <c r="C126" s="205"/>
      <c r="D126" s="206" t="s">
        <v>78</v>
      </c>
      <c r="E126" s="207" t="s">
        <v>87</v>
      </c>
      <c r="F126" s="207" t="s">
        <v>438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SUM(P127:P194)</f>
        <v>0</v>
      </c>
      <c r="Q126" s="212"/>
      <c r="R126" s="213">
        <f>SUM(R127:R194)</f>
        <v>0.107304</v>
      </c>
      <c r="S126" s="212"/>
      <c r="T126" s="214">
        <f>SUM(T127:T194)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15" t="s">
        <v>87</v>
      </c>
      <c r="AT126" s="216" t="s">
        <v>78</v>
      </c>
      <c r="AU126" s="216" t="s">
        <v>79</v>
      </c>
      <c r="AY126" s="215" t="s">
        <v>141</v>
      </c>
      <c r="BK126" s="217">
        <f>SUM(BK127:BK194)</f>
        <v>0</v>
      </c>
    </row>
    <row r="127" spans="1:65" s="2" customFormat="1" ht="33" customHeight="1">
      <c r="A127" s="37"/>
      <c r="B127" s="38"/>
      <c r="C127" s="218" t="s">
        <v>87</v>
      </c>
      <c r="D127" s="218" t="s">
        <v>142</v>
      </c>
      <c r="E127" s="219" t="s">
        <v>862</v>
      </c>
      <c r="F127" s="220" t="s">
        <v>863</v>
      </c>
      <c r="G127" s="221" t="s">
        <v>219</v>
      </c>
      <c r="H127" s="222">
        <v>5</v>
      </c>
      <c r="I127" s="223"/>
      <c r="J127" s="224">
        <f>ROUND(I127*H127,2)</f>
        <v>0</v>
      </c>
      <c r="K127" s="220" t="s">
        <v>146</v>
      </c>
      <c r="L127" s="43"/>
      <c r="M127" s="225" t="s">
        <v>1</v>
      </c>
      <c r="N127" s="226" t="s">
        <v>44</v>
      </c>
      <c r="O127" s="90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9" t="s">
        <v>147</v>
      </c>
      <c r="AT127" s="229" t="s">
        <v>142</v>
      </c>
      <c r="AU127" s="229" t="s">
        <v>87</v>
      </c>
      <c r="AY127" s="16" t="s">
        <v>141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87</v>
      </c>
      <c r="BK127" s="230">
        <f>ROUND(I127*H127,2)</f>
        <v>0</v>
      </c>
      <c r="BL127" s="16" t="s">
        <v>147</v>
      </c>
      <c r="BM127" s="229" t="s">
        <v>864</v>
      </c>
    </row>
    <row r="128" spans="1:47" s="2" customFormat="1" ht="12">
      <c r="A128" s="37"/>
      <c r="B128" s="38"/>
      <c r="C128" s="39"/>
      <c r="D128" s="231" t="s">
        <v>149</v>
      </c>
      <c r="E128" s="39"/>
      <c r="F128" s="232" t="s">
        <v>865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149</v>
      </c>
      <c r="AU128" s="16" t="s">
        <v>87</v>
      </c>
    </row>
    <row r="129" spans="1:65" s="2" customFormat="1" ht="33" customHeight="1">
      <c r="A129" s="37"/>
      <c r="B129" s="38"/>
      <c r="C129" s="218" t="s">
        <v>89</v>
      </c>
      <c r="D129" s="218" t="s">
        <v>142</v>
      </c>
      <c r="E129" s="219" t="s">
        <v>866</v>
      </c>
      <c r="F129" s="220" t="s">
        <v>867</v>
      </c>
      <c r="G129" s="221" t="s">
        <v>219</v>
      </c>
      <c r="H129" s="222">
        <v>5</v>
      </c>
      <c r="I129" s="223"/>
      <c r="J129" s="224">
        <f>ROUND(I129*H129,2)</f>
        <v>0</v>
      </c>
      <c r="K129" s="220" t="s">
        <v>146</v>
      </c>
      <c r="L129" s="43"/>
      <c r="M129" s="225" t="s">
        <v>1</v>
      </c>
      <c r="N129" s="226" t="s">
        <v>44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147</v>
      </c>
      <c r="AT129" s="229" t="s">
        <v>142</v>
      </c>
      <c r="AU129" s="229" t="s">
        <v>87</v>
      </c>
      <c r="AY129" s="16" t="s">
        <v>141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87</v>
      </c>
      <c r="BK129" s="230">
        <f>ROUND(I129*H129,2)</f>
        <v>0</v>
      </c>
      <c r="BL129" s="16" t="s">
        <v>147</v>
      </c>
      <c r="BM129" s="229" t="s">
        <v>868</v>
      </c>
    </row>
    <row r="130" spans="1:47" s="2" customFormat="1" ht="12">
      <c r="A130" s="37"/>
      <c r="B130" s="38"/>
      <c r="C130" s="39"/>
      <c r="D130" s="231" t="s">
        <v>149</v>
      </c>
      <c r="E130" s="39"/>
      <c r="F130" s="232" t="s">
        <v>869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87</v>
      </c>
    </row>
    <row r="131" spans="1:65" s="2" customFormat="1" ht="55.5" customHeight="1">
      <c r="A131" s="37"/>
      <c r="B131" s="38"/>
      <c r="C131" s="218" t="s">
        <v>158</v>
      </c>
      <c r="D131" s="218" t="s">
        <v>142</v>
      </c>
      <c r="E131" s="219" t="s">
        <v>870</v>
      </c>
      <c r="F131" s="220" t="s">
        <v>871</v>
      </c>
      <c r="G131" s="221" t="s">
        <v>145</v>
      </c>
      <c r="H131" s="222">
        <v>28.1</v>
      </c>
      <c r="I131" s="223"/>
      <c r="J131" s="224">
        <f>ROUND(I131*H131,2)</f>
        <v>0</v>
      </c>
      <c r="K131" s="220" t="s">
        <v>146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147</v>
      </c>
      <c r="AT131" s="229" t="s">
        <v>142</v>
      </c>
      <c r="AU131" s="229" t="s">
        <v>87</v>
      </c>
      <c r="AY131" s="16" t="s">
        <v>141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147</v>
      </c>
      <c r="BM131" s="229" t="s">
        <v>872</v>
      </c>
    </row>
    <row r="132" spans="1:47" s="2" customFormat="1" ht="12">
      <c r="A132" s="37"/>
      <c r="B132" s="38"/>
      <c r="C132" s="39"/>
      <c r="D132" s="231" t="s">
        <v>149</v>
      </c>
      <c r="E132" s="39"/>
      <c r="F132" s="232" t="s">
        <v>873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149</v>
      </c>
      <c r="AU132" s="16" t="s">
        <v>87</v>
      </c>
    </row>
    <row r="133" spans="1:51" s="12" customFormat="1" ht="12">
      <c r="A133" s="12"/>
      <c r="B133" s="248"/>
      <c r="C133" s="249"/>
      <c r="D133" s="236" t="s">
        <v>182</v>
      </c>
      <c r="E133" s="268" t="s">
        <v>1</v>
      </c>
      <c r="F133" s="250" t="s">
        <v>874</v>
      </c>
      <c r="G133" s="249"/>
      <c r="H133" s="251">
        <v>22.5</v>
      </c>
      <c r="I133" s="252"/>
      <c r="J133" s="249"/>
      <c r="K133" s="249"/>
      <c r="L133" s="253"/>
      <c r="M133" s="254"/>
      <c r="N133" s="255"/>
      <c r="O133" s="255"/>
      <c r="P133" s="255"/>
      <c r="Q133" s="255"/>
      <c r="R133" s="255"/>
      <c r="S133" s="255"/>
      <c r="T133" s="256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57" t="s">
        <v>182</v>
      </c>
      <c r="AU133" s="257" t="s">
        <v>87</v>
      </c>
      <c r="AV133" s="12" t="s">
        <v>89</v>
      </c>
      <c r="AW133" s="12" t="s">
        <v>33</v>
      </c>
      <c r="AX133" s="12" t="s">
        <v>79</v>
      </c>
      <c r="AY133" s="257" t="s">
        <v>141</v>
      </c>
    </row>
    <row r="134" spans="1:51" s="12" customFormat="1" ht="12">
      <c r="A134" s="12"/>
      <c r="B134" s="248"/>
      <c r="C134" s="249"/>
      <c r="D134" s="236" t="s">
        <v>182</v>
      </c>
      <c r="E134" s="268" t="s">
        <v>1</v>
      </c>
      <c r="F134" s="250" t="s">
        <v>875</v>
      </c>
      <c r="G134" s="249"/>
      <c r="H134" s="251">
        <v>5.6</v>
      </c>
      <c r="I134" s="252"/>
      <c r="J134" s="249"/>
      <c r="K134" s="249"/>
      <c r="L134" s="253"/>
      <c r="M134" s="254"/>
      <c r="N134" s="255"/>
      <c r="O134" s="255"/>
      <c r="P134" s="255"/>
      <c r="Q134" s="255"/>
      <c r="R134" s="255"/>
      <c r="S134" s="255"/>
      <c r="T134" s="256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57" t="s">
        <v>182</v>
      </c>
      <c r="AU134" s="257" t="s">
        <v>87</v>
      </c>
      <c r="AV134" s="12" t="s">
        <v>89</v>
      </c>
      <c r="AW134" s="12" t="s">
        <v>33</v>
      </c>
      <c r="AX134" s="12" t="s">
        <v>79</v>
      </c>
      <c r="AY134" s="257" t="s">
        <v>141</v>
      </c>
    </row>
    <row r="135" spans="1:51" s="14" customFormat="1" ht="12">
      <c r="A135" s="14"/>
      <c r="B135" s="274"/>
      <c r="C135" s="275"/>
      <c r="D135" s="236" t="s">
        <v>182</v>
      </c>
      <c r="E135" s="276" t="s">
        <v>858</v>
      </c>
      <c r="F135" s="277" t="s">
        <v>478</v>
      </c>
      <c r="G135" s="275"/>
      <c r="H135" s="278">
        <v>28.1</v>
      </c>
      <c r="I135" s="279"/>
      <c r="J135" s="275"/>
      <c r="K135" s="275"/>
      <c r="L135" s="280"/>
      <c r="M135" s="281"/>
      <c r="N135" s="282"/>
      <c r="O135" s="282"/>
      <c r="P135" s="282"/>
      <c r="Q135" s="282"/>
      <c r="R135" s="282"/>
      <c r="S135" s="282"/>
      <c r="T135" s="28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4" t="s">
        <v>182</v>
      </c>
      <c r="AU135" s="284" t="s">
        <v>87</v>
      </c>
      <c r="AV135" s="14" t="s">
        <v>147</v>
      </c>
      <c r="AW135" s="14" t="s">
        <v>33</v>
      </c>
      <c r="AX135" s="14" t="s">
        <v>87</v>
      </c>
      <c r="AY135" s="284" t="s">
        <v>141</v>
      </c>
    </row>
    <row r="136" spans="1:65" s="2" customFormat="1" ht="44.25" customHeight="1">
      <c r="A136" s="37"/>
      <c r="B136" s="38"/>
      <c r="C136" s="218" t="s">
        <v>147</v>
      </c>
      <c r="D136" s="218" t="s">
        <v>142</v>
      </c>
      <c r="E136" s="219" t="s">
        <v>876</v>
      </c>
      <c r="F136" s="220" t="s">
        <v>877</v>
      </c>
      <c r="G136" s="221" t="s">
        <v>145</v>
      </c>
      <c r="H136" s="222">
        <v>124</v>
      </c>
      <c r="I136" s="223"/>
      <c r="J136" s="224">
        <f>ROUND(I136*H136,2)</f>
        <v>0</v>
      </c>
      <c r="K136" s="220" t="s">
        <v>146</v>
      </c>
      <c r="L136" s="43"/>
      <c r="M136" s="225" t="s">
        <v>1</v>
      </c>
      <c r="N136" s="226" t="s">
        <v>44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147</v>
      </c>
      <c r="AT136" s="229" t="s">
        <v>142</v>
      </c>
      <c r="AU136" s="229" t="s">
        <v>87</v>
      </c>
      <c r="AY136" s="16" t="s">
        <v>141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87</v>
      </c>
      <c r="BK136" s="230">
        <f>ROUND(I136*H136,2)</f>
        <v>0</v>
      </c>
      <c r="BL136" s="16" t="s">
        <v>147</v>
      </c>
      <c r="BM136" s="229" t="s">
        <v>878</v>
      </c>
    </row>
    <row r="137" spans="1:47" s="2" customFormat="1" ht="12">
      <c r="A137" s="37"/>
      <c r="B137" s="38"/>
      <c r="C137" s="39"/>
      <c r="D137" s="231" t="s">
        <v>149</v>
      </c>
      <c r="E137" s="39"/>
      <c r="F137" s="232" t="s">
        <v>879</v>
      </c>
      <c r="G137" s="39"/>
      <c r="H137" s="39"/>
      <c r="I137" s="233"/>
      <c r="J137" s="39"/>
      <c r="K137" s="39"/>
      <c r="L137" s="43"/>
      <c r="M137" s="234"/>
      <c r="N137" s="23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149</v>
      </c>
      <c r="AU137" s="16" t="s">
        <v>87</v>
      </c>
    </row>
    <row r="138" spans="1:51" s="13" customFormat="1" ht="12">
      <c r="A138" s="13"/>
      <c r="B138" s="258"/>
      <c r="C138" s="259"/>
      <c r="D138" s="236" t="s">
        <v>182</v>
      </c>
      <c r="E138" s="260" t="s">
        <v>1</v>
      </c>
      <c r="F138" s="261" t="s">
        <v>880</v>
      </c>
      <c r="G138" s="259"/>
      <c r="H138" s="260" t="s">
        <v>1</v>
      </c>
      <c r="I138" s="262"/>
      <c r="J138" s="259"/>
      <c r="K138" s="259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182</v>
      </c>
      <c r="AU138" s="267" t="s">
        <v>87</v>
      </c>
      <c r="AV138" s="13" t="s">
        <v>87</v>
      </c>
      <c r="AW138" s="13" t="s">
        <v>33</v>
      </c>
      <c r="AX138" s="13" t="s">
        <v>79</v>
      </c>
      <c r="AY138" s="267" t="s">
        <v>141</v>
      </c>
    </row>
    <row r="139" spans="1:51" s="13" customFormat="1" ht="12">
      <c r="A139" s="13"/>
      <c r="B139" s="258"/>
      <c r="C139" s="259"/>
      <c r="D139" s="236" t="s">
        <v>182</v>
      </c>
      <c r="E139" s="260" t="s">
        <v>1</v>
      </c>
      <c r="F139" s="261" t="s">
        <v>881</v>
      </c>
      <c r="G139" s="259"/>
      <c r="H139" s="260" t="s">
        <v>1</v>
      </c>
      <c r="I139" s="262"/>
      <c r="J139" s="259"/>
      <c r="K139" s="259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182</v>
      </c>
      <c r="AU139" s="267" t="s">
        <v>87</v>
      </c>
      <c r="AV139" s="13" t="s">
        <v>87</v>
      </c>
      <c r="AW139" s="13" t="s">
        <v>33</v>
      </c>
      <c r="AX139" s="13" t="s">
        <v>79</v>
      </c>
      <c r="AY139" s="267" t="s">
        <v>141</v>
      </c>
    </row>
    <row r="140" spans="1:51" s="13" customFormat="1" ht="12">
      <c r="A140" s="13"/>
      <c r="B140" s="258"/>
      <c r="C140" s="259"/>
      <c r="D140" s="236" t="s">
        <v>182</v>
      </c>
      <c r="E140" s="260" t="s">
        <v>1</v>
      </c>
      <c r="F140" s="261" t="s">
        <v>882</v>
      </c>
      <c r="G140" s="259"/>
      <c r="H140" s="260" t="s">
        <v>1</v>
      </c>
      <c r="I140" s="262"/>
      <c r="J140" s="259"/>
      <c r="K140" s="259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182</v>
      </c>
      <c r="AU140" s="267" t="s">
        <v>87</v>
      </c>
      <c r="AV140" s="13" t="s">
        <v>87</v>
      </c>
      <c r="AW140" s="13" t="s">
        <v>33</v>
      </c>
      <c r="AX140" s="13" t="s">
        <v>79</v>
      </c>
      <c r="AY140" s="267" t="s">
        <v>141</v>
      </c>
    </row>
    <row r="141" spans="1:51" s="13" customFormat="1" ht="12">
      <c r="A141" s="13"/>
      <c r="B141" s="258"/>
      <c r="C141" s="259"/>
      <c r="D141" s="236" t="s">
        <v>182</v>
      </c>
      <c r="E141" s="260" t="s">
        <v>1</v>
      </c>
      <c r="F141" s="261" t="s">
        <v>883</v>
      </c>
      <c r="G141" s="259"/>
      <c r="H141" s="260" t="s">
        <v>1</v>
      </c>
      <c r="I141" s="262"/>
      <c r="J141" s="259"/>
      <c r="K141" s="259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182</v>
      </c>
      <c r="AU141" s="267" t="s">
        <v>87</v>
      </c>
      <c r="AV141" s="13" t="s">
        <v>87</v>
      </c>
      <c r="AW141" s="13" t="s">
        <v>33</v>
      </c>
      <c r="AX141" s="13" t="s">
        <v>79</v>
      </c>
      <c r="AY141" s="267" t="s">
        <v>141</v>
      </c>
    </row>
    <row r="142" spans="1:51" s="12" customFormat="1" ht="12">
      <c r="A142" s="12"/>
      <c r="B142" s="248"/>
      <c r="C142" s="249"/>
      <c r="D142" s="236" t="s">
        <v>182</v>
      </c>
      <c r="E142" s="268" t="s">
        <v>1</v>
      </c>
      <c r="F142" s="250" t="s">
        <v>884</v>
      </c>
      <c r="G142" s="249"/>
      <c r="H142" s="251">
        <v>84</v>
      </c>
      <c r="I142" s="252"/>
      <c r="J142" s="249"/>
      <c r="K142" s="249"/>
      <c r="L142" s="253"/>
      <c r="M142" s="254"/>
      <c r="N142" s="255"/>
      <c r="O142" s="255"/>
      <c r="P142" s="255"/>
      <c r="Q142" s="255"/>
      <c r="R142" s="255"/>
      <c r="S142" s="255"/>
      <c r="T142" s="256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57" t="s">
        <v>182</v>
      </c>
      <c r="AU142" s="257" t="s">
        <v>87</v>
      </c>
      <c r="AV142" s="12" t="s">
        <v>89</v>
      </c>
      <c r="AW142" s="12" t="s">
        <v>33</v>
      </c>
      <c r="AX142" s="12" t="s">
        <v>79</v>
      </c>
      <c r="AY142" s="257" t="s">
        <v>141</v>
      </c>
    </row>
    <row r="143" spans="1:51" s="13" customFormat="1" ht="12">
      <c r="A143" s="13"/>
      <c r="B143" s="258"/>
      <c r="C143" s="259"/>
      <c r="D143" s="236" t="s">
        <v>182</v>
      </c>
      <c r="E143" s="260" t="s">
        <v>1</v>
      </c>
      <c r="F143" s="261" t="s">
        <v>885</v>
      </c>
      <c r="G143" s="259"/>
      <c r="H143" s="260" t="s">
        <v>1</v>
      </c>
      <c r="I143" s="262"/>
      <c r="J143" s="259"/>
      <c r="K143" s="259"/>
      <c r="L143" s="263"/>
      <c r="M143" s="264"/>
      <c r="N143" s="265"/>
      <c r="O143" s="265"/>
      <c r="P143" s="265"/>
      <c r="Q143" s="265"/>
      <c r="R143" s="265"/>
      <c r="S143" s="265"/>
      <c r="T143" s="26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7" t="s">
        <v>182</v>
      </c>
      <c r="AU143" s="267" t="s">
        <v>87</v>
      </c>
      <c r="AV143" s="13" t="s">
        <v>87</v>
      </c>
      <c r="AW143" s="13" t="s">
        <v>33</v>
      </c>
      <c r="AX143" s="13" t="s">
        <v>79</v>
      </c>
      <c r="AY143" s="267" t="s">
        <v>141</v>
      </c>
    </row>
    <row r="144" spans="1:51" s="12" customFormat="1" ht="12">
      <c r="A144" s="12"/>
      <c r="B144" s="248"/>
      <c r="C144" s="249"/>
      <c r="D144" s="236" t="s">
        <v>182</v>
      </c>
      <c r="E144" s="268" t="s">
        <v>1</v>
      </c>
      <c r="F144" s="250" t="s">
        <v>886</v>
      </c>
      <c r="G144" s="249"/>
      <c r="H144" s="251">
        <v>40</v>
      </c>
      <c r="I144" s="252"/>
      <c r="J144" s="249"/>
      <c r="K144" s="249"/>
      <c r="L144" s="253"/>
      <c r="M144" s="254"/>
      <c r="N144" s="255"/>
      <c r="O144" s="255"/>
      <c r="P144" s="255"/>
      <c r="Q144" s="255"/>
      <c r="R144" s="255"/>
      <c r="S144" s="255"/>
      <c r="T144" s="256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57" t="s">
        <v>182</v>
      </c>
      <c r="AU144" s="257" t="s">
        <v>87</v>
      </c>
      <c r="AV144" s="12" t="s">
        <v>89</v>
      </c>
      <c r="AW144" s="12" t="s">
        <v>33</v>
      </c>
      <c r="AX144" s="12" t="s">
        <v>79</v>
      </c>
      <c r="AY144" s="257" t="s">
        <v>141</v>
      </c>
    </row>
    <row r="145" spans="1:51" s="14" customFormat="1" ht="12">
      <c r="A145" s="14"/>
      <c r="B145" s="274"/>
      <c r="C145" s="275"/>
      <c r="D145" s="236" t="s">
        <v>182</v>
      </c>
      <c r="E145" s="276" t="s">
        <v>844</v>
      </c>
      <c r="F145" s="277" t="s">
        <v>478</v>
      </c>
      <c r="G145" s="275"/>
      <c r="H145" s="278">
        <v>124</v>
      </c>
      <c r="I145" s="279"/>
      <c r="J145" s="275"/>
      <c r="K145" s="275"/>
      <c r="L145" s="280"/>
      <c r="M145" s="281"/>
      <c r="N145" s="282"/>
      <c r="O145" s="282"/>
      <c r="P145" s="282"/>
      <c r="Q145" s="282"/>
      <c r="R145" s="282"/>
      <c r="S145" s="282"/>
      <c r="T145" s="28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4" t="s">
        <v>182</v>
      </c>
      <c r="AU145" s="284" t="s">
        <v>87</v>
      </c>
      <c r="AV145" s="14" t="s">
        <v>147</v>
      </c>
      <c r="AW145" s="14" t="s">
        <v>33</v>
      </c>
      <c r="AX145" s="14" t="s">
        <v>87</v>
      </c>
      <c r="AY145" s="284" t="s">
        <v>141</v>
      </c>
    </row>
    <row r="146" spans="1:65" s="2" customFormat="1" ht="100.5" customHeight="1">
      <c r="A146" s="37"/>
      <c r="B146" s="38"/>
      <c r="C146" s="218" t="s">
        <v>168</v>
      </c>
      <c r="D146" s="218" t="s">
        <v>142</v>
      </c>
      <c r="E146" s="219" t="s">
        <v>887</v>
      </c>
      <c r="F146" s="220" t="s">
        <v>888</v>
      </c>
      <c r="G146" s="221" t="s">
        <v>145</v>
      </c>
      <c r="H146" s="222">
        <v>10.2</v>
      </c>
      <c r="I146" s="223"/>
      <c r="J146" s="224">
        <f>ROUND(I146*H146,2)</f>
        <v>0</v>
      </c>
      <c r="K146" s="220" t="s">
        <v>146</v>
      </c>
      <c r="L146" s="43"/>
      <c r="M146" s="225" t="s">
        <v>1</v>
      </c>
      <c r="N146" s="226" t="s">
        <v>44</v>
      </c>
      <c r="O146" s="90"/>
      <c r="P146" s="227">
        <f>O146*H146</f>
        <v>0</v>
      </c>
      <c r="Q146" s="227">
        <v>0.01052</v>
      </c>
      <c r="R146" s="227">
        <f>Q146*H146</f>
        <v>0.107304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147</v>
      </c>
      <c r="AT146" s="229" t="s">
        <v>142</v>
      </c>
      <c r="AU146" s="229" t="s">
        <v>87</v>
      </c>
      <c r="AY146" s="16" t="s">
        <v>141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87</v>
      </c>
      <c r="BK146" s="230">
        <f>ROUND(I146*H146,2)</f>
        <v>0</v>
      </c>
      <c r="BL146" s="16" t="s">
        <v>147</v>
      </c>
      <c r="BM146" s="229" t="s">
        <v>889</v>
      </c>
    </row>
    <row r="147" spans="1:47" s="2" customFormat="1" ht="12">
      <c r="A147" s="37"/>
      <c r="B147" s="38"/>
      <c r="C147" s="39"/>
      <c r="D147" s="231" t="s">
        <v>149</v>
      </c>
      <c r="E147" s="39"/>
      <c r="F147" s="232" t="s">
        <v>890</v>
      </c>
      <c r="G147" s="39"/>
      <c r="H147" s="39"/>
      <c r="I147" s="233"/>
      <c r="J147" s="39"/>
      <c r="K147" s="39"/>
      <c r="L147" s="43"/>
      <c r="M147" s="234"/>
      <c r="N147" s="23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149</v>
      </c>
      <c r="AU147" s="16" t="s">
        <v>87</v>
      </c>
    </row>
    <row r="148" spans="1:51" s="13" customFormat="1" ht="12">
      <c r="A148" s="13"/>
      <c r="B148" s="258"/>
      <c r="C148" s="259"/>
      <c r="D148" s="236" t="s">
        <v>182</v>
      </c>
      <c r="E148" s="260" t="s">
        <v>1</v>
      </c>
      <c r="F148" s="261" t="s">
        <v>891</v>
      </c>
      <c r="G148" s="259"/>
      <c r="H148" s="260" t="s">
        <v>1</v>
      </c>
      <c r="I148" s="262"/>
      <c r="J148" s="259"/>
      <c r="K148" s="259"/>
      <c r="L148" s="263"/>
      <c r="M148" s="264"/>
      <c r="N148" s="265"/>
      <c r="O148" s="265"/>
      <c r="P148" s="265"/>
      <c r="Q148" s="265"/>
      <c r="R148" s="265"/>
      <c r="S148" s="265"/>
      <c r="T148" s="26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7" t="s">
        <v>182</v>
      </c>
      <c r="AU148" s="267" t="s">
        <v>87</v>
      </c>
      <c r="AV148" s="13" t="s">
        <v>87</v>
      </c>
      <c r="AW148" s="13" t="s">
        <v>33</v>
      </c>
      <c r="AX148" s="13" t="s">
        <v>79</v>
      </c>
      <c r="AY148" s="267" t="s">
        <v>141</v>
      </c>
    </row>
    <row r="149" spans="1:51" s="12" customFormat="1" ht="12">
      <c r="A149" s="12"/>
      <c r="B149" s="248"/>
      <c r="C149" s="249"/>
      <c r="D149" s="236" t="s">
        <v>182</v>
      </c>
      <c r="E149" s="268" t="s">
        <v>847</v>
      </c>
      <c r="F149" s="250" t="s">
        <v>892</v>
      </c>
      <c r="G149" s="249"/>
      <c r="H149" s="251">
        <v>10.2</v>
      </c>
      <c r="I149" s="252"/>
      <c r="J149" s="249"/>
      <c r="K149" s="249"/>
      <c r="L149" s="253"/>
      <c r="M149" s="254"/>
      <c r="N149" s="255"/>
      <c r="O149" s="255"/>
      <c r="P149" s="255"/>
      <c r="Q149" s="255"/>
      <c r="R149" s="255"/>
      <c r="S149" s="255"/>
      <c r="T149" s="256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57" t="s">
        <v>182</v>
      </c>
      <c r="AU149" s="257" t="s">
        <v>87</v>
      </c>
      <c r="AV149" s="12" t="s">
        <v>89</v>
      </c>
      <c r="AW149" s="12" t="s">
        <v>33</v>
      </c>
      <c r="AX149" s="12" t="s">
        <v>87</v>
      </c>
      <c r="AY149" s="257" t="s">
        <v>141</v>
      </c>
    </row>
    <row r="150" spans="1:65" s="2" customFormat="1" ht="49.05" customHeight="1">
      <c r="A150" s="37"/>
      <c r="B150" s="38"/>
      <c r="C150" s="218" t="s">
        <v>175</v>
      </c>
      <c r="D150" s="218" t="s">
        <v>142</v>
      </c>
      <c r="E150" s="219" t="s">
        <v>893</v>
      </c>
      <c r="F150" s="220" t="s">
        <v>894</v>
      </c>
      <c r="G150" s="221" t="s">
        <v>219</v>
      </c>
      <c r="H150" s="222">
        <v>5</v>
      </c>
      <c r="I150" s="223"/>
      <c r="J150" s="224">
        <f>ROUND(I150*H150,2)</f>
        <v>0</v>
      </c>
      <c r="K150" s="220" t="s">
        <v>146</v>
      </c>
      <c r="L150" s="43"/>
      <c r="M150" s="225" t="s">
        <v>1</v>
      </c>
      <c r="N150" s="226" t="s">
        <v>44</v>
      </c>
      <c r="O150" s="90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9" t="s">
        <v>147</v>
      </c>
      <c r="AT150" s="229" t="s">
        <v>142</v>
      </c>
      <c r="AU150" s="229" t="s">
        <v>87</v>
      </c>
      <c r="AY150" s="16" t="s">
        <v>141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6" t="s">
        <v>87</v>
      </c>
      <c r="BK150" s="230">
        <f>ROUND(I150*H150,2)</f>
        <v>0</v>
      </c>
      <c r="BL150" s="16" t="s">
        <v>147</v>
      </c>
      <c r="BM150" s="229" t="s">
        <v>895</v>
      </c>
    </row>
    <row r="151" spans="1:47" s="2" customFormat="1" ht="12">
      <c r="A151" s="37"/>
      <c r="B151" s="38"/>
      <c r="C151" s="39"/>
      <c r="D151" s="231" t="s">
        <v>149</v>
      </c>
      <c r="E151" s="39"/>
      <c r="F151" s="232" t="s">
        <v>896</v>
      </c>
      <c r="G151" s="39"/>
      <c r="H151" s="39"/>
      <c r="I151" s="233"/>
      <c r="J151" s="39"/>
      <c r="K151" s="39"/>
      <c r="L151" s="43"/>
      <c r="M151" s="234"/>
      <c r="N151" s="235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149</v>
      </c>
      <c r="AU151" s="16" t="s">
        <v>87</v>
      </c>
    </row>
    <row r="152" spans="1:65" s="2" customFormat="1" ht="44.25" customHeight="1">
      <c r="A152" s="37"/>
      <c r="B152" s="38"/>
      <c r="C152" s="218" t="s">
        <v>184</v>
      </c>
      <c r="D152" s="218" t="s">
        <v>142</v>
      </c>
      <c r="E152" s="219" t="s">
        <v>897</v>
      </c>
      <c r="F152" s="220" t="s">
        <v>898</v>
      </c>
      <c r="G152" s="221" t="s">
        <v>219</v>
      </c>
      <c r="H152" s="222">
        <v>5</v>
      </c>
      <c r="I152" s="223"/>
      <c r="J152" s="224">
        <f>ROUND(I152*H152,2)</f>
        <v>0</v>
      </c>
      <c r="K152" s="220" t="s">
        <v>146</v>
      </c>
      <c r="L152" s="43"/>
      <c r="M152" s="225" t="s">
        <v>1</v>
      </c>
      <c r="N152" s="226" t="s">
        <v>44</v>
      </c>
      <c r="O152" s="90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147</v>
      </c>
      <c r="AT152" s="229" t="s">
        <v>142</v>
      </c>
      <c r="AU152" s="229" t="s">
        <v>87</v>
      </c>
      <c r="AY152" s="16" t="s">
        <v>141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87</v>
      </c>
      <c r="BK152" s="230">
        <f>ROUND(I152*H152,2)</f>
        <v>0</v>
      </c>
      <c r="BL152" s="16" t="s">
        <v>147</v>
      </c>
      <c r="BM152" s="229" t="s">
        <v>899</v>
      </c>
    </row>
    <row r="153" spans="1:47" s="2" customFormat="1" ht="12">
      <c r="A153" s="37"/>
      <c r="B153" s="38"/>
      <c r="C153" s="39"/>
      <c r="D153" s="231" t="s">
        <v>149</v>
      </c>
      <c r="E153" s="39"/>
      <c r="F153" s="232" t="s">
        <v>900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149</v>
      </c>
      <c r="AU153" s="16" t="s">
        <v>87</v>
      </c>
    </row>
    <row r="154" spans="1:65" s="2" customFormat="1" ht="37.8" customHeight="1">
      <c r="A154" s="37"/>
      <c r="B154" s="38"/>
      <c r="C154" s="218" t="s">
        <v>180</v>
      </c>
      <c r="D154" s="218" t="s">
        <v>142</v>
      </c>
      <c r="E154" s="219" t="s">
        <v>465</v>
      </c>
      <c r="F154" s="220" t="s">
        <v>466</v>
      </c>
      <c r="G154" s="221" t="s">
        <v>219</v>
      </c>
      <c r="H154" s="222">
        <v>5</v>
      </c>
      <c r="I154" s="223"/>
      <c r="J154" s="224">
        <f>ROUND(I154*H154,2)</f>
        <v>0</v>
      </c>
      <c r="K154" s="220" t="s">
        <v>146</v>
      </c>
      <c r="L154" s="43"/>
      <c r="M154" s="225" t="s">
        <v>1</v>
      </c>
      <c r="N154" s="226" t="s">
        <v>44</v>
      </c>
      <c r="O154" s="90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147</v>
      </c>
      <c r="AT154" s="229" t="s">
        <v>142</v>
      </c>
      <c r="AU154" s="229" t="s">
        <v>87</v>
      </c>
      <c r="AY154" s="16" t="s">
        <v>141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87</v>
      </c>
      <c r="BK154" s="230">
        <f>ROUND(I154*H154,2)</f>
        <v>0</v>
      </c>
      <c r="BL154" s="16" t="s">
        <v>147</v>
      </c>
      <c r="BM154" s="229" t="s">
        <v>901</v>
      </c>
    </row>
    <row r="155" spans="1:47" s="2" customFormat="1" ht="12">
      <c r="A155" s="37"/>
      <c r="B155" s="38"/>
      <c r="C155" s="39"/>
      <c r="D155" s="231" t="s">
        <v>149</v>
      </c>
      <c r="E155" s="39"/>
      <c r="F155" s="232" t="s">
        <v>468</v>
      </c>
      <c r="G155" s="39"/>
      <c r="H155" s="39"/>
      <c r="I155" s="233"/>
      <c r="J155" s="39"/>
      <c r="K155" s="39"/>
      <c r="L155" s="43"/>
      <c r="M155" s="234"/>
      <c r="N155" s="235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149</v>
      </c>
      <c r="AU155" s="16" t="s">
        <v>87</v>
      </c>
    </row>
    <row r="156" spans="1:65" s="2" customFormat="1" ht="62.7" customHeight="1">
      <c r="A156" s="37"/>
      <c r="B156" s="38"/>
      <c r="C156" s="218" t="s">
        <v>195</v>
      </c>
      <c r="D156" s="218" t="s">
        <v>142</v>
      </c>
      <c r="E156" s="219" t="s">
        <v>902</v>
      </c>
      <c r="F156" s="220" t="s">
        <v>903</v>
      </c>
      <c r="G156" s="221" t="s">
        <v>219</v>
      </c>
      <c r="H156" s="222">
        <v>5</v>
      </c>
      <c r="I156" s="223"/>
      <c r="J156" s="224">
        <f>ROUND(I156*H156,2)</f>
        <v>0</v>
      </c>
      <c r="K156" s="220" t="s">
        <v>146</v>
      </c>
      <c r="L156" s="43"/>
      <c r="M156" s="225" t="s">
        <v>1</v>
      </c>
      <c r="N156" s="226" t="s">
        <v>44</v>
      </c>
      <c r="O156" s="90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147</v>
      </c>
      <c r="AT156" s="229" t="s">
        <v>142</v>
      </c>
      <c r="AU156" s="229" t="s">
        <v>87</v>
      </c>
      <c r="AY156" s="16" t="s">
        <v>141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87</v>
      </c>
      <c r="BK156" s="230">
        <f>ROUND(I156*H156,2)</f>
        <v>0</v>
      </c>
      <c r="BL156" s="16" t="s">
        <v>147</v>
      </c>
      <c r="BM156" s="229" t="s">
        <v>904</v>
      </c>
    </row>
    <row r="157" spans="1:47" s="2" customFormat="1" ht="12">
      <c r="A157" s="37"/>
      <c r="B157" s="38"/>
      <c r="C157" s="39"/>
      <c r="D157" s="231" t="s">
        <v>149</v>
      </c>
      <c r="E157" s="39"/>
      <c r="F157" s="232" t="s">
        <v>905</v>
      </c>
      <c r="G157" s="39"/>
      <c r="H157" s="39"/>
      <c r="I157" s="233"/>
      <c r="J157" s="39"/>
      <c r="K157" s="39"/>
      <c r="L157" s="43"/>
      <c r="M157" s="234"/>
      <c r="N157" s="235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149</v>
      </c>
      <c r="AU157" s="16" t="s">
        <v>87</v>
      </c>
    </row>
    <row r="158" spans="1:65" s="2" customFormat="1" ht="62.7" customHeight="1">
      <c r="A158" s="37"/>
      <c r="B158" s="38"/>
      <c r="C158" s="218" t="s">
        <v>203</v>
      </c>
      <c r="D158" s="218" t="s">
        <v>142</v>
      </c>
      <c r="E158" s="219" t="s">
        <v>906</v>
      </c>
      <c r="F158" s="220" t="s">
        <v>907</v>
      </c>
      <c r="G158" s="221" t="s">
        <v>219</v>
      </c>
      <c r="H158" s="222">
        <v>5</v>
      </c>
      <c r="I158" s="223"/>
      <c r="J158" s="224">
        <f>ROUND(I158*H158,2)</f>
        <v>0</v>
      </c>
      <c r="K158" s="220" t="s">
        <v>146</v>
      </c>
      <c r="L158" s="43"/>
      <c r="M158" s="225" t="s">
        <v>1</v>
      </c>
      <c r="N158" s="226" t="s">
        <v>44</v>
      </c>
      <c r="O158" s="90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9" t="s">
        <v>147</v>
      </c>
      <c r="AT158" s="229" t="s">
        <v>142</v>
      </c>
      <c r="AU158" s="229" t="s">
        <v>87</v>
      </c>
      <c r="AY158" s="16" t="s">
        <v>141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87</v>
      </c>
      <c r="BK158" s="230">
        <f>ROUND(I158*H158,2)</f>
        <v>0</v>
      </c>
      <c r="BL158" s="16" t="s">
        <v>147</v>
      </c>
      <c r="BM158" s="229" t="s">
        <v>908</v>
      </c>
    </row>
    <row r="159" spans="1:47" s="2" customFormat="1" ht="12">
      <c r="A159" s="37"/>
      <c r="B159" s="38"/>
      <c r="C159" s="39"/>
      <c r="D159" s="231" t="s">
        <v>149</v>
      </c>
      <c r="E159" s="39"/>
      <c r="F159" s="232" t="s">
        <v>909</v>
      </c>
      <c r="G159" s="39"/>
      <c r="H159" s="39"/>
      <c r="I159" s="233"/>
      <c r="J159" s="39"/>
      <c r="K159" s="39"/>
      <c r="L159" s="43"/>
      <c r="M159" s="234"/>
      <c r="N159" s="235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149</v>
      </c>
      <c r="AU159" s="16" t="s">
        <v>87</v>
      </c>
    </row>
    <row r="160" spans="1:65" s="2" customFormat="1" ht="55.5" customHeight="1">
      <c r="A160" s="37"/>
      <c r="B160" s="38"/>
      <c r="C160" s="218" t="s">
        <v>209</v>
      </c>
      <c r="D160" s="218" t="s">
        <v>142</v>
      </c>
      <c r="E160" s="219" t="s">
        <v>479</v>
      </c>
      <c r="F160" s="220" t="s">
        <v>480</v>
      </c>
      <c r="G160" s="221" t="s">
        <v>219</v>
      </c>
      <c r="H160" s="222">
        <v>5</v>
      </c>
      <c r="I160" s="223"/>
      <c r="J160" s="224">
        <f>ROUND(I160*H160,2)</f>
        <v>0</v>
      </c>
      <c r="K160" s="220" t="s">
        <v>146</v>
      </c>
      <c r="L160" s="43"/>
      <c r="M160" s="225" t="s">
        <v>1</v>
      </c>
      <c r="N160" s="226" t="s">
        <v>44</v>
      </c>
      <c r="O160" s="90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147</v>
      </c>
      <c r="AT160" s="229" t="s">
        <v>142</v>
      </c>
      <c r="AU160" s="229" t="s">
        <v>87</v>
      </c>
      <c r="AY160" s="16" t="s">
        <v>141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87</v>
      </c>
      <c r="BK160" s="230">
        <f>ROUND(I160*H160,2)</f>
        <v>0</v>
      </c>
      <c r="BL160" s="16" t="s">
        <v>147</v>
      </c>
      <c r="BM160" s="229" t="s">
        <v>910</v>
      </c>
    </row>
    <row r="161" spans="1:47" s="2" customFormat="1" ht="12">
      <c r="A161" s="37"/>
      <c r="B161" s="38"/>
      <c r="C161" s="39"/>
      <c r="D161" s="231" t="s">
        <v>149</v>
      </c>
      <c r="E161" s="39"/>
      <c r="F161" s="232" t="s">
        <v>482</v>
      </c>
      <c r="G161" s="39"/>
      <c r="H161" s="39"/>
      <c r="I161" s="233"/>
      <c r="J161" s="39"/>
      <c r="K161" s="39"/>
      <c r="L161" s="43"/>
      <c r="M161" s="234"/>
      <c r="N161" s="235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149</v>
      </c>
      <c r="AU161" s="16" t="s">
        <v>87</v>
      </c>
    </row>
    <row r="162" spans="1:65" s="2" customFormat="1" ht="62.7" customHeight="1">
      <c r="A162" s="37"/>
      <c r="B162" s="38"/>
      <c r="C162" s="218" t="s">
        <v>216</v>
      </c>
      <c r="D162" s="218" t="s">
        <v>142</v>
      </c>
      <c r="E162" s="219" t="s">
        <v>159</v>
      </c>
      <c r="F162" s="220" t="s">
        <v>160</v>
      </c>
      <c r="G162" s="221" t="s">
        <v>145</v>
      </c>
      <c r="H162" s="222">
        <v>172.492</v>
      </c>
      <c r="I162" s="223"/>
      <c r="J162" s="224">
        <f>ROUND(I162*H162,2)</f>
        <v>0</v>
      </c>
      <c r="K162" s="220" t="s">
        <v>146</v>
      </c>
      <c r="L162" s="43"/>
      <c r="M162" s="225" t="s">
        <v>1</v>
      </c>
      <c r="N162" s="226" t="s">
        <v>44</v>
      </c>
      <c r="O162" s="90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147</v>
      </c>
      <c r="AT162" s="229" t="s">
        <v>142</v>
      </c>
      <c r="AU162" s="229" t="s">
        <v>87</v>
      </c>
      <c r="AY162" s="16" t="s">
        <v>141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87</v>
      </c>
      <c r="BK162" s="230">
        <f>ROUND(I162*H162,2)</f>
        <v>0</v>
      </c>
      <c r="BL162" s="16" t="s">
        <v>147</v>
      </c>
      <c r="BM162" s="229" t="s">
        <v>911</v>
      </c>
    </row>
    <row r="163" spans="1:47" s="2" customFormat="1" ht="12">
      <c r="A163" s="37"/>
      <c r="B163" s="38"/>
      <c r="C163" s="39"/>
      <c r="D163" s="231" t="s">
        <v>149</v>
      </c>
      <c r="E163" s="39"/>
      <c r="F163" s="232" t="s">
        <v>162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149</v>
      </c>
      <c r="AU163" s="16" t="s">
        <v>87</v>
      </c>
    </row>
    <row r="164" spans="1:47" s="2" customFormat="1" ht="12">
      <c r="A164" s="37"/>
      <c r="B164" s="38"/>
      <c r="C164" s="39"/>
      <c r="D164" s="236" t="s">
        <v>156</v>
      </c>
      <c r="E164" s="39"/>
      <c r="F164" s="237" t="s">
        <v>163</v>
      </c>
      <c r="G164" s="39"/>
      <c r="H164" s="39"/>
      <c r="I164" s="233"/>
      <c r="J164" s="39"/>
      <c r="K164" s="39"/>
      <c r="L164" s="43"/>
      <c r="M164" s="234"/>
      <c r="N164" s="235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156</v>
      </c>
      <c r="AU164" s="16" t="s">
        <v>87</v>
      </c>
    </row>
    <row r="165" spans="1:51" s="12" customFormat="1" ht="12">
      <c r="A165" s="12"/>
      <c r="B165" s="248"/>
      <c r="C165" s="249"/>
      <c r="D165" s="236" t="s">
        <v>182</v>
      </c>
      <c r="E165" s="268" t="s">
        <v>1</v>
      </c>
      <c r="F165" s="250" t="s">
        <v>912</v>
      </c>
      <c r="G165" s="249"/>
      <c r="H165" s="251">
        <v>134.2</v>
      </c>
      <c r="I165" s="252"/>
      <c r="J165" s="249"/>
      <c r="K165" s="249"/>
      <c r="L165" s="253"/>
      <c r="M165" s="254"/>
      <c r="N165" s="255"/>
      <c r="O165" s="255"/>
      <c r="P165" s="255"/>
      <c r="Q165" s="255"/>
      <c r="R165" s="255"/>
      <c r="S165" s="255"/>
      <c r="T165" s="256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57" t="s">
        <v>182</v>
      </c>
      <c r="AU165" s="257" t="s">
        <v>87</v>
      </c>
      <c r="AV165" s="12" t="s">
        <v>89</v>
      </c>
      <c r="AW165" s="12" t="s">
        <v>33</v>
      </c>
      <c r="AX165" s="12" t="s">
        <v>79</v>
      </c>
      <c r="AY165" s="257" t="s">
        <v>141</v>
      </c>
    </row>
    <row r="166" spans="1:51" s="12" customFormat="1" ht="12">
      <c r="A166" s="12"/>
      <c r="B166" s="248"/>
      <c r="C166" s="249"/>
      <c r="D166" s="236" t="s">
        <v>182</v>
      </c>
      <c r="E166" s="268" t="s">
        <v>1</v>
      </c>
      <c r="F166" s="250" t="s">
        <v>850</v>
      </c>
      <c r="G166" s="249"/>
      <c r="H166" s="251">
        <v>2.352</v>
      </c>
      <c r="I166" s="252"/>
      <c r="J166" s="249"/>
      <c r="K166" s="249"/>
      <c r="L166" s="253"/>
      <c r="M166" s="254"/>
      <c r="N166" s="255"/>
      <c r="O166" s="255"/>
      <c r="P166" s="255"/>
      <c r="Q166" s="255"/>
      <c r="R166" s="255"/>
      <c r="S166" s="255"/>
      <c r="T166" s="256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57" t="s">
        <v>182</v>
      </c>
      <c r="AU166" s="257" t="s">
        <v>87</v>
      </c>
      <c r="AV166" s="12" t="s">
        <v>89</v>
      </c>
      <c r="AW166" s="12" t="s">
        <v>33</v>
      </c>
      <c r="AX166" s="12" t="s">
        <v>79</v>
      </c>
      <c r="AY166" s="257" t="s">
        <v>141</v>
      </c>
    </row>
    <row r="167" spans="1:51" s="12" customFormat="1" ht="12">
      <c r="A167" s="12"/>
      <c r="B167" s="248"/>
      <c r="C167" s="249"/>
      <c r="D167" s="236" t="s">
        <v>182</v>
      </c>
      <c r="E167" s="268" t="s">
        <v>1</v>
      </c>
      <c r="F167" s="250" t="s">
        <v>855</v>
      </c>
      <c r="G167" s="249"/>
      <c r="H167" s="251">
        <v>7.84</v>
      </c>
      <c r="I167" s="252"/>
      <c r="J167" s="249"/>
      <c r="K167" s="249"/>
      <c r="L167" s="253"/>
      <c r="M167" s="254"/>
      <c r="N167" s="255"/>
      <c r="O167" s="255"/>
      <c r="P167" s="255"/>
      <c r="Q167" s="255"/>
      <c r="R167" s="255"/>
      <c r="S167" s="255"/>
      <c r="T167" s="256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57" t="s">
        <v>182</v>
      </c>
      <c r="AU167" s="257" t="s">
        <v>87</v>
      </c>
      <c r="AV167" s="12" t="s">
        <v>89</v>
      </c>
      <c r="AW167" s="12" t="s">
        <v>33</v>
      </c>
      <c r="AX167" s="12" t="s">
        <v>79</v>
      </c>
      <c r="AY167" s="257" t="s">
        <v>141</v>
      </c>
    </row>
    <row r="168" spans="1:51" s="12" customFormat="1" ht="12">
      <c r="A168" s="12"/>
      <c r="B168" s="248"/>
      <c r="C168" s="249"/>
      <c r="D168" s="236" t="s">
        <v>182</v>
      </c>
      <c r="E168" s="268" t="s">
        <v>1</v>
      </c>
      <c r="F168" s="250" t="s">
        <v>858</v>
      </c>
      <c r="G168" s="249"/>
      <c r="H168" s="251">
        <v>28.1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57" t="s">
        <v>182</v>
      </c>
      <c r="AU168" s="257" t="s">
        <v>87</v>
      </c>
      <c r="AV168" s="12" t="s">
        <v>89</v>
      </c>
      <c r="AW168" s="12" t="s">
        <v>33</v>
      </c>
      <c r="AX168" s="12" t="s">
        <v>79</v>
      </c>
      <c r="AY168" s="257" t="s">
        <v>141</v>
      </c>
    </row>
    <row r="169" spans="1:51" s="14" customFormat="1" ht="12">
      <c r="A169" s="14"/>
      <c r="B169" s="274"/>
      <c r="C169" s="275"/>
      <c r="D169" s="236" t="s">
        <v>182</v>
      </c>
      <c r="E169" s="276" t="s">
        <v>1</v>
      </c>
      <c r="F169" s="277" t="s">
        <v>478</v>
      </c>
      <c r="G169" s="275"/>
      <c r="H169" s="278">
        <v>172.492</v>
      </c>
      <c r="I169" s="279"/>
      <c r="J169" s="275"/>
      <c r="K169" s="275"/>
      <c r="L169" s="280"/>
      <c r="M169" s="281"/>
      <c r="N169" s="282"/>
      <c r="O169" s="282"/>
      <c r="P169" s="282"/>
      <c r="Q169" s="282"/>
      <c r="R169" s="282"/>
      <c r="S169" s="282"/>
      <c r="T169" s="28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4" t="s">
        <v>182</v>
      </c>
      <c r="AU169" s="284" t="s">
        <v>87</v>
      </c>
      <c r="AV169" s="14" t="s">
        <v>147</v>
      </c>
      <c r="AW169" s="14" t="s">
        <v>33</v>
      </c>
      <c r="AX169" s="14" t="s">
        <v>87</v>
      </c>
      <c r="AY169" s="284" t="s">
        <v>141</v>
      </c>
    </row>
    <row r="170" spans="1:65" s="2" customFormat="1" ht="37.8" customHeight="1">
      <c r="A170" s="37"/>
      <c r="B170" s="38"/>
      <c r="C170" s="218" t="s">
        <v>8</v>
      </c>
      <c r="D170" s="218" t="s">
        <v>142</v>
      </c>
      <c r="E170" s="219" t="s">
        <v>164</v>
      </c>
      <c r="F170" s="220" t="s">
        <v>165</v>
      </c>
      <c r="G170" s="221" t="s">
        <v>145</v>
      </c>
      <c r="H170" s="222">
        <v>172.492</v>
      </c>
      <c r="I170" s="223"/>
      <c r="J170" s="224">
        <f>ROUND(I170*H170,2)</f>
        <v>0</v>
      </c>
      <c r="K170" s="220" t="s">
        <v>146</v>
      </c>
      <c r="L170" s="43"/>
      <c r="M170" s="225" t="s">
        <v>1</v>
      </c>
      <c r="N170" s="226" t="s">
        <v>44</v>
      </c>
      <c r="O170" s="90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9" t="s">
        <v>147</v>
      </c>
      <c r="AT170" s="229" t="s">
        <v>142</v>
      </c>
      <c r="AU170" s="229" t="s">
        <v>87</v>
      </c>
      <c r="AY170" s="16" t="s">
        <v>141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6" t="s">
        <v>87</v>
      </c>
      <c r="BK170" s="230">
        <f>ROUND(I170*H170,2)</f>
        <v>0</v>
      </c>
      <c r="BL170" s="16" t="s">
        <v>147</v>
      </c>
      <c r="BM170" s="229" t="s">
        <v>913</v>
      </c>
    </row>
    <row r="171" spans="1:47" s="2" customFormat="1" ht="12">
      <c r="A171" s="37"/>
      <c r="B171" s="38"/>
      <c r="C171" s="39"/>
      <c r="D171" s="231" t="s">
        <v>149</v>
      </c>
      <c r="E171" s="39"/>
      <c r="F171" s="232" t="s">
        <v>167</v>
      </c>
      <c r="G171" s="39"/>
      <c r="H171" s="39"/>
      <c r="I171" s="233"/>
      <c r="J171" s="39"/>
      <c r="K171" s="39"/>
      <c r="L171" s="43"/>
      <c r="M171" s="234"/>
      <c r="N171" s="235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149</v>
      </c>
      <c r="AU171" s="16" t="s">
        <v>87</v>
      </c>
    </row>
    <row r="172" spans="1:51" s="12" customFormat="1" ht="12">
      <c r="A172" s="12"/>
      <c r="B172" s="248"/>
      <c r="C172" s="249"/>
      <c r="D172" s="236" t="s">
        <v>182</v>
      </c>
      <c r="E172" s="268" t="s">
        <v>1</v>
      </c>
      <c r="F172" s="250" t="s">
        <v>912</v>
      </c>
      <c r="G172" s="249"/>
      <c r="H172" s="251">
        <v>134.2</v>
      </c>
      <c r="I172" s="252"/>
      <c r="J172" s="249"/>
      <c r="K172" s="249"/>
      <c r="L172" s="253"/>
      <c r="M172" s="254"/>
      <c r="N172" s="255"/>
      <c r="O172" s="255"/>
      <c r="P172" s="255"/>
      <c r="Q172" s="255"/>
      <c r="R172" s="255"/>
      <c r="S172" s="255"/>
      <c r="T172" s="256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57" t="s">
        <v>182</v>
      </c>
      <c r="AU172" s="257" t="s">
        <v>87</v>
      </c>
      <c r="AV172" s="12" t="s">
        <v>89</v>
      </c>
      <c r="AW172" s="12" t="s">
        <v>33</v>
      </c>
      <c r="AX172" s="12" t="s">
        <v>79</v>
      </c>
      <c r="AY172" s="257" t="s">
        <v>141</v>
      </c>
    </row>
    <row r="173" spans="1:51" s="12" customFormat="1" ht="12">
      <c r="A173" s="12"/>
      <c r="B173" s="248"/>
      <c r="C173" s="249"/>
      <c r="D173" s="236" t="s">
        <v>182</v>
      </c>
      <c r="E173" s="268" t="s">
        <v>1</v>
      </c>
      <c r="F173" s="250" t="s">
        <v>850</v>
      </c>
      <c r="G173" s="249"/>
      <c r="H173" s="251">
        <v>2.352</v>
      </c>
      <c r="I173" s="252"/>
      <c r="J173" s="249"/>
      <c r="K173" s="249"/>
      <c r="L173" s="253"/>
      <c r="M173" s="254"/>
      <c r="N173" s="255"/>
      <c r="O173" s="255"/>
      <c r="P173" s="255"/>
      <c r="Q173" s="255"/>
      <c r="R173" s="255"/>
      <c r="S173" s="255"/>
      <c r="T173" s="256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57" t="s">
        <v>182</v>
      </c>
      <c r="AU173" s="257" t="s">
        <v>87</v>
      </c>
      <c r="AV173" s="12" t="s">
        <v>89</v>
      </c>
      <c r="AW173" s="12" t="s">
        <v>33</v>
      </c>
      <c r="AX173" s="12" t="s">
        <v>79</v>
      </c>
      <c r="AY173" s="257" t="s">
        <v>141</v>
      </c>
    </row>
    <row r="174" spans="1:51" s="12" customFormat="1" ht="12">
      <c r="A174" s="12"/>
      <c r="B174" s="248"/>
      <c r="C174" s="249"/>
      <c r="D174" s="236" t="s">
        <v>182</v>
      </c>
      <c r="E174" s="268" t="s">
        <v>1</v>
      </c>
      <c r="F174" s="250" t="s">
        <v>855</v>
      </c>
      <c r="G174" s="249"/>
      <c r="H174" s="251">
        <v>7.84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257" t="s">
        <v>182</v>
      </c>
      <c r="AU174" s="257" t="s">
        <v>87</v>
      </c>
      <c r="AV174" s="12" t="s">
        <v>89</v>
      </c>
      <c r="AW174" s="12" t="s">
        <v>33</v>
      </c>
      <c r="AX174" s="12" t="s">
        <v>79</v>
      </c>
      <c r="AY174" s="257" t="s">
        <v>141</v>
      </c>
    </row>
    <row r="175" spans="1:51" s="12" customFormat="1" ht="12">
      <c r="A175" s="12"/>
      <c r="B175" s="248"/>
      <c r="C175" s="249"/>
      <c r="D175" s="236" t="s">
        <v>182</v>
      </c>
      <c r="E175" s="268" t="s">
        <v>1</v>
      </c>
      <c r="F175" s="250" t="s">
        <v>858</v>
      </c>
      <c r="G175" s="249"/>
      <c r="H175" s="251">
        <v>28.1</v>
      </c>
      <c r="I175" s="252"/>
      <c r="J175" s="249"/>
      <c r="K175" s="249"/>
      <c r="L175" s="253"/>
      <c r="M175" s="254"/>
      <c r="N175" s="255"/>
      <c r="O175" s="255"/>
      <c r="P175" s="255"/>
      <c r="Q175" s="255"/>
      <c r="R175" s="255"/>
      <c r="S175" s="255"/>
      <c r="T175" s="256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57" t="s">
        <v>182</v>
      </c>
      <c r="AU175" s="257" t="s">
        <v>87</v>
      </c>
      <c r="AV175" s="12" t="s">
        <v>89</v>
      </c>
      <c r="AW175" s="12" t="s">
        <v>33</v>
      </c>
      <c r="AX175" s="12" t="s">
        <v>79</v>
      </c>
      <c r="AY175" s="257" t="s">
        <v>141</v>
      </c>
    </row>
    <row r="176" spans="1:51" s="14" customFormat="1" ht="12">
      <c r="A176" s="14"/>
      <c r="B176" s="274"/>
      <c r="C176" s="275"/>
      <c r="D176" s="236" t="s">
        <v>182</v>
      </c>
      <c r="E176" s="276" t="s">
        <v>1</v>
      </c>
      <c r="F176" s="277" t="s">
        <v>478</v>
      </c>
      <c r="G176" s="275"/>
      <c r="H176" s="278">
        <v>172.492</v>
      </c>
      <c r="I176" s="279"/>
      <c r="J176" s="275"/>
      <c r="K176" s="275"/>
      <c r="L176" s="280"/>
      <c r="M176" s="281"/>
      <c r="N176" s="282"/>
      <c r="O176" s="282"/>
      <c r="P176" s="282"/>
      <c r="Q176" s="282"/>
      <c r="R176" s="282"/>
      <c r="S176" s="282"/>
      <c r="T176" s="28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4" t="s">
        <v>182</v>
      </c>
      <c r="AU176" s="284" t="s">
        <v>87</v>
      </c>
      <c r="AV176" s="14" t="s">
        <v>147</v>
      </c>
      <c r="AW176" s="14" t="s">
        <v>33</v>
      </c>
      <c r="AX176" s="14" t="s">
        <v>87</v>
      </c>
      <c r="AY176" s="284" t="s">
        <v>141</v>
      </c>
    </row>
    <row r="177" spans="1:65" s="2" customFormat="1" ht="44.25" customHeight="1">
      <c r="A177" s="37"/>
      <c r="B177" s="38"/>
      <c r="C177" s="218" t="s">
        <v>235</v>
      </c>
      <c r="D177" s="218" t="s">
        <v>142</v>
      </c>
      <c r="E177" s="219" t="s">
        <v>914</v>
      </c>
      <c r="F177" s="220" t="s">
        <v>170</v>
      </c>
      <c r="G177" s="221" t="s">
        <v>145</v>
      </c>
      <c r="H177" s="222">
        <v>122.005</v>
      </c>
      <c r="I177" s="223"/>
      <c r="J177" s="224">
        <f>ROUND(I177*H177,2)</f>
        <v>0</v>
      </c>
      <c r="K177" s="220" t="s">
        <v>146</v>
      </c>
      <c r="L177" s="43"/>
      <c r="M177" s="225" t="s">
        <v>1</v>
      </c>
      <c r="N177" s="226" t="s">
        <v>44</v>
      </c>
      <c r="O177" s="90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147</v>
      </c>
      <c r="AT177" s="229" t="s">
        <v>142</v>
      </c>
      <c r="AU177" s="229" t="s">
        <v>87</v>
      </c>
      <c r="AY177" s="16" t="s">
        <v>141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87</v>
      </c>
      <c r="BK177" s="230">
        <f>ROUND(I177*H177,2)</f>
        <v>0</v>
      </c>
      <c r="BL177" s="16" t="s">
        <v>147</v>
      </c>
      <c r="BM177" s="229" t="s">
        <v>915</v>
      </c>
    </row>
    <row r="178" spans="1:47" s="2" customFormat="1" ht="12">
      <c r="A178" s="37"/>
      <c r="B178" s="38"/>
      <c r="C178" s="39"/>
      <c r="D178" s="231" t="s">
        <v>149</v>
      </c>
      <c r="E178" s="39"/>
      <c r="F178" s="232" t="s">
        <v>916</v>
      </c>
      <c r="G178" s="39"/>
      <c r="H178" s="39"/>
      <c r="I178" s="233"/>
      <c r="J178" s="39"/>
      <c r="K178" s="39"/>
      <c r="L178" s="43"/>
      <c r="M178" s="234"/>
      <c r="N178" s="23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149</v>
      </c>
      <c r="AU178" s="16" t="s">
        <v>87</v>
      </c>
    </row>
    <row r="179" spans="1:51" s="12" customFormat="1" ht="12">
      <c r="A179" s="12"/>
      <c r="B179" s="248"/>
      <c r="C179" s="249"/>
      <c r="D179" s="236" t="s">
        <v>182</v>
      </c>
      <c r="E179" s="268" t="s">
        <v>1</v>
      </c>
      <c r="F179" s="250" t="s">
        <v>844</v>
      </c>
      <c r="G179" s="249"/>
      <c r="H179" s="251">
        <v>124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57" t="s">
        <v>182</v>
      </c>
      <c r="AU179" s="257" t="s">
        <v>87</v>
      </c>
      <c r="AV179" s="12" t="s">
        <v>89</v>
      </c>
      <c r="AW179" s="12" t="s">
        <v>33</v>
      </c>
      <c r="AX179" s="12" t="s">
        <v>79</v>
      </c>
      <c r="AY179" s="257" t="s">
        <v>141</v>
      </c>
    </row>
    <row r="180" spans="1:51" s="12" customFormat="1" ht="12">
      <c r="A180" s="12"/>
      <c r="B180" s="248"/>
      <c r="C180" s="249"/>
      <c r="D180" s="236" t="s">
        <v>182</v>
      </c>
      <c r="E180" s="268" t="s">
        <v>1</v>
      </c>
      <c r="F180" s="250" t="s">
        <v>847</v>
      </c>
      <c r="G180" s="249"/>
      <c r="H180" s="251">
        <v>10.2</v>
      </c>
      <c r="I180" s="252"/>
      <c r="J180" s="249"/>
      <c r="K180" s="249"/>
      <c r="L180" s="253"/>
      <c r="M180" s="254"/>
      <c r="N180" s="255"/>
      <c r="O180" s="255"/>
      <c r="P180" s="255"/>
      <c r="Q180" s="255"/>
      <c r="R180" s="255"/>
      <c r="S180" s="255"/>
      <c r="T180" s="256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57" t="s">
        <v>182</v>
      </c>
      <c r="AU180" s="257" t="s">
        <v>87</v>
      </c>
      <c r="AV180" s="12" t="s">
        <v>89</v>
      </c>
      <c r="AW180" s="12" t="s">
        <v>33</v>
      </c>
      <c r="AX180" s="12" t="s">
        <v>79</v>
      </c>
      <c r="AY180" s="257" t="s">
        <v>141</v>
      </c>
    </row>
    <row r="181" spans="1:51" s="12" customFormat="1" ht="12">
      <c r="A181" s="12"/>
      <c r="B181" s="248"/>
      <c r="C181" s="249"/>
      <c r="D181" s="236" t="s">
        <v>182</v>
      </c>
      <c r="E181" s="268" t="s">
        <v>1</v>
      </c>
      <c r="F181" s="250" t="s">
        <v>917</v>
      </c>
      <c r="G181" s="249"/>
      <c r="H181" s="251">
        <v>-2.352</v>
      </c>
      <c r="I181" s="252"/>
      <c r="J181" s="249"/>
      <c r="K181" s="249"/>
      <c r="L181" s="253"/>
      <c r="M181" s="254"/>
      <c r="N181" s="255"/>
      <c r="O181" s="255"/>
      <c r="P181" s="255"/>
      <c r="Q181" s="255"/>
      <c r="R181" s="255"/>
      <c r="S181" s="255"/>
      <c r="T181" s="256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T181" s="257" t="s">
        <v>182</v>
      </c>
      <c r="AU181" s="257" t="s">
        <v>87</v>
      </c>
      <c r="AV181" s="12" t="s">
        <v>89</v>
      </c>
      <c r="AW181" s="12" t="s">
        <v>33</v>
      </c>
      <c r="AX181" s="12" t="s">
        <v>79</v>
      </c>
      <c r="AY181" s="257" t="s">
        <v>141</v>
      </c>
    </row>
    <row r="182" spans="1:51" s="13" customFormat="1" ht="12">
      <c r="A182" s="13"/>
      <c r="B182" s="258"/>
      <c r="C182" s="259"/>
      <c r="D182" s="236" t="s">
        <v>182</v>
      </c>
      <c r="E182" s="260" t="s">
        <v>1</v>
      </c>
      <c r="F182" s="261" t="s">
        <v>918</v>
      </c>
      <c r="G182" s="259"/>
      <c r="H182" s="260" t="s">
        <v>1</v>
      </c>
      <c r="I182" s="262"/>
      <c r="J182" s="259"/>
      <c r="K182" s="259"/>
      <c r="L182" s="263"/>
      <c r="M182" s="264"/>
      <c r="N182" s="265"/>
      <c r="O182" s="265"/>
      <c r="P182" s="265"/>
      <c r="Q182" s="265"/>
      <c r="R182" s="265"/>
      <c r="S182" s="265"/>
      <c r="T182" s="26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7" t="s">
        <v>182</v>
      </c>
      <c r="AU182" s="267" t="s">
        <v>87</v>
      </c>
      <c r="AV182" s="13" t="s">
        <v>87</v>
      </c>
      <c r="AW182" s="13" t="s">
        <v>33</v>
      </c>
      <c r="AX182" s="13" t="s">
        <v>79</v>
      </c>
      <c r="AY182" s="267" t="s">
        <v>141</v>
      </c>
    </row>
    <row r="183" spans="1:51" s="12" customFormat="1" ht="12">
      <c r="A183" s="12"/>
      <c r="B183" s="248"/>
      <c r="C183" s="249"/>
      <c r="D183" s="236" t="s">
        <v>182</v>
      </c>
      <c r="E183" s="268" t="s">
        <v>1</v>
      </c>
      <c r="F183" s="250" t="s">
        <v>919</v>
      </c>
      <c r="G183" s="249"/>
      <c r="H183" s="251">
        <v>-2.003</v>
      </c>
      <c r="I183" s="252"/>
      <c r="J183" s="249"/>
      <c r="K183" s="249"/>
      <c r="L183" s="253"/>
      <c r="M183" s="254"/>
      <c r="N183" s="255"/>
      <c r="O183" s="255"/>
      <c r="P183" s="255"/>
      <c r="Q183" s="255"/>
      <c r="R183" s="255"/>
      <c r="S183" s="255"/>
      <c r="T183" s="256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57" t="s">
        <v>182</v>
      </c>
      <c r="AU183" s="257" t="s">
        <v>87</v>
      </c>
      <c r="AV183" s="12" t="s">
        <v>89</v>
      </c>
      <c r="AW183" s="12" t="s">
        <v>33</v>
      </c>
      <c r="AX183" s="12" t="s">
        <v>79</v>
      </c>
      <c r="AY183" s="257" t="s">
        <v>141</v>
      </c>
    </row>
    <row r="184" spans="1:51" s="12" customFormat="1" ht="12">
      <c r="A184" s="12"/>
      <c r="B184" s="248"/>
      <c r="C184" s="249"/>
      <c r="D184" s="236" t="s">
        <v>182</v>
      </c>
      <c r="E184" s="268" t="s">
        <v>1</v>
      </c>
      <c r="F184" s="250" t="s">
        <v>920</v>
      </c>
      <c r="G184" s="249"/>
      <c r="H184" s="251">
        <v>-7.84</v>
      </c>
      <c r="I184" s="252"/>
      <c r="J184" s="249"/>
      <c r="K184" s="249"/>
      <c r="L184" s="253"/>
      <c r="M184" s="254"/>
      <c r="N184" s="255"/>
      <c r="O184" s="255"/>
      <c r="P184" s="255"/>
      <c r="Q184" s="255"/>
      <c r="R184" s="255"/>
      <c r="S184" s="255"/>
      <c r="T184" s="256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57" t="s">
        <v>182</v>
      </c>
      <c r="AU184" s="257" t="s">
        <v>87</v>
      </c>
      <c r="AV184" s="12" t="s">
        <v>89</v>
      </c>
      <c r="AW184" s="12" t="s">
        <v>33</v>
      </c>
      <c r="AX184" s="12" t="s">
        <v>79</v>
      </c>
      <c r="AY184" s="257" t="s">
        <v>141</v>
      </c>
    </row>
    <row r="185" spans="1:51" s="14" customFormat="1" ht="12">
      <c r="A185" s="14"/>
      <c r="B185" s="274"/>
      <c r="C185" s="275"/>
      <c r="D185" s="236" t="s">
        <v>182</v>
      </c>
      <c r="E185" s="276" t="s">
        <v>853</v>
      </c>
      <c r="F185" s="277" t="s">
        <v>478</v>
      </c>
      <c r="G185" s="275"/>
      <c r="H185" s="278">
        <v>122.005</v>
      </c>
      <c r="I185" s="279"/>
      <c r="J185" s="275"/>
      <c r="K185" s="275"/>
      <c r="L185" s="280"/>
      <c r="M185" s="281"/>
      <c r="N185" s="282"/>
      <c r="O185" s="282"/>
      <c r="P185" s="282"/>
      <c r="Q185" s="282"/>
      <c r="R185" s="282"/>
      <c r="S185" s="282"/>
      <c r="T185" s="28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4" t="s">
        <v>182</v>
      </c>
      <c r="AU185" s="284" t="s">
        <v>87</v>
      </c>
      <c r="AV185" s="14" t="s">
        <v>147</v>
      </c>
      <c r="AW185" s="14" t="s">
        <v>33</v>
      </c>
      <c r="AX185" s="14" t="s">
        <v>87</v>
      </c>
      <c r="AY185" s="284" t="s">
        <v>141</v>
      </c>
    </row>
    <row r="186" spans="1:65" s="2" customFormat="1" ht="16.5" customHeight="1">
      <c r="A186" s="37"/>
      <c r="B186" s="38"/>
      <c r="C186" s="238" t="s">
        <v>239</v>
      </c>
      <c r="D186" s="238" t="s">
        <v>176</v>
      </c>
      <c r="E186" s="239" t="s">
        <v>921</v>
      </c>
      <c r="F186" s="240" t="s">
        <v>922</v>
      </c>
      <c r="G186" s="241" t="s">
        <v>179</v>
      </c>
      <c r="H186" s="242">
        <v>244.01</v>
      </c>
      <c r="I186" s="243"/>
      <c r="J186" s="244">
        <f>ROUND(I186*H186,2)</f>
        <v>0</v>
      </c>
      <c r="K186" s="240" t="s">
        <v>146</v>
      </c>
      <c r="L186" s="245"/>
      <c r="M186" s="246" t="s">
        <v>1</v>
      </c>
      <c r="N186" s="247" t="s">
        <v>44</v>
      </c>
      <c r="O186" s="90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9" t="s">
        <v>180</v>
      </c>
      <c r="AT186" s="229" t="s">
        <v>176</v>
      </c>
      <c r="AU186" s="229" t="s">
        <v>87</v>
      </c>
      <c r="AY186" s="16" t="s">
        <v>141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6" t="s">
        <v>87</v>
      </c>
      <c r="BK186" s="230">
        <f>ROUND(I186*H186,2)</f>
        <v>0</v>
      </c>
      <c r="BL186" s="16" t="s">
        <v>147</v>
      </c>
      <c r="BM186" s="229" t="s">
        <v>923</v>
      </c>
    </row>
    <row r="187" spans="1:51" s="12" customFormat="1" ht="12">
      <c r="A187" s="12"/>
      <c r="B187" s="248"/>
      <c r="C187" s="249"/>
      <c r="D187" s="236" t="s">
        <v>182</v>
      </c>
      <c r="E187" s="268" t="s">
        <v>1</v>
      </c>
      <c r="F187" s="250" t="s">
        <v>853</v>
      </c>
      <c r="G187" s="249"/>
      <c r="H187" s="251">
        <v>122.005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57" t="s">
        <v>182</v>
      </c>
      <c r="AU187" s="257" t="s">
        <v>87</v>
      </c>
      <c r="AV187" s="12" t="s">
        <v>89</v>
      </c>
      <c r="AW187" s="12" t="s">
        <v>33</v>
      </c>
      <c r="AX187" s="12" t="s">
        <v>87</v>
      </c>
      <c r="AY187" s="257" t="s">
        <v>141</v>
      </c>
    </row>
    <row r="188" spans="1:51" s="12" customFormat="1" ht="12">
      <c r="A188" s="12"/>
      <c r="B188" s="248"/>
      <c r="C188" s="249"/>
      <c r="D188" s="236" t="s">
        <v>182</v>
      </c>
      <c r="E188" s="249"/>
      <c r="F188" s="250" t="s">
        <v>924</v>
      </c>
      <c r="G188" s="249"/>
      <c r="H188" s="251">
        <v>244.01</v>
      </c>
      <c r="I188" s="252"/>
      <c r="J188" s="249"/>
      <c r="K188" s="249"/>
      <c r="L188" s="253"/>
      <c r="M188" s="254"/>
      <c r="N188" s="255"/>
      <c r="O188" s="255"/>
      <c r="P188" s="255"/>
      <c r="Q188" s="255"/>
      <c r="R188" s="255"/>
      <c r="S188" s="255"/>
      <c r="T188" s="256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57" t="s">
        <v>182</v>
      </c>
      <c r="AU188" s="257" t="s">
        <v>87</v>
      </c>
      <c r="AV188" s="12" t="s">
        <v>89</v>
      </c>
      <c r="AW188" s="12" t="s">
        <v>4</v>
      </c>
      <c r="AX188" s="12" t="s">
        <v>87</v>
      </c>
      <c r="AY188" s="257" t="s">
        <v>141</v>
      </c>
    </row>
    <row r="189" spans="1:65" s="2" customFormat="1" ht="66.75" customHeight="1">
      <c r="A189" s="37"/>
      <c r="B189" s="38"/>
      <c r="C189" s="218" t="s">
        <v>245</v>
      </c>
      <c r="D189" s="218" t="s">
        <v>142</v>
      </c>
      <c r="E189" s="219" t="s">
        <v>925</v>
      </c>
      <c r="F189" s="220" t="s">
        <v>926</v>
      </c>
      <c r="G189" s="221" t="s">
        <v>145</v>
      </c>
      <c r="H189" s="222">
        <v>7.84</v>
      </c>
      <c r="I189" s="223"/>
      <c r="J189" s="224">
        <f>ROUND(I189*H189,2)</f>
        <v>0</v>
      </c>
      <c r="K189" s="220" t="s">
        <v>146</v>
      </c>
      <c r="L189" s="43"/>
      <c r="M189" s="225" t="s">
        <v>1</v>
      </c>
      <c r="N189" s="226" t="s">
        <v>44</v>
      </c>
      <c r="O189" s="90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9" t="s">
        <v>147</v>
      </c>
      <c r="AT189" s="229" t="s">
        <v>142</v>
      </c>
      <c r="AU189" s="229" t="s">
        <v>87</v>
      </c>
      <c r="AY189" s="16" t="s">
        <v>141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6" t="s">
        <v>87</v>
      </c>
      <c r="BK189" s="230">
        <f>ROUND(I189*H189,2)</f>
        <v>0</v>
      </c>
      <c r="BL189" s="16" t="s">
        <v>147</v>
      </c>
      <c r="BM189" s="229" t="s">
        <v>927</v>
      </c>
    </row>
    <row r="190" spans="1:47" s="2" customFormat="1" ht="12">
      <c r="A190" s="37"/>
      <c r="B190" s="38"/>
      <c r="C190" s="39"/>
      <c r="D190" s="231" t="s">
        <v>149</v>
      </c>
      <c r="E190" s="39"/>
      <c r="F190" s="232" t="s">
        <v>928</v>
      </c>
      <c r="G190" s="39"/>
      <c r="H190" s="39"/>
      <c r="I190" s="233"/>
      <c r="J190" s="39"/>
      <c r="K190" s="39"/>
      <c r="L190" s="43"/>
      <c r="M190" s="234"/>
      <c r="N190" s="235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149</v>
      </c>
      <c r="AU190" s="16" t="s">
        <v>87</v>
      </c>
    </row>
    <row r="191" spans="1:51" s="12" customFormat="1" ht="12">
      <c r="A191" s="12"/>
      <c r="B191" s="248"/>
      <c r="C191" s="249"/>
      <c r="D191" s="236" t="s">
        <v>182</v>
      </c>
      <c r="E191" s="268" t="s">
        <v>855</v>
      </c>
      <c r="F191" s="250" t="s">
        <v>929</v>
      </c>
      <c r="G191" s="249"/>
      <c r="H191" s="251">
        <v>7.84</v>
      </c>
      <c r="I191" s="252"/>
      <c r="J191" s="249"/>
      <c r="K191" s="249"/>
      <c r="L191" s="253"/>
      <c r="M191" s="254"/>
      <c r="N191" s="255"/>
      <c r="O191" s="255"/>
      <c r="P191" s="255"/>
      <c r="Q191" s="255"/>
      <c r="R191" s="255"/>
      <c r="S191" s="255"/>
      <c r="T191" s="256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57" t="s">
        <v>182</v>
      </c>
      <c r="AU191" s="257" t="s">
        <v>87</v>
      </c>
      <c r="AV191" s="12" t="s">
        <v>89</v>
      </c>
      <c r="AW191" s="12" t="s">
        <v>33</v>
      </c>
      <c r="AX191" s="12" t="s">
        <v>87</v>
      </c>
      <c r="AY191" s="257" t="s">
        <v>141</v>
      </c>
    </row>
    <row r="192" spans="1:65" s="2" customFormat="1" ht="16.5" customHeight="1">
      <c r="A192" s="37"/>
      <c r="B192" s="38"/>
      <c r="C192" s="238" t="s">
        <v>249</v>
      </c>
      <c r="D192" s="238" t="s">
        <v>176</v>
      </c>
      <c r="E192" s="239" t="s">
        <v>930</v>
      </c>
      <c r="F192" s="240" t="s">
        <v>931</v>
      </c>
      <c r="G192" s="241" t="s">
        <v>179</v>
      </c>
      <c r="H192" s="242">
        <v>15.68</v>
      </c>
      <c r="I192" s="243"/>
      <c r="J192" s="244">
        <f>ROUND(I192*H192,2)</f>
        <v>0</v>
      </c>
      <c r="K192" s="240" t="s">
        <v>146</v>
      </c>
      <c r="L192" s="245"/>
      <c r="M192" s="246" t="s">
        <v>1</v>
      </c>
      <c r="N192" s="247" t="s">
        <v>44</v>
      </c>
      <c r="O192" s="90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9" t="s">
        <v>180</v>
      </c>
      <c r="AT192" s="229" t="s">
        <v>176</v>
      </c>
      <c r="AU192" s="229" t="s">
        <v>87</v>
      </c>
      <c r="AY192" s="16" t="s">
        <v>141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6" t="s">
        <v>87</v>
      </c>
      <c r="BK192" s="230">
        <f>ROUND(I192*H192,2)</f>
        <v>0</v>
      </c>
      <c r="BL192" s="16" t="s">
        <v>147</v>
      </c>
      <c r="BM192" s="229" t="s">
        <v>932</v>
      </c>
    </row>
    <row r="193" spans="1:51" s="12" customFormat="1" ht="12">
      <c r="A193" s="12"/>
      <c r="B193" s="248"/>
      <c r="C193" s="249"/>
      <c r="D193" s="236" t="s">
        <v>182</v>
      </c>
      <c r="E193" s="268" t="s">
        <v>1</v>
      </c>
      <c r="F193" s="250" t="s">
        <v>855</v>
      </c>
      <c r="G193" s="249"/>
      <c r="H193" s="251">
        <v>7.84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57" t="s">
        <v>182</v>
      </c>
      <c r="AU193" s="257" t="s">
        <v>87</v>
      </c>
      <c r="AV193" s="12" t="s">
        <v>89</v>
      </c>
      <c r="AW193" s="12" t="s">
        <v>33</v>
      </c>
      <c r="AX193" s="12" t="s">
        <v>87</v>
      </c>
      <c r="AY193" s="257" t="s">
        <v>141</v>
      </c>
    </row>
    <row r="194" spans="1:51" s="12" customFormat="1" ht="12">
      <c r="A194" s="12"/>
      <c r="B194" s="248"/>
      <c r="C194" s="249"/>
      <c r="D194" s="236" t="s">
        <v>182</v>
      </c>
      <c r="E194" s="249"/>
      <c r="F194" s="250" t="s">
        <v>933</v>
      </c>
      <c r="G194" s="249"/>
      <c r="H194" s="251">
        <v>15.68</v>
      </c>
      <c r="I194" s="252"/>
      <c r="J194" s="249"/>
      <c r="K194" s="249"/>
      <c r="L194" s="253"/>
      <c r="M194" s="254"/>
      <c r="N194" s="255"/>
      <c r="O194" s="255"/>
      <c r="P194" s="255"/>
      <c r="Q194" s="255"/>
      <c r="R194" s="255"/>
      <c r="S194" s="255"/>
      <c r="T194" s="256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57" t="s">
        <v>182</v>
      </c>
      <c r="AU194" s="257" t="s">
        <v>87</v>
      </c>
      <c r="AV194" s="12" t="s">
        <v>89</v>
      </c>
      <c r="AW194" s="12" t="s">
        <v>4</v>
      </c>
      <c r="AX194" s="12" t="s">
        <v>87</v>
      </c>
      <c r="AY194" s="257" t="s">
        <v>141</v>
      </c>
    </row>
    <row r="195" spans="1:63" s="11" customFormat="1" ht="25.9" customHeight="1">
      <c r="A195" s="11"/>
      <c r="B195" s="204"/>
      <c r="C195" s="205"/>
      <c r="D195" s="206" t="s">
        <v>78</v>
      </c>
      <c r="E195" s="207" t="s">
        <v>89</v>
      </c>
      <c r="F195" s="207" t="s">
        <v>194</v>
      </c>
      <c r="G195" s="205"/>
      <c r="H195" s="205"/>
      <c r="I195" s="208"/>
      <c r="J195" s="209">
        <f>BK195</f>
        <v>0</v>
      </c>
      <c r="K195" s="205"/>
      <c r="L195" s="210"/>
      <c r="M195" s="211"/>
      <c r="N195" s="212"/>
      <c r="O195" s="212"/>
      <c r="P195" s="213">
        <f>SUM(P196:P198)</f>
        <v>0</v>
      </c>
      <c r="Q195" s="212"/>
      <c r="R195" s="213">
        <f>SUM(R196:R198)</f>
        <v>20.494500000000002</v>
      </c>
      <c r="S195" s="212"/>
      <c r="T195" s="214">
        <f>SUM(T196:T198)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215" t="s">
        <v>87</v>
      </c>
      <c r="AT195" s="216" t="s">
        <v>78</v>
      </c>
      <c r="AU195" s="216" t="s">
        <v>79</v>
      </c>
      <c r="AY195" s="215" t="s">
        <v>141</v>
      </c>
      <c r="BK195" s="217">
        <f>SUM(BK196:BK198)</f>
        <v>0</v>
      </c>
    </row>
    <row r="196" spans="1:65" s="2" customFormat="1" ht="55.5" customHeight="1">
      <c r="A196" s="37"/>
      <c r="B196" s="38"/>
      <c r="C196" s="218" t="s">
        <v>254</v>
      </c>
      <c r="D196" s="218" t="s">
        <v>142</v>
      </c>
      <c r="E196" s="219" t="s">
        <v>934</v>
      </c>
      <c r="F196" s="220" t="s">
        <v>935</v>
      </c>
      <c r="G196" s="221" t="s">
        <v>153</v>
      </c>
      <c r="H196" s="222">
        <v>65</v>
      </c>
      <c r="I196" s="223"/>
      <c r="J196" s="224">
        <f>ROUND(I196*H196,2)</f>
        <v>0</v>
      </c>
      <c r="K196" s="220" t="s">
        <v>146</v>
      </c>
      <c r="L196" s="43"/>
      <c r="M196" s="225" t="s">
        <v>1</v>
      </c>
      <c r="N196" s="226" t="s">
        <v>44</v>
      </c>
      <c r="O196" s="90"/>
      <c r="P196" s="227">
        <f>O196*H196</f>
        <v>0</v>
      </c>
      <c r="Q196" s="227">
        <v>0.3153</v>
      </c>
      <c r="R196" s="227">
        <f>Q196*H196</f>
        <v>20.494500000000002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147</v>
      </c>
      <c r="AT196" s="229" t="s">
        <v>142</v>
      </c>
      <c r="AU196" s="229" t="s">
        <v>87</v>
      </c>
      <c r="AY196" s="16" t="s">
        <v>141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87</v>
      </c>
      <c r="BK196" s="230">
        <f>ROUND(I196*H196,2)</f>
        <v>0</v>
      </c>
      <c r="BL196" s="16" t="s">
        <v>147</v>
      </c>
      <c r="BM196" s="229" t="s">
        <v>936</v>
      </c>
    </row>
    <row r="197" spans="1:47" s="2" customFormat="1" ht="12">
      <c r="A197" s="37"/>
      <c r="B197" s="38"/>
      <c r="C197" s="39"/>
      <c r="D197" s="231" t="s">
        <v>149</v>
      </c>
      <c r="E197" s="39"/>
      <c r="F197" s="232" t="s">
        <v>937</v>
      </c>
      <c r="G197" s="39"/>
      <c r="H197" s="39"/>
      <c r="I197" s="233"/>
      <c r="J197" s="39"/>
      <c r="K197" s="39"/>
      <c r="L197" s="43"/>
      <c r="M197" s="234"/>
      <c r="N197" s="23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149</v>
      </c>
      <c r="AU197" s="16" t="s">
        <v>87</v>
      </c>
    </row>
    <row r="198" spans="1:51" s="12" customFormat="1" ht="12">
      <c r="A198" s="12"/>
      <c r="B198" s="248"/>
      <c r="C198" s="249"/>
      <c r="D198" s="236" t="s">
        <v>182</v>
      </c>
      <c r="E198" s="268" t="s">
        <v>1</v>
      </c>
      <c r="F198" s="250" t="s">
        <v>938</v>
      </c>
      <c r="G198" s="249"/>
      <c r="H198" s="251">
        <v>65</v>
      </c>
      <c r="I198" s="252"/>
      <c r="J198" s="249"/>
      <c r="K198" s="249"/>
      <c r="L198" s="253"/>
      <c r="M198" s="254"/>
      <c r="N198" s="255"/>
      <c r="O198" s="255"/>
      <c r="P198" s="255"/>
      <c r="Q198" s="255"/>
      <c r="R198" s="255"/>
      <c r="S198" s="255"/>
      <c r="T198" s="256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57" t="s">
        <v>182</v>
      </c>
      <c r="AU198" s="257" t="s">
        <v>87</v>
      </c>
      <c r="AV198" s="12" t="s">
        <v>89</v>
      </c>
      <c r="AW198" s="12" t="s">
        <v>33</v>
      </c>
      <c r="AX198" s="12" t="s">
        <v>87</v>
      </c>
      <c r="AY198" s="257" t="s">
        <v>141</v>
      </c>
    </row>
    <row r="199" spans="1:63" s="11" customFormat="1" ht="25.9" customHeight="1">
      <c r="A199" s="11"/>
      <c r="B199" s="204"/>
      <c r="C199" s="205"/>
      <c r="D199" s="206" t="s">
        <v>78</v>
      </c>
      <c r="E199" s="207" t="s">
        <v>147</v>
      </c>
      <c r="F199" s="207" t="s">
        <v>202</v>
      </c>
      <c r="G199" s="205"/>
      <c r="H199" s="205"/>
      <c r="I199" s="208"/>
      <c r="J199" s="209">
        <f>BK199</f>
        <v>0</v>
      </c>
      <c r="K199" s="205"/>
      <c r="L199" s="210"/>
      <c r="M199" s="211"/>
      <c r="N199" s="212"/>
      <c r="O199" s="212"/>
      <c r="P199" s="213">
        <f>SUM(P200:P212)</f>
        <v>0</v>
      </c>
      <c r="Q199" s="212"/>
      <c r="R199" s="213">
        <f>SUM(R200:R212)</f>
        <v>70.387272</v>
      </c>
      <c r="S199" s="212"/>
      <c r="T199" s="214">
        <f>SUM(T200:T212)</f>
        <v>0</v>
      </c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R199" s="215" t="s">
        <v>87</v>
      </c>
      <c r="AT199" s="216" t="s">
        <v>78</v>
      </c>
      <c r="AU199" s="216" t="s">
        <v>79</v>
      </c>
      <c r="AY199" s="215" t="s">
        <v>141</v>
      </c>
      <c r="BK199" s="217">
        <f>SUM(BK200:BK212)</f>
        <v>0</v>
      </c>
    </row>
    <row r="200" spans="1:65" s="2" customFormat="1" ht="33" customHeight="1">
      <c r="A200" s="37"/>
      <c r="B200" s="38"/>
      <c r="C200" s="218" t="s">
        <v>7</v>
      </c>
      <c r="D200" s="218" t="s">
        <v>142</v>
      </c>
      <c r="E200" s="219" t="s">
        <v>939</v>
      </c>
      <c r="F200" s="220" t="s">
        <v>940</v>
      </c>
      <c r="G200" s="221" t="s">
        <v>145</v>
      </c>
      <c r="H200" s="222">
        <v>2.352</v>
      </c>
      <c r="I200" s="223"/>
      <c r="J200" s="224">
        <f>ROUND(I200*H200,2)</f>
        <v>0</v>
      </c>
      <c r="K200" s="220" t="s">
        <v>146</v>
      </c>
      <c r="L200" s="43"/>
      <c r="M200" s="225" t="s">
        <v>1</v>
      </c>
      <c r="N200" s="226" t="s">
        <v>44</v>
      </c>
      <c r="O200" s="90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147</v>
      </c>
      <c r="AT200" s="229" t="s">
        <v>142</v>
      </c>
      <c r="AU200" s="229" t="s">
        <v>87</v>
      </c>
      <c r="AY200" s="16" t="s">
        <v>141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87</v>
      </c>
      <c r="BK200" s="230">
        <f>ROUND(I200*H200,2)</f>
        <v>0</v>
      </c>
      <c r="BL200" s="16" t="s">
        <v>147</v>
      </c>
      <c r="BM200" s="229" t="s">
        <v>941</v>
      </c>
    </row>
    <row r="201" spans="1:47" s="2" customFormat="1" ht="12">
      <c r="A201" s="37"/>
      <c r="B201" s="38"/>
      <c r="C201" s="39"/>
      <c r="D201" s="231" t="s">
        <v>149</v>
      </c>
      <c r="E201" s="39"/>
      <c r="F201" s="232" t="s">
        <v>942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149</v>
      </c>
      <c r="AU201" s="16" t="s">
        <v>87</v>
      </c>
    </row>
    <row r="202" spans="1:51" s="13" customFormat="1" ht="12">
      <c r="A202" s="13"/>
      <c r="B202" s="258"/>
      <c r="C202" s="259"/>
      <c r="D202" s="236" t="s">
        <v>182</v>
      </c>
      <c r="E202" s="260" t="s">
        <v>1</v>
      </c>
      <c r="F202" s="261" t="s">
        <v>943</v>
      </c>
      <c r="G202" s="259"/>
      <c r="H202" s="260" t="s">
        <v>1</v>
      </c>
      <c r="I202" s="262"/>
      <c r="J202" s="259"/>
      <c r="K202" s="259"/>
      <c r="L202" s="263"/>
      <c r="M202" s="264"/>
      <c r="N202" s="265"/>
      <c r="O202" s="265"/>
      <c r="P202" s="265"/>
      <c r="Q202" s="265"/>
      <c r="R202" s="265"/>
      <c r="S202" s="265"/>
      <c r="T202" s="26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7" t="s">
        <v>182</v>
      </c>
      <c r="AU202" s="267" t="s">
        <v>87</v>
      </c>
      <c r="AV202" s="13" t="s">
        <v>87</v>
      </c>
      <c r="AW202" s="13" t="s">
        <v>33</v>
      </c>
      <c r="AX202" s="13" t="s">
        <v>79</v>
      </c>
      <c r="AY202" s="267" t="s">
        <v>141</v>
      </c>
    </row>
    <row r="203" spans="1:51" s="13" customFormat="1" ht="12">
      <c r="A203" s="13"/>
      <c r="B203" s="258"/>
      <c r="C203" s="259"/>
      <c r="D203" s="236" t="s">
        <v>182</v>
      </c>
      <c r="E203" s="260" t="s">
        <v>1</v>
      </c>
      <c r="F203" s="261" t="s">
        <v>944</v>
      </c>
      <c r="G203" s="259"/>
      <c r="H203" s="260" t="s">
        <v>1</v>
      </c>
      <c r="I203" s="262"/>
      <c r="J203" s="259"/>
      <c r="K203" s="259"/>
      <c r="L203" s="263"/>
      <c r="M203" s="264"/>
      <c r="N203" s="265"/>
      <c r="O203" s="265"/>
      <c r="P203" s="265"/>
      <c r="Q203" s="265"/>
      <c r="R203" s="265"/>
      <c r="S203" s="265"/>
      <c r="T203" s="26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7" t="s">
        <v>182</v>
      </c>
      <c r="AU203" s="267" t="s">
        <v>87</v>
      </c>
      <c r="AV203" s="13" t="s">
        <v>87</v>
      </c>
      <c r="AW203" s="13" t="s">
        <v>33</v>
      </c>
      <c r="AX203" s="13" t="s">
        <v>79</v>
      </c>
      <c r="AY203" s="267" t="s">
        <v>141</v>
      </c>
    </row>
    <row r="204" spans="1:51" s="12" customFormat="1" ht="12">
      <c r="A204" s="12"/>
      <c r="B204" s="248"/>
      <c r="C204" s="249"/>
      <c r="D204" s="236" t="s">
        <v>182</v>
      </c>
      <c r="E204" s="268" t="s">
        <v>850</v>
      </c>
      <c r="F204" s="250" t="s">
        <v>945</v>
      </c>
      <c r="G204" s="249"/>
      <c r="H204" s="251">
        <v>2.352</v>
      </c>
      <c r="I204" s="252"/>
      <c r="J204" s="249"/>
      <c r="K204" s="249"/>
      <c r="L204" s="253"/>
      <c r="M204" s="254"/>
      <c r="N204" s="255"/>
      <c r="O204" s="255"/>
      <c r="P204" s="255"/>
      <c r="Q204" s="255"/>
      <c r="R204" s="255"/>
      <c r="S204" s="255"/>
      <c r="T204" s="256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T204" s="257" t="s">
        <v>182</v>
      </c>
      <c r="AU204" s="257" t="s">
        <v>87</v>
      </c>
      <c r="AV204" s="12" t="s">
        <v>89</v>
      </c>
      <c r="AW204" s="12" t="s">
        <v>33</v>
      </c>
      <c r="AX204" s="12" t="s">
        <v>87</v>
      </c>
      <c r="AY204" s="257" t="s">
        <v>141</v>
      </c>
    </row>
    <row r="205" spans="1:65" s="2" customFormat="1" ht="49.05" customHeight="1">
      <c r="A205" s="37"/>
      <c r="B205" s="38"/>
      <c r="C205" s="218" t="s">
        <v>263</v>
      </c>
      <c r="D205" s="218" t="s">
        <v>142</v>
      </c>
      <c r="E205" s="219" t="s">
        <v>946</v>
      </c>
      <c r="F205" s="220" t="s">
        <v>947</v>
      </c>
      <c r="G205" s="221" t="s">
        <v>145</v>
      </c>
      <c r="H205" s="222">
        <v>5.6</v>
      </c>
      <c r="I205" s="223"/>
      <c r="J205" s="224">
        <f>ROUND(I205*H205,2)</f>
        <v>0</v>
      </c>
      <c r="K205" s="220" t="s">
        <v>146</v>
      </c>
      <c r="L205" s="43"/>
      <c r="M205" s="225" t="s">
        <v>1</v>
      </c>
      <c r="N205" s="226" t="s">
        <v>44</v>
      </c>
      <c r="O205" s="90"/>
      <c r="P205" s="227">
        <f>O205*H205</f>
        <v>0</v>
      </c>
      <c r="Q205" s="227">
        <v>2.78937</v>
      </c>
      <c r="R205" s="227">
        <f>Q205*H205</f>
        <v>15.620471999999998</v>
      </c>
      <c r="S205" s="227">
        <v>0</v>
      </c>
      <c r="T205" s="228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9" t="s">
        <v>147</v>
      </c>
      <c r="AT205" s="229" t="s">
        <v>142</v>
      </c>
      <c r="AU205" s="229" t="s">
        <v>87</v>
      </c>
      <c r="AY205" s="16" t="s">
        <v>141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6" t="s">
        <v>87</v>
      </c>
      <c r="BK205" s="230">
        <f>ROUND(I205*H205,2)</f>
        <v>0</v>
      </c>
      <c r="BL205" s="16" t="s">
        <v>147</v>
      </c>
      <c r="BM205" s="229" t="s">
        <v>948</v>
      </c>
    </row>
    <row r="206" spans="1:47" s="2" customFormat="1" ht="12">
      <c r="A206" s="37"/>
      <c r="B206" s="38"/>
      <c r="C206" s="39"/>
      <c r="D206" s="231" t="s">
        <v>149</v>
      </c>
      <c r="E206" s="39"/>
      <c r="F206" s="232" t="s">
        <v>949</v>
      </c>
      <c r="G206" s="39"/>
      <c r="H206" s="39"/>
      <c r="I206" s="233"/>
      <c r="J206" s="39"/>
      <c r="K206" s="39"/>
      <c r="L206" s="43"/>
      <c r="M206" s="234"/>
      <c r="N206" s="235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149</v>
      </c>
      <c r="AU206" s="16" t="s">
        <v>87</v>
      </c>
    </row>
    <row r="207" spans="1:51" s="12" customFormat="1" ht="12">
      <c r="A207" s="12"/>
      <c r="B207" s="248"/>
      <c r="C207" s="249"/>
      <c r="D207" s="236" t="s">
        <v>182</v>
      </c>
      <c r="E207" s="268" t="s">
        <v>1</v>
      </c>
      <c r="F207" s="250" t="s">
        <v>875</v>
      </c>
      <c r="G207" s="249"/>
      <c r="H207" s="251">
        <v>5.6</v>
      </c>
      <c r="I207" s="252"/>
      <c r="J207" s="249"/>
      <c r="K207" s="249"/>
      <c r="L207" s="253"/>
      <c r="M207" s="254"/>
      <c r="N207" s="255"/>
      <c r="O207" s="255"/>
      <c r="P207" s="255"/>
      <c r="Q207" s="255"/>
      <c r="R207" s="255"/>
      <c r="S207" s="255"/>
      <c r="T207" s="256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57" t="s">
        <v>182</v>
      </c>
      <c r="AU207" s="257" t="s">
        <v>87</v>
      </c>
      <c r="AV207" s="12" t="s">
        <v>89</v>
      </c>
      <c r="AW207" s="12" t="s">
        <v>33</v>
      </c>
      <c r="AX207" s="12" t="s">
        <v>87</v>
      </c>
      <c r="AY207" s="257" t="s">
        <v>141</v>
      </c>
    </row>
    <row r="208" spans="1:65" s="2" customFormat="1" ht="37.8" customHeight="1">
      <c r="A208" s="37"/>
      <c r="B208" s="38"/>
      <c r="C208" s="218" t="s">
        <v>268</v>
      </c>
      <c r="D208" s="218" t="s">
        <v>142</v>
      </c>
      <c r="E208" s="219" t="s">
        <v>950</v>
      </c>
      <c r="F208" s="220" t="s">
        <v>951</v>
      </c>
      <c r="G208" s="221" t="s">
        <v>145</v>
      </c>
      <c r="H208" s="222">
        <v>22.5</v>
      </c>
      <c r="I208" s="223"/>
      <c r="J208" s="224">
        <f>ROUND(I208*H208,2)</f>
        <v>0</v>
      </c>
      <c r="K208" s="220" t="s">
        <v>146</v>
      </c>
      <c r="L208" s="43"/>
      <c r="M208" s="225" t="s">
        <v>1</v>
      </c>
      <c r="N208" s="226" t="s">
        <v>44</v>
      </c>
      <c r="O208" s="90"/>
      <c r="P208" s="227">
        <f>O208*H208</f>
        <v>0</v>
      </c>
      <c r="Q208" s="227">
        <v>2.43408</v>
      </c>
      <c r="R208" s="227">
        <f>Q208*H208</f>
        <v>54.766799999999996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147</v>
      </c>
      <c r="AT208" s="229" t="s">
        <v>142</v>
      </c>
      <c r="AU208" s="229" t="s">
        <v>87</v>
      </c>
      <c r="AY208" s="16" t="s">
        <v>141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87</v>
      </c>
      <c r="BK208" s="230">
        <f>ROUND(I208*H208,2)</f>
        <v>0</v>
      </c>
      <c r="BL208" s="16" t="s">
        <v>147</v>
      </c>
      <c r="BM208" s="229" t="s">
        <v>952</v>
      </c>
    </row>
    <row r="209" spans="1:47" s="2" customFormat="1" ht="12">
      <c r="A209" s="37"/>
      <c r="B209" s="38"/>
      <c r="C209" s="39"/>
      <c r="D209" s="231" t="s">
        <v>149</v>
      </c>
      <c r="E209" s="39"/>
      <c r="F209" s="232" t="s">
        <v>953</v>
      </c>
      <c r="G209" s="39"/>
      <c r="H209" s="39"/>
      <c r="I209" s="233"/>
      <c r="J209" s="39"/>
      <c r="K209" s="39"/>
      <c r="L209" s="43"/>
      <c r="M209" s="234"/>
      <c r="N209" s="235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149</v>
      </c>
      <c r="AU209" s="16" t="s">
        <v>87</v>
      </c>
    </row>
    <row r="210" spans="1:51" s="12" customFormat="1" ht="12">
      <c r="A210" s="12"/>
      <c r="B210" s="248"/>
      <c r="C210" s="249"/>
      <c r="D210" s="236" t="s">
        <v>182</v>
      </c>
      <c r="E210" s="268" t="s">
        <v>1</v>
      </c>
      <c r="F210" s="250" t="s">
        <v>874</v>
      </c>
      <c r="G210" s="249"/>
      <c r="H210" s="251">
        <v>22.5</v>
      </c>
      <c r="I210" s="252"/>
      <c r="J210" s="249"/>
      <c r="K210" s="249"/>
      <c r="L210" s="253"/>
      <c r="M210" s="254"/>
      <c r="N210" s="255"/>
      <c r="O210" s="255"/>
      <c r="P210" s="255"/>
      <c r="Q210" s="255"/>
      <c r="R210" s="255"/>
      <c r="S210" s="255"/>
      <c r="T210" s="256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T210" s="257" t="s">
        <v>182</v>
      </c>
      <c r="AU210" s="257" t="s">
        <v>87</v>
      </c>
      <c r="AV210" s="12" t="s">
        <v>89</v>
      </c>
      <c r="AW210" s="12" t="s">
        <v>33</v>
      </c>
      <c r="AX210" s="12" t="s">
        <v>87</v>
      </c>
      <c r="AY210" s="257" t="s">
        <v>141</v>
      </c>
    </row>
    <row r="211" spans="1:65" s="2" customFormat="1" ht="44.25" customHeight="1">
      <c r="A211" s="37"/>
      <c r="B211" s="38"/>
      <c r="C211" s="218" t="s">
        <v>274</v>
      </c>
      <c r="D211" s="218" t="s">
        <v>142</v>
      </c>
      <c r="E211" s="219" t="s">
        <v>954</v>
      </c>
      <c r="F211" s="220" t="s">
        <v>955</v>
      </c>
      <c r="G211" s="221" t="s">
        <v>423</v>
      </c>
      <c r="H211" s="222">
        <v>30</v>
      </c>
      <c r="I211" s="223"/>
      <c r="J211" s="224">
        <f>ROUND(I211*H211,2)</f>
        <v>0</v>
      </c>
      <c r="K211" s="220" t="s">
        <v>146</v>
      </c>
      <c r="L211" s="43"/>
      <c r="M211" s="225" t="s">
        <v>1</v>
      </c>
      <c r="N211" s="226" t="s">
        <v>44</v>
      </c>
      <c r="O211" s="90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9" t="s">
        <v>147</v>
      </c>
      <c r="AT211" s="229" t="s">
        <v>142</v>
      </c>
      <c r="AU211" s="229" t="s">
        <v>87</v>
      </c>
      <c r="AY211" s="16" t="s">
        <v>141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6" t="s">
        <v>87</v>
      </c>
      <c r="BK211" s="230">
        <f>ROUND(I211*H211,2)</f>
        <v>0</v>
      </c>
      <c r="BL211" s="16" t="s">
        <v>147</v>
      </c>
      <c r="BM211" s="229" t="s">
        <v>956</v>
      </c>
    </row>
    <row r="212" spans="1:47" s="2" customFormat="1" ht="12">
      <c r="A212" s="37"/>
      <c r="B212" s="38"/>
      <c r="C212" s="39"/>
      <c r="D212" s="231" t="s">
        <v>149</v>
      </c>
      <c r="E212" s="39"/>
      <c r="F212" s="232" t="s">
        <v>957</v>
      </c>
      <c r="G212" s="39"/>
      <c r="H212" s="39"/>
      <c r="I212" s="233"/>
      <c r="J212" s="39"/>
      <c r="K212" s="39"/>
      <c r="L212" s="43"/>
      <c r="M212" s="234"/>
      <c r="N212" s="235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149</v>
      </c>
      <c r="AU212" s="16" t="s">
        <v>87</v>
      </c>
    </row>
    <row r="213" spans="1:63" s="11" customFormat="1" ht="25.9" customHeight="1">
      <c r="A213" s="11"/>
      <c r="B213" s="204"/>
      <c r="C213" s="205"/>
      <c r="D213" s="206" t="s">
        <v>78</v>
      </c>
      <c r="E213" s="207" t="s">
        <v>180</v>
      </c>
      <c r="F213" s="207" t="s">
        <v>215</v>
      </c>
      <c r="G213" s="205"/>
      <c r="H213" s="205"/>
      <c r="I213" s="208"/>
      <c r="J213" s="209">
        <f>BK213</f>
        <v>0</v>
      </c>
      <c r="K213" s="205"/>
      <c r="L213" s="210"/>
      <c r="M213" s="211"/>
      <c r="N213" s="212"/>
      <c r="O213" s="212"/>
      <c r="P213" s="213">
        <f>SUM(P214:P243)</f>
        <v>0</v>
      </c>
      <c r="Q213" s="212"/>
      <c r="R213" s="213">
        <f>SUM(R214:R243)</f>
        <v>7.306907999999999</v>
      </c>
      <c r="S213" s="212"/>
      <c r="T213" s="214">
        <f>SUM(T214:T243)</f>
        <v>0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R213" s="215" t="s">
        <v>87</v>
      </c>
      <c r="AT213" s="216" t="s">
        <v>78</v>
      </c>
      <c r="AU213" s="216" t="s">
        <v>79</v>
      </c>
      <c r="AY213" s="215" t="s">
        <v>141</v>
      </c>
      <c r="BK213" s="217">
        <f>SUM(BK214:BK243)</f>
        <v>0</v>
      </c>
    </row>
    <row r="214" spans="1:65" s="2" customFormat="1" ht="44.25" customHeight="1">
      <c r="A214" s="37"/>
      <c r="B214" s="38"/>
      <c r="C214" s="218" t="s">
        <v>278</v>
      </c>
      <c r="D214" s="218" t="s">
        <v>142</v>
      </c>
      <c r="E214" s="219" t="s">
        <v>958</v>
      </c>
      <c r="F214" s="220" t="s">
        <v>959</v>
      </c>
      <c r="G214" s="221" t="s">
        <v>153</v>
      </c>
      <c r="H214" s="222">
        <v>19.6</v>
      </c>
      <c r="I214" s="223"/>
      <c r="J214" s="224">
        <f>ROUND(I214*H214,2)</f>
        <v>0</v>
      </c>
      <c r="K214" s="220" t="s">
        <v>146</v>
      </c>
      <c r="L214" s="43"/>
      <c r="M214" s="225" t="s">
        <v>1</v>
      </c>
      <c r="N214" s="226" t="s">
        <v>44</v>
      </c>
      <c r="O214" s="90"/>
      <c r="P214" s="227">
        <f>O214*H214</f>
        <v>0</v>
      </c>
      <c r="Q214" s="227">
        <v>0.00393</v>
      </c>
      <c r="R214" s="227">
        <f>Q214*H214</f>
        <v>0.07702800000000001</v>
      </c>
      <c r="S214" s="227">
        <v>0</v>
      </c>
      <c r="T214" s="22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9" t="s">
        <v>147</v>
      </c>
      <c r="AT214" s="229" t="s">
        <v>142</v>
      </c>
      <c r="AU214" s="229" t="s">
        <v>87</v>
      </c>
      <c r="AY214" s="16" t="s">
        <v>141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87</v>
      </c>
      <c r="BK214" s="230">
        <f>ROUND(I214*H214,2)</f>
        <v>0</v>
      </c>
      <c r="BL214" s="16" t="s">
        <v>147</v>
      </c>
      <c r="BM214" s="229" t="s">
        <v>960</v>
      </c>
    </row>
    <row r="215" spans="1:47" s="2" customFormat="1" ht="12">
      <c r="A215" s="37"/>
      <c r="B215" s="38"/>
      <c r="C215" s="39"/>
      <c r="D215" s="231" t="s">
        <v>149</v>
      </c>
      <c r="E215" s="39"/>
      <c r="F215" s="232" t="s">
        <v>961</v>
      </c>
      <c r="G215" s="39"/>
      <c r="H215" s="39"/>
      <c r="I215" s="233"/>
      <c r="J215" s="39"/>
      <c r="K215" s="39"/>
      <c r="L215" s="43"/>
      <c r="M215" s="234"/>
      <c r="N215" s="23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149</v>
      </c>
      <c r="AU215" s="16" t="s">
        <v>87</v>
      </c>
    </row>
    <row r="216" spans="1:65" s="2" customFormat="1" ht="24.15" customHeight="1">
      <c r="A216" s="37"/>
      <c r="B216" s="38"/>
      <c r="C216" s="218" t="s">
        <v>282</v>
      </c>
      <c r="D216" s="218" t="s">
        <v>142</v>
      </c>
      <c r="E216" s="219" t="s">
        <v>962</v>
      </c>
      <c r="F216" s="220" t="s">
        <v>963</v>
      </c>
      <c r="G216" s="221" t="s">
        <v>219</v>
      </c>
      <c r="H216" s="222">
        <v>1</v>
      </c>
      <c r="I216" s="223"/>
      <c r="J216" s="224">
        <f>ROUND(I216*H216,2)</f>
        <v>0</v>
      </c>
      <c r="K216" s="220" t="s">
        <v>146</v>
      </c>
      <c r="L216" s="43"/>
      <c r="M216" s="225" t="s">
        <v>1</v>
      </c>
      <c r="N216" s="226" t="s">
        <v>44</v>
      </c>
      <c r="O216" s="90"/>
      <c r="P216" s="227">
        <f>O216*H216</f>
        <v>0</v>
      </c>
      <c r="Q216" s="227">
        <v>0.01019</v>
      </c>
      <c r="R216" s="227">
        <f>Q216*H216</f>
        <v>0.01019</v>
      </c>
      <c r="S216" s="227">
        <v>0</v>
      </c>
      <c r="T216" s="228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9" t="s">
        <v>147</v>
      </c>
      <c r="AT216" s="229" t="s">
        <v>142</v>
      </c>
      <c r="AU216" s="229" t="s">
        <v>87</v>
      </c>
      <c r="AY216" s="16" t="s">
        <v>141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6" t="s">
        <v>87</v>
      </c>
      <c r="BK216" s="230">
        <f>ROUND(I216*H216,2)</f>
        <v>0</v>
      </c>
      <c r="BL216" s="16" t="s">
        <v>147</v>
      </c>
      <c r="BM216" s="229" t="s">
        <v>964</v>
      </c>
    </row>
    <row r="217" spans="1:47" s="2" customFormat="1" ht="12">
      <c r="A217" s="37"/>
      <c r="B217" s="38"/>
      <c r="C217" s="39"/>
      <c r="D217" s="231" t="s">
        <v>149</v>
      </c>
      <c r="E217" s="39"/>
      <c r="F217" s="232" t="s">
        <v>965</v>
      </c>
      <c r="G217" s="39"/>
      <c r="H217" s="39"/>
      <c r="I217" s="233"/>
      <c r="J217" s="39"/>
      <c r="K217" s="39"/>
      <c r="L217" s="43"/>
      <c r="M217" s="234"/>
      <c r="N217" s="235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149</v>
      </c>
      <c r="AU217" s="16" t="s">
        <v>87</v>
      </c>
    </row>
    <row r="218" spans="1:65" s="2" customFormat="1" ht="24.15" customHeight="1">
      <c r="A218" s="37"/>
      <c r="B218" s="38"/>
      <c r="C218" s="238" t="s">
        <v>287</v>
      </c>
      <c r="D218" s="238" t="s">
        <v>176</v>
      </c>
      <c r="E218" s="239" t="s">
        <v>966</v>
      </c>
      <c r="F218" s="240" t="s">
        <v>967</v>
      </c>
      <c r="G218" s="241" t="s">
        <v>219</v>
      </c>
      <c r="H218" s="242">
        <v>1</v>
      </c>
      <c r="I218" s="243"/>
      <c r="J218" s="244">
        <f>ROUND(I218*H218,2)</f>
        <v>0</v>
      </c>
      <c r="K218" s="240" t="s">
        <v>146</v>
      </c>
      <c r="L218" s="245"/>
      <c r="M218" s="246" t="s">
        <v>1</v>
      </c>
      <c r="N218" s="247" t="s">
        <v>44</v>
      </c>
      <c r="O218" s="90"/>
      <c r="P218" s="227">
        <f>O218*H218</f>
        <v>0</v>
      </c>
      <c r="Q218" s="227">
        <v>0.86</v>
      </c>
      <c r="R218" s="227">
        <f>Q218*H218</f>
        <v>0.86</v>
      </c>
      <c r="S218" s="227">
        <v>0</v>
      </c>
      <c r="T218" s="228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9" t="s">
        <v>180</v>
      </c>
      <c r="AT218" s="229" t="s">
        <v>176</v>
      </c>
      <c r="AU218" s="229" t="s">
        <v>87</v>
      </c>
      <c r="AY218" s="16" t="s">
        <v>141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6" t="s">
        <v>87</v>
      </c>
      <c r="BK218" s="230">
        <f>ROUND(I218*H218,2)</f>
        <v>0</v>
      </c>
      <c r="BL218" s="16" t="s">
        <v>147</v>
      </c>
      <c r="BM218" s="229" t="s">
        <v>968</v>
      </c>
    </row>
    <row r="219" spans="1:65" s="2" customFormat="1" ht="24.15" customHeight="1">
      <c r="A219" s="37"/>
      <c r="B219" s="38"/>
      <c r="C219" s="238" t="s">
        <v>291</v>
      </c>
      <c r="D219" s="238" t="s">
        <v>176</v>
      </c>
      <c r="E219" s="239" t="s">
        <v>969</v>
      </c>
      <c r="F219" s="240" t="s">
        <v>970</v>
      </c>
      <c r="G219" s="241" t="s">
        <v>219</v>
      </c>
      <c r="H219" s="242">
        <v>2</v>
      </c>
      <c r="I219" s="243"/>
      <c r="J219" s="244">
        <f>ROUND(I219*H219,2)</f>
        <v>0</v>
      </c>
      <c r="K219" s="240" t="s">
        <v>146</v>
      </c>
      <c r="L219" s="245"/>
      <c r="M219" s="246" t="s">
        <v>1</v>
      </c>
      <c r="N219" s="247" t="s">
        <v>44</v>
      </c>
      <c r="O219" s="90"/>
      <c r="P219" s="227">
        <f>O219*H219</f>
        <v>0</v>
      </c>
      <c r="Q219" s="227">
        <v>0.002</v>
      </c>
      <c r="R219" s="227">
        <f>Q219*H219</f>
        <v>0.004</v>
      </c>
      <c r="S219" s="227">
        <v>0</v>
      </c>
      <c r="T219" s="228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9" t="s">
        <v>180</v>
      </c>
      <c r="AT219" s="229" t="s">
        <v>176</v>
      </c>
      <c r="AU219" s="229" t="s">
        <v>87</v>
      </c>
      <c r="AY219" s="16" t="s">
        <v>141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6" t="s">
        <v>87</v>
      </c>
      <c r="BK219" s="230">
        <f>ROUND(I219*H219,2)</f>
        <v>0</v>
      </c>
      <c r="BL219" s="16" t="s">
        <v>147</v>
      </c>
      <c r="BM219" s="229" t="s">
        <v>971</v>
      </c>
    </row>
    <row r="220" spans="1:65" s="2" customFormat="1" ht="24.15" customHeight="1">
      <c r="A220" s="37"/>
      <c r="B220" s="38"/>
      <c r="C220" s="218" t="s">
        <v>295</v>
      </c>
      <c r="D220" s="218" t="s">
        <v>142</v>
      </c>
      <c r="E220" s="219" t="s">
        <v>972</v>
      </c>
      <c r="F220" s="220" t="s">
        <v>973</v>
      </c>
      <c r="G220" s="221" t="s">
        <v>219</v>
      </c>
      <c r="H220" s="222">
        <v>1</v>
      </c>
      <c r="I220" s="223"/>
      <c r="J220" s="224">
        <f>ROUND(I220*H220,2)</f>
        <v>0</v>
      </c>
      <c r="K220" s="220" t="s">
        <v>146</v>
      </c>
      <c r="L220" s="43"/>
      <c r="M220" s="225" t="s">
        <v>1</v>
      </c>
      <c r="N220" s="226" t="s">
        <v>44</v>
      </c>
      <c r="O220" s="90"/>
      <c r="P220" s="227">
        <f>O220*H220</f>
        <v>0</v>
      </c>
      <c r="Q220" s="227">
        <v>0.02854</v>
      </c>
      <c r="R220" s="227">
        <f>Q220*H220</f>
        <v>0.02854</v>
      </c>
      <c r="S220" s="227">
        <v>0</v>
      </c>
      <c r="T220" s="228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9" t="s">
        <v>147</v>
      </c>
      <c r="AT220" s="229" t="s">
        <v>142</v>
      </c>
      <c r="AU220" s="229" t="s">
        <v>87</v>
      </c>
      <c r="AY220" s="16" t="s">
        <v>141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87</v>
      </c>
      <c r="BK220" s="230">
        <f>ROUND(I220*H220,2)</f>
        <v>0</v>
      </c>
      <c r="BL220" s="16" t="s">
        <v>147</v>
      </c>
      <c r="BM220" s="229" t="s">
        <v>974</v>
      </c>
    </row>
    <row r="221" spans="1:47" s="2" customFormat="1" ht="12">
      <c r="A221" s="37"/>
      <c r="B221" s="38"/>
      <c r="C221" s="39"/>
      <c r="D221" s="231" t="s">
        <v>149</v>
      </c>
      <c r="E221" s="39"/>
      <c r="F221" s="232" t="s">
        <v>975</v>
      </c>
      <c r="G221" s="39"/>
      <c r="H221" s="39"/>
      <c r="I221" s="233"/>
      <c r="J221" s="39"/>
      <c r="K221" s="39"/>
      <c r="L221" s="43"/>
      <c r="M221" s="234"/>
      <c r="N221" s="235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149</v>
      </c>
      <c r="AU221" s="16" t="s">
        <v>87</v>
      </c>
    </row>
    <row r="222" spans="1:65" s="2" customFormat="1" ht="24.15" customHeight="1">
      <c r="A222" s="37"/>
      <c r="B222" s="38"/>
      <c r="C222" s="238" t="s">
        <v>301</v>
      </c>
      <c r="D222" s="238" t="s">
        <v>176</v>
      </c>
      <c r="E222" s="239" t="s">
        <v>976</v>
      </c>
      <c r="F222" s="240" t="s">
        <v>977</v>
      </c>
      <c r="G222" s="241" t="s">
        <v>219</v>
      </c>
      <c r="H222" s="242">
        <v>1</v>
      </c>
      <c r="I222" s="243"/>
      <c r="J222" s="244">
        <f>ROUND(I222*H222,2)</f>
        <v>0</v>
      </c>
      <c r="K222" s="240" t="s">
        <v>146</v>
      </c>
      <c r="L222" s="245"/>
      <c r="M222" s="246" t="s">
        <v>1</v>
      </c>
      <c r="N222" s="247" t="s">
        <v>44</v>
      </c>
      <c r="O222" s="90"/>
      <c r="P222" s="227">
        <f>O222*H222</f>
        <v>0</v>
      </c>
      <c r="Q222" s="227">
        <v>1.817</v>
      </c>
      <c r="R222" s="227">
        <f>Q222*H222</f>
        <v>1.817</v>
      </c>
      <c r="S222" s="227">
        <v>0</v>
      </c>
      <c r="T222" s="228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9" t="s">
        <v>180</v>
      </c>
      <c r="AT222" s="229" t="s">
        <v>176</v>
      </c>
      <c r="AU222" s="229" t="s">
        <v>87</v>
      </c>
      <c r="AY222" s="16" t="s">
        <v>141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6" t="s">
        <v>87</v>
      </c>
      <c r="BK222" s="230">
        <f>ROUND(I222*H222,2)</f>
        <v>0</v>
      </c>
      <c r="BL222" s="16" t="s">
        <v>147</v>
      </c>
      <c r="BM222" s="229" t="s">
        <v>978</v>
      </c>
    </row>
    <row r="223" spans="1:65" s="2" customFormat="1" ht="24.15" customHeight="1">
      <c r="A223" s="37"/>
      <c r="B223" s="38"/>
      <c r="C223" s="218" t="s">
        <v>307</v>
      </c>
      <c r="D223" s="218" t="s">
        <v>142</v>
      </c>
      <c r="E223" s="219" t="s">
        <v>979</v>
      </c>
      <c r="F223" s="220" t="s">
        <v>980</v>
      </c>
      <c r="G223" s="221" t="s">
        <v>219</v>
      </c>
      <c r="H223" s="222">
        <v>1</v>
      </c>
      <c r="I223" s="223"/>
      <c r="J223" s="224">
        <f>ROUND(I223*H223,2)</f>
        <v>0</v>
      </c>
      <c r="K223" s="220" t="s">
        <v>146</v>
      </c>
      <c r="L223" s="43"/>
      <c r="M223" s="225" t="s">
        <v>1</v>
      </c>
      <c r="N223" s="226" t="s">
        <v>44</v>
      </c>
      <c r="O223" s="90"/>
      <c r="P223" s="227">
        <f>O223*H223</f>
        <v>0</v>
      </c>
      <c r="Q223" s="227">
        <v>0.03927</v>
      </c>
      <c r="R223" s="227">
        <f>Q223*H223</f>
        <v>0.03927</v>
      </c>
      <c r="S223" s="227">
        <v>0</v>
      </c>
      <c r="T223" s="228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9" t="s">
        <v>147</v>
      </c>
      <c r="AT223" s="229" t="s">
        <v>142</v>
      </c>
      <c r="AU223" s="229" t="s">
        <v>87</v>
      </c>
      <c r="AY223" s="16" t="s">
        <v>141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6" t="s">
        <v>87</v>
      </c>
      <c r="BK223" s="230">
        <f>ROUND(I223*H223,2)</f>
        <v>0</v>
      </c>
      <c r="BL223" s="16" t="s">
        <v>147</v>
      </c>
      <c r="BM223" s="229" t="s">
        <v>981</v>
      </c>
    </row>
    <row r="224" spans="1:47" s="2" customFormat="1" ht="12">
      <c r="A224" s="37"/>
      <c r="B224" s="38"/>
      <c r="C224" s="39"/>
      <c r="D224" s="231" t="s">
        <v>149</v>
      </c>
      <c r="E224" s="39"/>
      <c r="F224" s="232" t="s">
        <v>982</v>
      </c>
      <c r="G224" s="39"/>
      <c r="H224" s="39"/>
      <c r="I224" s="233"/>
      <c r="J224" s="39"/>
      <c r="K224" s="39"/>
      <c r="L224" s="43"/>
      <c r="M224" s="234"/>
      <c r="N224" s="235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149</v>
      </c>
      <c r="AU224" s="16" t="s">
        <v>87</v>
      </c>
    </row>
    <row r="225" spans="1:65" s="2" customFormat="1" ht="24.15" customHeight="1">
      <c r="A225" s="37"/>
      <c r="B225" s="38"/>
      <c r="C225" s="238" t="s">
        <v>311</v>
      </c>
      <c r="D225" s="238" t="s">
        <v>176</v>
      </c>
      <c r="E225" s="239" t="s">
        <v>983</v>
      </c>
      <c r="F225" s="240" t="s">
        <v>984</v>
      </c>
      <c r="G225" s="241" t="s">
        <v>219</v>
      </c>
      <c r="H225" s="242">
        <v>1</v>
      </c>
      <c r="I225" s="243"/>
      <c r="J225" s="244">
        <f>ROUND(I225*H225,2)</f>
        <v>0</v>
      </c>
      <c r="K225" s="240" t="s">
        <v>146</v>
      </c>
      <c r="L225" s="245"/>
      <c r="M225" s="246" t="s">
        <v>1</v>
      </c>
      <c r="N225" s="247" t="s">
        <v>44</v>
      </c>
      <c r="O225" s="90"/>
      <c r="P225" s="227">
        <f>O225*H225</f>
        <v>0</v>
      </c>
      <c r="Q225" s="227">
        <v>0.449</v>
      </c>
      <c r="R225" s="227">
        <f>Q225*H225</f>
        <v>0.449</v>
      </c>
      <c r="S225" s="227">
        <v>0</v>
      </c>
      <c r="T225" s="228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9" t="s">
        <v>180</v>
      </c>
      <c r="AT225" s="229" t="s">
        <v>176</v>
      </c>
      <c r="AU225" s="229" t="s">
        <v>87</v>
      </c>
      <c r="AY225" s="16" t="s">
        <v>141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6" t="s">
        <v>87</v>
      </c>
      <c r="BK225" s="230">
        <f>ROUND(I225*H225,2)</f>
        <v>0</v>
      </c>
      <c r="BL225" s="16" t="s">
        <v>147</v>
      </c>
      <c r="BM225" s="229" t="s">
        <v>985</v>
      </c>
    </row>
    <row r="226" spans="1:65" s="2" customFormat="1" ht="24.15" customHeight="1">
      <c r="A226" s="37"/>
      <c r="B226" s="38"/>
      <c r="C226" s="218" t="s">
        <v>316</v>
      </c>
      <c r="D226" s="218" t="s">
        <v>142</v>
      </c>
      <c r="E226" s="219" t="s">
        <v>986</v>
      </c>
      <c r="F226" s="220" t="s">
        <v>987</v>
      </c>
      <c r="G226" s="221" t="s">
        <v>219</v>
      </c>
      <c r="H226" s="222">
        <v>2</v>
      </c>
      <c r="I226" s="223"/>
      <c r="J226" s="224">
        <f>ROUND(I226*H226,2)</f>
        <v>0</v>
      </c>
      <c r="K226" s="220" t="s">
        <v>146</v>
      </c>
      <c r="L226" s="43"/>
      <c r="M226" s="225" t="s">
        <v>1</v>
      </c>
      <c r="N226" s="226" t="s">
        <v>44</v>
      </c>
      <c r="O226" s="90"/>
      <c r="P226" s="227">
        <f>O226*H226</f>
        <v>0</v>
      </c>
      <c r="Q226" s="227">
        <v>1.29291</v>
      </c>
      <c r="R226" s="227">
        <f>Q226*H226</f>
        <v>2.58582</v>
      </c>
      <c r="S226" s="227">
        <v>0</v>
      </c>
      <c r="T226" s="228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9" t="s">
        <v>147</v>
      </c>
      <c r="AT226" s="229" t="s">
        <v>142</v>
      </c>
      <c r="AU226" s="229" t="s">
        <v>87</v>
      </c>
      <c r="AY226" s="16" t="s">
        <v>141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6" t="s">
        <v>87</v>
      </c>
      <c r="BK226" s="230">
        <f>ROUND(I226*H226,2)</f>
        <v>0</v>
      </c>
      <c r="BL226" s="16" t="s">
        <v>147</v>
      </c>
      <c r="BM226" s="229" t="s">
        <v>988</v>
      </c>
    </row>
    <row r="227" spans="1:47" s="2" customFormat="1" ht="12">
      <c r="A227" s="37"/>
      <c r="B227" s="38"/>
      <c r="C227" s="39"/>
      <c r="D227" s="231" t="s">
        <v>149</v>
      </c>
      <c r="E227" s="39"/>
      <c r="F227" s="232" t="s">
        <v>989</v>
      </c>
      <c r="G227" s="39"/>
      <c r="H227" s="39"/>
      <c r="I227" s="233"/>
      <c r="J227" s="39"/>
      <c r="K227" s="39"/>
      <c r="L227" s="43"/>
      <c r="M227" s="234"/>
      <c r="N227" s="235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149</v>
      </c>
      <c r="AU227" s="16" t="s">
        <v>87</v>
      </c>
    </row>
    <row r="228" spans="1:65" s="2" customFormat="1" ht="33" customHeight="1">
      <c r="A228" s="37"/>
      <c r="B228" s="38"/>
      <c r="C228" s="218" t="s">
        <v>320</v>
      </c>
      <c r="D228" s="218" t="s">
        <v>142</v>
      </c>
      <c r="E228" s="219" t="s">
        <v>990</v>
      </c>
      <c r="F228" s="220" t="s">
        <v>991</v>
      </c>
      <c r="G228" s="221" t="s">
        <v>219</v>
      </c>
      <c r="H228" s="222">
        <v>1</v>
      </c>
      <c r="I228" s="223"/>
      <c r="J228" s="224">
        <f>ROUND(I228*H228,2)</f>
        <v>0</v>
      </c>
      <c r="K228" s="220" t="s">
        <v>146</v>
      </c>
      <c r="L228" s="43"/>
      <c r="M228" s="225" t="s">
        <v>1</v>
      </c>
      <c r="N228" s="226" t="s">
        <v>44</v>
      </c>
      <c r="O228" s="90"/>
      <c r="P228" s="227">
        <f>O228*H228</f>
        <v>0</v>
      </c>
      <c r="Q228" s="227">
        <v>0.50344</v>
      </c>
      <c r="R228" s="227">
        <f>Q228*H228</f>
        <v>0.50344</v>
      </c>
      <c r="S228" s="227">
        <v>0</v>
      </c>
      <c r="T228" s="228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9" t="s">
        <v>147</v>
      </c>
      <c r="AT228" s="229" t="s">
        <v>142</v>
      </c>
      <c r="AU228" s="229" t="s">
        <v>87</v>
      </c>
      <c r="AY228" s="16" t="s">
        <v>141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6" t="s">
        <v>87</v>
      </c>
      <c r="BK228" s="230">
        <f>ROUND(I228*H228,2)</f>
        <v>0</v>
      </c>
      <c r="BL228" s="16" t="s">
        <v>147</v>
      </c>
      <c r="BM228" s="229" t="s">
        <v>992</v>
      </c>
    </row>
    <row r="229" spans="1:47" s="2" customFormat="1" ht="12">
      <c r="A229" s="37"/>
      <c r="B229" s="38"/>
      <c r="C229" s="39"/>
      <c r="D229" s="231" t="s">
        <v>149</v>
      </c>
      <c r="E229" s="39"/>
      <c r="F229" s="232" t="s">
        <v>993</v>
      </c>
      <c r="G229" s="39"/>
      <c r="H229" s="39"/>
      <c r="I229" s="233"/>
      <c r="J229" s="39"/>
      <c r="K229" s="39"/>
      <c r="L229" s="43"/>
      <c r="M229" s="234"/>
      <c r="N229" s="235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149</v>
      </c>
      <c r="AU229" s="16" t="s">
        <v>87</v>
      </c>
    </row>
    <row r="230" spans="1:65" s="2" customFormat="1" ht="24.15" customHeight="1">
      <c r="A230" s="37"/>
      <c r="B230" s="38"/>
      <c r="C230" s="218" t="s">
        <v>324</v>
      </c>
      <c r="D230" s="218" t="s">
        <v>142</v>
      </c>
      <c r="E230" s="219" t="s">
        <v>679</v>
      </c>
      <c r="F230" s="220" t="s">
        <v>680</v>
      </c>
      <c r="G230" s="221" t="s">
        <v>219</v>
      </c>
      <c r="H230" s="222">
        <v>1</v>
      </c>
      <c r="I230" s="223"/>
      <c r="J230" s="224">
        <f>ROUND(I230*H230,2)</f>
        <v>0</v>
      </c>
      <c r="K230" s="220" t="s">
        <v>146</v>
      </c>
      <c r="L230" s="43"/>
      <c r="M230" s="225" t="s">
        <v>1</v>
      </c>
      <c r="N230" s="226" t="s">
        <v>44</v>
      </c>
      <c r="O230" s="90"/>
      <c r="P230" s="227">
        <f>O230*H230</f>
        <v>0</v>
      </c>
      <c r="Q230" s="227">
        <v>0.12422</v>
      </c>
      <c r="R230" s="227">
        <f>Q230*H230</f>
        <v>0.12422</v>
      </c>
      <c r="S230" s="227">
        <v>0</v>
      </c>
      <c r="T230" s="228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9" t="s">
        <v>147</v>
      </c>
      <c r="AT230" s="229" t="s">
        <v>142</v>
      </c>
      <c r="AU230" s="229" t="s">
        <v>87</v>
      </c>
      <c r="AY230" s="16" t="s">
        <v>141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6" t="s">
        <v>87</v>
      </c>
      <c r="BK230" s="230">
        <f>ROUND(I230*H230,2)</f>
        <v>0</v>
      </c>
      <c r="BL230" s="16" t="s">
        <v>147</v>
      </c>
      <c r="BM230" s="229" t="s">
        <v>994</v>
      </c>
    </row>
    <row r="231" spans="1:47" s="2" customFormat="1" ht="12">
      <c r="A231" s="37"/>
      <c r="B231" s="38"/>
      <c r="C231" s="39"/>
      <c r="D231" s="231" t="s">
        <v>149</v>
      </c>
      <c r="E231" s="39"/>
      <c r="F231" s="232" t="s">
        <v>682</v>
      </c>
      <c r="G231" s="39"/>
      <c r="H231" s="39"/>
      <c r="I231" s="233"/>
      <c r="J231" s="39"/>
      <c r="K231" s="39"/>
      <c r="L231" s="43"/>
      <c r="M231" s="234"/>
      <c r="N231" s="235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149</v>
      </c>
      <c r="AU231" s="16" t="s">
        <v>87</v>
      </c>
    </row>
    <row r="232" spans="1:65" s="2" customFormat="1" ht="24.15" customHeight="1">
      <c r="A232" s="37"/>
      <c r="B232" s="38"/>
      <c r="C232" s="238" t="s">
        <v>329</v>
      </c>
      <c r="D232" s="238" t="s">
        <v>176</v>
      </c>
      <c r="E232" s="239" t="s">
        <v>683</v>
      </c>
      <c r="F232" s="240" t="s">
        <v>684</v>
      </c>
      <c r="G232" s="241" t="s">
        <v>219</v>
      </c>
      <c r="H232" s="242">
        <v>1</v>
      </c>
      <c r="I232" s="243"/>
      <c r="J232" s="244">
        <f>ROUND(I232*H232,2)</f>
        <v>0</v>
      </c>
      <c r="K232" s="240" t="s">
        <v>1</v>
      </c>
      <c r="L232" s="245"/>
      <c r="M232" s="246" t="s">
        <v>1</v>
      </c>
      <c r="N232" s="247" t="s">
        <v>44</v>
      </c>
      <c r="O232" s="90"/>
      <c r="P232" s="227">
        <f>O232*H232</f>
        <v>0</v>
      </c>
      <c r="Q232" s="227">
        <v>0.072</v>
      </c>
      <c r="R232" s="227">
        <f>Q232*H232</f>
        <v>0.072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180</v>
      </c>
      <c r="AT232" s="229" t="s">
        <v>176</v>
      </c>
      <c r="AU232" s="229" t="s">
        <v>87</v>
      </c>
      <c r="AY232" s="16" t="s">
        <v>141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87</v>
      </c>
      <c r="BK232" s="230">
        <f>ROUND(I232*H232,2)</f>
        <v>0</v>
      </c>
      <c r="BL232" s="16" t="s">
        <v>147</v>
      </c>
      <c r="BM232" s="229" t="s">
        <v>995</v>
      </c>
    </row>
    <row r="233" spans="1:65" s="2" customFormat="1" ht="24.15" customHeight="1">
      <c r="A233" s="37"/>
      <c r="B233" s="38"/>
      <c r="C233" s="218" t="s">
        <v>333</v>
      </c>
      <c r="D233" s="218" t="s">
        <v>142</v>
      </c>
      <c r="E233" s="219" t="s">
        <v>687</v>
      </c>
      <c r="F233" s="220" t="s">
        <v>688</v>
      </c>
      <c r="G233" s="221" t="s">
        <v>219</v>
      </c>
      <c r="H233" s="222">
        <v>1</v>
      </c>
      <c r="I233" s="223"/>
      <c r="J233" s="224">
        <f>ROUND(I233*H233,2)</f>
        <v>0</v>
      </c>
      <c r="K233" s="220" t="s">
        <v>146</v>
      </c>
      <c r="L233" s="43"/>
      <c r="M233" s="225" t="s">
        <v>1</v>
      </c>
      <c r="N233" s="226" t="s">
        <v>44</v>
      </c>
      <c r="O233" s="90"/>
      <c r="P233" s="227">
        <f>O233*H233</f>
        <v>0</v>
      </c>
      <c r="Q233" s="227">
        <v>0.02972</v>
      </c>
      <c r="R233" s="227">
        <f>Q233*H233</f>
        <v>0.02972</v>
      </c>
      <c r="S233" s="227">
        <v>0</v>
      </c>
      <c r="T233" s="228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9" t="s">
        <v>147</v>
      </c>
      <c r="AT233" s="229" t="s">
        <v>142</v>
      </c>
      <c r="AU233" s="229" t="s">
        <v>87</v>
      </c>
      <c r="AY233" s="16" t="s">
        <v>141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6" t="s">
        <v>87</v>
      </c>
      <c r="BK233" s="230">
        <f>ROUND(I233*H233,2)</f>
        <v>0</v>
      </c>
      <c r="BL233" s="16" t="s">
        <v>147</v>
      </c>
      <c r="BM233" s="229" t="s">
        <v>996</v>
      </c>
    </row>
    <row r="234" spans="1:47" s="2" customFormat="1" ht="12">
      <c r="A234" s="37"/>
      <c r="B234" s="38"/>
      <c r="C234" s="39"/>
      <c r="D234" s="231" t="s">
        <v>149</v>
      </c>
      <c r="E234" s="39"/>
      <c r="F234" s="232" t="s">
        <v>690</v>
      </c>
      <c r="G234" s="39"/>
      <c r="H234" s="39"/>
      <c r="I234" s="233"/>
      <c r="J234" s="39"/>
      <c r="K234" s="39"/>
      <c r="L234" s="43"/>
      <c r="M234" s="234"/>
      <c r="N234" s="235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149</v>
      </c>
      <c r="AU234" s="16" t="s">
        <v>87</v>
      </c>
    </row>
    <row r="235" spans="1:65" s="2" customFormat="1" ht="24.15" customHeight="1">
      <c r="A235" s="37"/>
      <c r="B235" s="38"/>
      <c r="C235" s="238" t="s">
        <v>338</v>
      </c>
      <c r="D235" s="238" t="s">
        <v>176</v>
      </c>
      <c r="E235" s="239" t="s">
        <v>692</v>
      </c>
      <c r="F235" s="240" t="s">
        <v>693</v>
      </c>
      <c r="G235" s="241" t="s">
        <v>219</v>
      </c>
      <c r="H235" s="242">
        <v>1</v>
      </c>
      <c r="I235" s="243"/>
      <c r="J235" s="244">
        <f>ROUND(I235*H235,2)</f>
        <v>0</v>
      </c>
      <c r="K235" s="240" t="s">
        <v>1</v>
      </c>
      <c r="L235" s="245"/>
      <c r="M235" s="246" t="s">
        <v>1</v>
      </c>
      <c r="N235" s="247" t="s">
        <v>44</v>
      </c>
      <c r="O235" s="90"/>
      <c r="P235" s="227">
        <f>O235*H235</f>
        <v>0</v>
      </c>
      <c r="Q235" s="227">
        <v>0.04</v>
      </c>
      <c r="R235" s="227">
        <f>Q235*H235</f>
        <v>0.04</v>
      </c>
      <c r="S235" s="227">
        <v>0</v>
      </c>
      <c r="T235" s="228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9" t="s">
        <v>180</v>
      </c>
      <c r="AT235" s="229" t="s">
        <v>176</v>
      </c>
      <c r="AU235" s="229" t="s">
        <v>87</v>
      </c>
      <c r="AY235" s="16" t="s">
        <v>141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6" t="s">
        <v>87</v>
      </c>
      <c r="BK235" s="230">
        <f>ROUND(I235*H235,2)</f>
        <v>0</v>
      </c>
      <c r="BL235" s="16" t="s">
        <v>147</v>
      </c>
      <c r="BM235" s="229" t="s">
        <v>997</v>
      </c>
    </row>
    <row r="236" spans="1:65" s="2" customFormat="1" ht="24.15" customHeight="1">
      <c r="A236" s="37"/>
      <c r="B236" s="38"/>
      <c r="C236" s="218" t="s">
        <v>342</v>
      </c>
      <c r="D236" s="218" t="s">
        <v>142</v>
      </c>
      <c r="E236" s="219" t="s">
        <v>998</v>
      </c>
      <c r="F236" s="220" t="s">
        <v>999</v>
      </c>
      <c r="G236" s="221" t="s">
        <v>219</v>
      </c>
      <c r="H236" s="222">
        <v>1</v>
      </c>
      <c r="I236" s="223"/>
      <c r="J236" s="224">
        <f>ROUND(I236*H236,2)</f>
        <v>0</v>
      </c>
      <c r="K236" s="220" t="s">
        <v>146</v>
      </c>
      <c r="L236" s="43"/>
      <c r="M236" s="225" t="s">
        <v>1</v>
      </c>
      <c r="N236" s="226" t="s">
        <v>44</v>
      </c>
      <c r="O236" s="90"/>
      <c r="P236" s="227">
        <f>O236*H236</f>
        <v>0</v>
      </c>
      <c r="Q236" s="227">
        <v>0.21734</v>
      </c>
      <c r="R236" s="227">
        <f>Q236*H236</f>
        <v>0.21734</v>
      </c>
      <c r="S236" s="227">
        <v>0</v>
      </c>
      <c r="T236" s="228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9" t="s">
        <v>147</v>
      </c>
      <c r="AT236" s="229" t="s">
        <v>142</v>
      </c>
      <c r="AU236" s="229" t="s">
        <v>87</v>
      </c>
      <c r="AY236" s="16" t="s">
        <v>141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87</v>
      </c>
      <c r="BK236" s="230">
        <f>ROUND(I236*H236,2)</f>
        <v>0</v>
      </c>
      <c r="BL236" s="16" t="s">
        <v>147</v>
      </c>
      <c r="BM236" s="229" t="s">
        <v>1000</v>
      </c>
    </row>
    <row r="237" spans="1:47" s="2" customFormat="1" ht="12">
      <c r="A237" s="37"/>
      <c r="B237" s="38"/>
      <c r="C237" s="39"/>
      <c r="D237" s="231" t="s">
        <v>149</v>
      </c>
      <c r="E237" s="39"/>
      <c r="F237" s="232" t="s">
        <v>1001</v>
      </c>
      <c r="G237" s="39"/>
      <c r="H237" s="39"/>
      <c r="I237" s="233"/>
      <c r="J237" s="39"/>
      <c r="K237" s="39"/>
      <c r="L237" s="43"/>
      <c r="M237" s="234"/>
      <c r="N237" s="235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149</v>
      </c>
      <c r="AU237" s="16" t="s">
        <v>87</v>
      </c>
    </row>
    <row r="238" spans="1:65" s="2" customFormat="1" ht="24.15" customHeight="1">
      <c r="A238" s="37"/>
      <c r="B238" s="38"/>
      <c r="C238" s="238" t="s">
        <v>346</v>
      </c>
      <c r="D238" s="238" t="s">
        <v>176</v>
      </c>
      <c r="E238" s="239" t="s">
        <v>1002</v>
      </c>
      <c r="F238" s="240" t="s">
        <v>1003</v>
      </c>
      <c r="G238" s="241" t="s">
        <v>219</v>
      </c>
      <c r="H238" s="242">
        <v>1</v>
      </c>
      <c r="I238" s="243"/>
      <c r="J238" s="244">
        <f>ROUND(I238*H238,2)</f>
        <v>0</v>
      </c>
      <c r="K238" s="240" t="s">
        <v>146</v>
      </c>
      <c r="L238" s="245"/>
      <c r="M238" s="246" t="s">
        <v>1</v>
      </c>
      <c r="N238" s="247" t="s">
        <v>44</v>
      </c>
      <c r="O238" s="90"/>
      <c r="P238" s="227">
        <f>O238*H238</f>
        <v>0</v>
      </c>
      <c r="Q238" s="227">
        <v>0.12</v>
      </c>
      <c r="R238" s="227">
        <f>Q238*H238</f>
        <v>0.12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180</v>
      </c>
      <c r="AT238" s="229" t="s">
        <v>176</v>
      </c>
      <c r="AU238" s="229" t="s">
        <v>87</v>
      </c>
      <c r="AY238" s="16" t="s">
        <v>141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87</v>
      </c>
      <c r="BK238" s="230">
        <f>ROUND(I238*H238,2)</f>
        <v>0</v>
      </c>
      <c r="BL238" s="16" t="s">
        <v>147</v>
      </c>
      <c r="BM238" s="229" t="s">
        <v>1004</v>
      </c>
    </row>
    <row r="239" spans="1:65" s="2" customFormat="1" ht="24.15" customHeight="1">
      <c r="A239" s="37"/>
      <c r="B239" s="38"/>
      <c r="C239" s="218" t="s">
        <v>353</v>
      </c>
      <c r="D239" s="218" t="s">
        <v>142</v>
      </c>
      <c r="E239" s="219" t="s">
        <v>696</v>
      </c>
      <c r="F239" s="220" t="s">
        <v>697</v>
      </c>
      <c r="G239" s="221" t="s">
        <v>219</v>
      </c>
      <c r="H239" s="222">
        <v>1</v>
      </c>
      <c r="I239" s="223"/>
      <c r="J239" s="224">
        <f>ROUND(I239*H239,2)</f>
        <v>0</v>
      </c>
      <c r="K239" s="220" t="s">
        <v>146</v>
      </c>
      <c r="L239" s="43"/>
      <c r="M239" s="225" t="s">
        <v>1</v>
      </c>
      <c r="N239" s="226" t="s">
        <v>44</v>
      </c>
      <c r="O239" s="90"/>
      <c r="P239" s="227">
        <f>O239*H239</f>
        <v>0</v>
      </c>
      <c r="Q239" s="227">
        <v>0.21734</v>
      </c>
      <c r="R239" s="227">
        <f>Q239*H239</f>
        <v>0.21734</v>
      </c>
      <c r="S239" s="227">
        <v>0</v>
      </c>
      <c r="T239" s="228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9" t="s">
        <v>147</v>
      </c>
      <c r="AT239" s="229" t="s">
        <v>142</v>
      </c>
      <c r="AU239" s="229" t="s">
        <v>87</v>
      </c>
      <c r="AY239" s="16" t="s">
        <v>141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6" t="s">
        <v>87</v>
      </c>
      <c r="BK239" s="230">
        <f>ROUND(I239*H239,2)</f>
        <v>0</v>
      </c>
      <c r="BL239" s="16" t="s">
        <v>147</v>
      </c>
      <c r="BM239" s="229" t="s">
        <v>1005</v>
      </c>
    </row>
    <row r="240" spans="1:47" s="2" customFormat="1" ht="12">
      <c r="A240" s="37"/>
      <c r="B240" s="38"/>
      <c r="C240" s="39"/>
      <c r="D240" s="231" t="s">
        <v>149</v>
      </c>
      <c r="E240" s="39"/>
      <c r="F240" s="232" t="s">
        <v>699</v>
      </c>
      <c r="G240" s="39"/>
      <c r="H240" s="39"/>
      <c r="I240" s="233"/>
      <c r="J240" s="39"/>
      <c r="K240" s="39"/>
      <c r="L240" s="43"/>
      <c r="M240" s="234"/>
      <c r="N240" s="235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149</v>
      </c>
      <c r="AU240" s="16" t="s">
        <v>87</v>
      </c>
    </row>
    <row r="241" spans="1:47" s="2" customFormat="1" ht="12">
      <c r="A241" s="37"/>
      <c r="B241" s="38"/>
      <c r="C241" s="39"/>
      <c r="D241" s="236" t="s">
        <v>173</v>
      </c>
      <c r="E241" s="39"/>
      <c r="F241" s="237" t="s">
        <v>700</v>
      </c>
      <c r="G241" s="39"/>
      <c r="H241" s="39"/>
      <c r="I241" s="233"/>
      <c r="J241" s="39"/>
      <c r="K241" s="39"/>
      <c r="L241" s="43"/>
      <c r="M241" s="234"/>
      <c r="N241" s="235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173</v>
      </c>
      <c r="AU241" s="16" t="s">
        <v>87</v>
      </c>
    </row>
    <row r="242" spans="1:65" s="2" customFormat="1" ht="24.15" customHeight="1">
      <c r="A242" s="37"/>
      <c r="B242" s="38"/>
      <c r="C242" s="238" t="s">
        <v>359</v>
      </c>
      <c r="D242" s="238" t="s">
        <v>176</v>
      </c>
      <c r="E242" s="239" t="s">
        <v>702</v>
      </c>
      <c r="F242" s="240" t="s">
        <v>703</v>
      </c>
      <c r="G242" s="241" t="s">
        <v>219</v>
      </c>
      <c r="H242" s="242">
        <v>1</v>
      </c>
      <c r="I242" s="243"/>
      <c r="J242" s="244">
        <f>ROUND(I242*H242,2)</f>
        <v>0</v>
      </c>
      <c r="K242" s="240" t="s">
        <v>146</v>
      </c>
      <c r="L242" s="245"/>
      <c r="M242" s="246" t="s">
        <v>1</v>
      </c>
      <c r="N242" s="247" t="s">
        <v>44</v>
      </c>
      <c r="O242" s="90"/>
      <c r="P242" s="227">
        <f>O242*H242</f>
        <v>0</v>
      </c>
      <c r="Q242" s="227">
        <v>0.108</v>
      </c>
      <c r="R242" s="227">
        <f>Q242*H242</f>
        <v>0.108</v>
      </c>
      <c r="S242" s="227">
        <v>0</v>
      </c>
      <c r="T242" s="228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9" t="s">
        <v>180</v>
      </c>
      <c r="AT242" s="229" t="s">
        <v>176</v>
      </c>
      <c r="AU242" s="229" t="s">
        <v>87</v>
      </c>
      <c r="AY242" s="16" t="s">
        <v>141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6" t="s">
        <v>87</v>
      </c>
      <c r="BK242" s="230">
        <f>ROUND(I242*H242,2)</f>
        <v>0</v>
      </c>
      <c r="BL242" s="16" t="s">
        <v>147</v>
      </c>
      <c r="BM242" s="229" t="s">
        <v>1006</v>
      </c>
    </row>
    <row r="243" spans="1:65" s="2" customFormat="1" ht="24.15" customHeight="1">
      <c r="A243" s="37"/>
      <c r="B243" s="38"/>
      <c r="C243" s="238" t="s">
        <v>365</v>
      </c>
      <c r="D243" s="238" t="s">
        <v>176</v>
      </c>
      <c r="E243" s="239" t="s">
        <v>706</v>
      </c>
      <c r="F243" s="240" t="s">
        <v>707</v>
      </c>
      <c r="G243" s="241" t="s">
        <v>219</v>
      </c>
      <c r="H243" s="242">
        <v>1</v>
      </c>
      <c r="I243" s="243"/>
      <c r="J243" s="244">
        <f>ROUND(I243*H243,2)</f>
        <v>0</v>
      </c>
      <c r="K243" s="240" t="s">
        <v>1</v>
      </c>
      <c r="L243" s="245"/>
      <c r="M243" s="246" t="s">
        <v>1</v>
      </c>
      <c r="N243" s="247" t="s">
        <v>44</v>
      </c>
      <c r="O243" s="90"/>
      <c r="P243" s="227">
        <f>O243*H243</f>
        <v>0</v>
      </c>
      <c r="Q243" s="227">
        <v>0.004</v>
      </c>
      <c r="R243" s="227">
        <f>Q243*H243</f>
        <v>0.004</v>
      </c>
      <c r="S243" s="227">
        <v>0</v>
      </c>
      <c r="T243" s="228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9" t="s">
        <v>180</v>
      </c>
      <c r="AT243" s="229" t="s">
        <v>176</v>
      </c>
      <c r="AU243" s="229" t="s">
        <v>87</v>
      </c>
      <c r="AY243" s="16" t="s">
        <v>141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6" t="s">
        <v>87</v>
      </c>
      <c r="BK243" s="230">
        <f>ROUND(I243*H243,2)</f>
        <v>0</v>
      </c>
      <c r="BL243" s="16" t="s">
        <v>147</v>
      </c>
      <c r="BM243" s="229" t="s">
        <v>1007</v>
      </c>
    </row>
    <row r="244" spans="1:63" s="11" customFormat="1" ht="25.9" customHeight="1">
      <c r="A244" s="11"/>
      <c r="B244" s="204"/>
      <c r="C244" s="205"/>
      <c r="D244" s="206" t="s">
        <v>78</v>
      </c>
      <c r="E244" s="207" t="s">
        <v>413</v>
      </c>
      <c r="F244" s="207" t="s">
        <v>414</v>
      </c>
      <c r="G244" s="205"/>
      <c r="H244" s="205"/>
      <c r="I244" s="208"/>
      <c r="J244" s="209">
        <f>BK244</f>
        <v>0</v>
      </c>
      <c r="K244" s="205"/>
      <c r="L244" s="210"/>
      <c r="M244" s="211"/>
      <c r="N244" s="212"/>
      <c r="O244" s="212"/>
      <c r="P244" s="213">
        <f>SUM(P245:P246)</f>
        <v>0</v>
      </c>
      <c r="Q244" s="212"/>
      <c r="R244" s="213">
        <f>SUM(R245:R246)</f>
        <v>0</v>
      </c>
      <c r="S244" s="212"/>
      <c r="T244" s="214">
        <f>SUM(T245:T246)</f>
        <v>0</v>
      </c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R244" s="215" t="s">
        <v>87</v>
      </c>
      <c r="AT244" s="216" t="s">
        <v>78</v>
      </c>
      <c r="AU244" s="216" t="s">
        <v>79</v>
      </c>
      <c r="AY244" s="215" t="s">
        <v>141</v>
      </c>
      <c r="BK244" s="217">
        <f>SUM(BK245:BK246)</f>
        <v>0</v>
      </c>
    </row>
    <row r="245" spans="1:65" s="2" customFormat="1" ht="49.05" customHeight="1">
      <c r="A245" s="37"/>
      <c r="B245" s="38"/>
      <c r="C245" s="218" t="s">
        <v>369</v>
      </c>
      <c r="D245" s="218" t="s">
        <v>142</v>
      </c>
      <c r="E245" s="219" t="s">
        <v>416</v>
      </c>
      <c r="F245" s="220" t="s">
        <v>417</v>
      </c>
      <c r="G245" s="221" t="s">
        <v>179</v>
      </c>
      <c r="H245" s="222">
        <v>98.296</v>
      </c>
      <c r="I245" s="223"/>
      <c r="J245" s="224">
        <f>ROUND(I245*H245,2)</f>
        <v>0</v>
      </c>
      <c r="K245" s="220" t="s">
        <v>146</v>
      </c>
      <c r="L245" s="43"/>
      <c r="M245" s="225" t="s">
        <v>1</v>
      </c>
      <c r="N245" s="226" t="s">
        <v>44</v>
      </c>
      <c r="O245" s="90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9" t="s">
        <v>147</v>
      </c>
      <c r="AT245" s="229" t="s">
        <v>142</v>
      </c>
      <c r="AU245" s="229" t="s">
        <v>87</v>
      </c>
      <c r="AY245" s="16" t="s">
        <v>141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6" t="s">
        <v>87</v>
      </c>
      <c r="BK245" s="230">
        <f>ROUND(I245*H245,2)</f>
        <v>0</v>
      </c>
      <c r="BL245" s="16" t="s">
        <v>147</v>
      </c>
      <c r="BM245" s="229" t="s">
        <v>1008</v>
      </c>
    </row>
    <row r="246" spans="1:47" s="2" customFormat="1" ht="12">
      <c r="A246" s="37"/>
      <c r="B246" s="38"/>
      <c r="C246" s="39"/>
      <c r="D246" s="231" t="s">
        <v>149</v>
      </c>
      <c r="E246" s="39"/>
      <c r="F246" s="232" t="s">
        <v>419</v>
      </c>
      <c r="G246" s="39"/>
      <c r="H246" s="39"/>
      <c r="I246" s="233"/>
      <c r="J246" s="39"/>
      <c r="K246" s="39"/>
      <c r="L246" s="43"/>
      <c r="M246" s="269"/>
      <c r="N246" s="270"/>
      <c r="O246" s="271"/>
      <c r="P246" s="271"/>
      <c r="Q246" s="271"/>
      <c r="R246" s="271"/>
      <c r="S246" s="271"/>
      <c r="T246" s="272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149</v>
      </c>
      <c r="AU246" s="16" t="s">
        <v>87</v>
      </c>
    </row>
    <row r="247" spans="1:31" s="2" customFormat="1" ht="6.95" customHeight="1">
      <c r="A247" s="37"/>
      <c r="B247" s="65"/>
      <c r="C247" s="66"/>
      <c r="D247" s="66"/>
      <c r="E247" s="66"/>
      <c r="F247" s="66"/>
      <c r="G247" s="66"/>
      <c r="H247" s="66"/>
      <c r="I247" s="66"/>
      <c r="J247" s="66"/>
      <c r="K247" s="66"/>
      <c r="L247" s="43"/>
      <c r="M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</row>
  </sheetData>
  <sheetProtection password="CC35" sheet="1" objects="1" scenarios="1" formatColumns="0" formatRows="0" autoFilter="0"/>
  <autoFilter ref="C124:K2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hyperlinks>
    <hyperlink ref="F128" r:id="rId1" display="https://podminky.urs.cz/item/CS_URS_2023_01/112151012"/>
    <hyperlink ref="F130" r:id="rId2" display="https://podminky.urs.cz/item/CS_URS_2023_01/112201152"/>
    <hyperlink ref="F132" r:id="rId3" display="https://podminky.urs.cz/item/CS_URS_2023_01/127451101"/>
    <hyperlink ref="F137" r:id="rId4" display="https://podminky.urs.cz/item/CS_URS_2023_01/132251104"/>
    <hyperlink ref="F147" r:id="rId5" display="https://podminky.urs.cz/item/CS_URS_2023_01/134702102"/>
    <hyperlink ref="F151" r:id="rId6" display="https://podminky.urs.cz/item/CS_URS_2023_01/162201401"/>
    <hyperlink ref="F153" r:id="rId7" display="https://podminky.urs.cz/item/CS_URS_2023_01/162201411"/>
    <hyperlink ref="F155" r:id="rId8" display="https://podminky.urs.cz/item/CS_URS_2023_01/162201421"/>
    <hyperlink ref="F157" r:id="rId9" display="https://podminky.urs.cz/item/CS_URS_2023_01/162301931"/>
    <hyperlink ref="F159" r:id="rId10" display="https://podminky.urs.cz/item/CS_URS_2023_01/162301951"/>
    <hyperlink ref="F161" r:id="rId11" display="https://podminky.urs.cz/item/CS_URS_2023_01/162301971"/>
    <hyperlink ref="F163" r:id="rId12" display="https://podminky.urs.cz/item/CS_URS_2023_01/162751117"/>
    <hyperlink ref="F171" r:id="rId13" display="https://podminky.urs.cz/item/CS_URS_2023_01/171251201"/>
    <hyperlink ref="F178" r:id="rId14" display="https://podminky.urs.cz/item/CS_URS_2023_01/174151101"/>
    <hyperlink ref="F190" r:id="rId15" display="https://podminky.urs.cz/item/CS_URS_2023_01/175151101"/>
    <hyperlink ref="F197" r:id="rId16" display="https://podminky.urs.cz/item/CS_URS_2023_01/212752103"/>
    <hyperlink ref="F201" r:id="rId17" display="https://podminky.urs.cz/item/CS_URS_2023_01/451573111"/>
    <hyperlink ref="F206" r:id="rId18" display="https://podminky.urs.cz/item/CS_URS_2023_01/461212111"/>
    <hyperlink ref="F209" r:id="rId19" display="https://podminky.urs.cz/item/CS_URS_2023_01/462512270"/>
    <hyperlink ref="F212" r:id="rId20" display="https://podminky.urs.cz/item/CS_URS_2023_01/462519002"/>
    <hyperlink ref="F215" r:id="rId21" display="https://podminky.urs.cz/item/CS_URS_2023_01/871355231"/>
    <hyperlink ref="F217" r:id="rId22" display="https://podminky.urs.cz/item/CS_URS_2023_01/894411311"/>
    <hyperlink ref="F221" r:id="rId23" display="https://podminky.urs.cz/item/CS_URS_2023_01/894414111"/>
    <hyperlink ref="F224" r:id="rId24" display="https://podminky.urs.cz/item/CS_URS_2023_01/894414211"/>
    <hyperlink ref="F227" r:id="rId25" display="https://podminky.urs.cz/item/CS_URS_2023_01/895111121"/>
    <hyperlink ref="F229" r:id="rId26" display="https://podminky.urs.cz/item/CS_URS_2023_01/895111129"/>
    <hyperlink ref="F231" r:id="rId27" display="https://podminky.urs.cz/item/CS_URS_2023_01/895941302"/>
    <hyperlink ref="F234" r:id="rId28" display="https://podminky.urs.cz/item/CS_URS_2023_01/895941312"/>
    <hyperlink ref="F237" r:id="rId29" display="https://podminky.urs.cz/item/CS_URS_2023_01/899103112"/>
    <hyperlink ref="F240" r:id="rId30" display="https://podminky.urs.cz/item/CS_URS_2023_01/899204112"/>
    <hyperlink ref="F246" r:id="rId31" display="https://podminky.urs.cz/item/CS_URS_2023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</row>
    <row r="4" spans="2:46" s="1" customFormat="1" ht="24.95" customHeight="1">
      <c r="B4" s="19"/>
      <c r="D4" s="147" t="s">
        <v>114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 - 2.etapa</v>
      </c>
      <c r="F7" s="149"/>
      <c r="G7" s="149"/>
      <c r="H7" s="149"/>
      <c r="L7" s="19"/>
    </row>
    <row r="8" spans="2:12" s="1" customFormat="1" ht="12" customHeight="1">
      <c r="B8" s="19"/>
      <c r="D8" s="149" t="s">
        <v>115</v>
      </c>
      <c r="L8" s="19"/>
    </row>
    <row r="9" spans="1:31" s="2" customFormat="1" ht="16.5" customHeight="1">
      <c r="A9" s="37"/>
      <c r="B9" s="43"/>
      <c r="C9" s="37"/>
      <c r="D9" s="37"/>
      <c r="E9" s="150" t="s">
        <v>1009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432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1010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19</v>
      </c>
      <c r="E13" s="37"/>
      <c r="F13" s="140" t="s">
        <v>1</v>
      </c>
      <c r="G13" s="37"/>
      <c r="H13" s="37"/>
      <c r="I13" s="149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21</v>
      </c>
      <c r="E14" s="37"/>
      <c r="F14" s="140" t="s">
        <v>22</v>
      </c>
      <c r="G14" s="37"/>
      <c r="H14" s="37"/>
      <c r="I14" s="149" t="s">
        <v>23</v>
      </c>
      <c r="J14" s="152" t="str">
        <f>'Rekapitulace stavby'!AN8</f>
        <v>2. 2. 2023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25</v>
      </c>
      <c r="E16" s="37"/>
      <c r="F16" s="37"/>
      <c r="G16" s="37"/>
      <c r="H16" s="37"/>
      <c r="I16" s="149" t="s">
        <v>26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27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49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34</v>
      </c>
      <c r="E25" s="37"/>
      <c r="F25" s="37"/>
      <c r="G25" s="37"/>
      <c r="H25" s="37"/>
      <c r="I25" s="149" t="s">
        <v>26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1011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23.25" customHeight="1">
      <c r="A29" s="153"/>
      <c r="B29" s="154"/>
      <c r="C29" s="153"/>
      <c r="D29" s="153"/>
      <c r="E29" s="155" t="s">
        <v>38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39</v>
      </c>
      <c r="E32" s="37"/>
      <c r="F32" s="37"/>
      <c r="G32" s="37"/>
      <c r="H32" s="37"/>
      <c r="I32" s="37"/>
      <c r="J32" s="159">
        <f>ROUND(J128,2)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41</v>
      </c>
      <c r="G34" s="37"/>
      <c r="H34" s="37"/>
      <c r="I34" s="160" t="s">
        <v>40</v>
      </c>
      <c r="J34" s="160" t="s">
        <v>42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43</v>
      </c>
      <c r="E35" s="149" t="s">
        <v>44</v>
      </c>
      <c r="F35" s="162">
        <f>ROUND((SUM(BE128:BE200)),2)</f>
        <v>0</v>
      </c>
      <c r="G35" s="37"/>
      <c r="H35" s="37"/>
      <c r="I35" s="163">
        <v>0.21</v>
      </c>
      <c r="J35" s="162">
        <f>ROUND(((SUM(BE128:BE200))*I35),2)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45</v>
      </c>
      <c r="F36" s="162">
        <f>ROUND((SUM(BF128:BF200)),2)</f>
        <v>0</v>
      </c>
      <c r="G36" s="37"/>
      <c r="H36" s="37"/>
      <c r="I36" s="163">
        <v>0.15</v>
      </c>
      <c r="J36" s="162">
        <f>ROUND(((SUM(BF128:BF200))*I36),2)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46</v>
      </c>
      <c r="F37" s="162">
        <f>ROUND((SUM(BG128:BG200)),2)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47</v>
      </c>
      <c r="F38" s="162">
        <f>ROUND((SUM(BH128:BH200)),2)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48</v>
      </c>
      <c r="F39" s="162">
        <f>ROUND((SUM(BI128:BI200)),2)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 - 2.etapa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115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1009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432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400.1 - Větev A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9"/>
      <c r="E91" s="39"/>
      <c r="F91" s="26" t="str">
        <f>F14</f>
        <v xml:space="preserve"> </v>
      </c>
      <c r="G91" s="39"/>
      <c r="H91" s="39"/>
      <c r="I91" s="31" t="s">
        <v>23</v>
      </c>
      <c r="J91" s="78" t="str">
        <f>IF(J14="","",J14)</f>
        <v>2. 2. 2023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25</v>
      </c>
      <c r="D93" s="39"/>
      <c r="E93" s="39"/>
      <c r="F93" s="26" t="str">
        <f>E17</f>
        <v>Město Studénka</v>
      </c>
      <c r="G93" s="39"/>
      <c r="H93" s="39"/>
      <c r="I93" s="31" t="s">
        <v>31</v>
      </c>
      <c r="J93" s="35" t="str">
        <f>E23</f>
        <v>PROJECT WORK s.r.o.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34</v>
      </c>
      <c r="J94" s="35" t="str">
        <f>E26</f>
        <v>Petr Bill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118</v>
      </c>
      <c r="D96" s="184"/>
      <c r="E96" s="184"/>
      <c r="F96" s="184"/>
      <c r="G96" s="184"/>
      <c r="H96" s="184"/>
      <c r="I96" s="184"/>
      <c r="J96" s="185" t="s">
        <v>119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120</v>
      </c>
      <c r="D98" s="39"/>
      <c r="E98" s="39"/>
      <c r="F98" s="39"/>
      <c r="G98" s="39"/>
      <c r="H98" s="39"/>
      <c r="I98" s="39"/>
      <c r="J98" s="109">
        <f>J128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187"/>
      <c r="C99" s="188"/>
      <c r="D99" s="189" t="s">
        <v>1012</v>
      </c>
      <c r="E99" s="190"/>
      <c r="F99" s="190"/>
      <c r="G99" s="190"/>
      <c r="H99" s="190"/>
      <c r="I99" s="190"/>
      <c r="J99" s="191">
        <f>J129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7"/>
      <c r="C100" s="188"/>
      <c r="D100" s="189" t="s">
        <v>1013</v>
      </c>
      <c r="E100" s="190"/>
      <c r="F100" s="190"/>
      <c r="G100" s="190"/>
      <c r="H100" s="190"/>
      <c r="I100" s="190"/>
      <c r="J100" s="191">
        <f>J152</f>
        <v>0</v>
      </c>
      <c r="K100" s="188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7"/>
      <c r="C101" s="188"/>
      <c r="D101" s="189" t="s">
        <v>1014</v>
      </c>
      <c r="E101" s="190"/>
      <c r="F101" s="190"/>
      <c r="G101" s="190"/>
      <c r="H101" s="190"/>
      <c r="I101" s="190"/>
      <c r="J101" s="191">
        <f>J157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7"/>
      <c r="C102" s="188"/>
      <c r="D102" s="189" t="s">
        <v>1015</v>
      </c>
      <c r="E102" s="190"/>
      <c r="F102" s="190"/>
      <c r="G102" s="190"/>
      <c r="H102" s="190"/>
      <c r="I102" s="190"/>
      <c r="J102" s="191">
        <f>J159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7"/>
      <c r="C103" s="188"/>
      <c r="D103" s="189" t="s">
        <v>1016</v>
      </c>
      <c r="E103" s="190"/>
      <c r="F103" s="190"/>
      <c r="G103" s="190"/>
      <c r="H103" s="190"/>
      <c r="I103" s="190"/>
      <c r="J103" s="191">
        <f>J166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7"/>
      <c r="C104" s="188"/>
      <c r="D104" s="189" t="s">
        <v>1017</v>
      </c>
      <c r="E104" s="190"/>
      <c r="F104" s="190"/>
      <c r="G104" s="190"/>
      <c r="H104" s="190"/>
      <c r="I104" s="190"/>
      <c r="J104" s="191">
        <f>J187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7"/>
      <c r="C105" s="188"/>
      <c r="D105" s="189" t="s">
        <v>1018</v>
      </c>
      <c r="E105" s="190"/>
      <c r="F105" s="190"/>
      <c r="G105" s="190"/>
      <c r="H105" s="190"/>
      <c r="I105" s="190"/>
      <c r="J105" s="191">
        <f>J189</f>
        <v>0</v>
      </c>
      <c r="K105" s="188"/>
      <c r="L105" s="19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7"/>
      <c r="C106" s="188"/>
      <c r="D106" s="189" t="s">
        <v>1019</v>
      </c>
      <c r="E106" s="190"/>
      <c r="F106" s="190"/>
      <c r="G106" s="190"/>
      <c r="H106" s="190"/>
      <c r="I106" s="190"/>
      <c r="J106" s="191">
        <f>J195</f>
        <v>0</v>
      </c>
      <c r="K106" s="188"/>
      <c r="L106" s="19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127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17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182" t="str">
        <f>E7</f>
        <v>Infrastruktura Nová Horka - 2.etapa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2:12" s="1" customFormat="1" ht="12" customHeight="1">
      <c r="B117" s="20"/>
      <c r="C117" s="31" t="s">
        <v>115</v>
      </c>
      <c r="D117" s="21"/>
      <c r="E117" s="21"/>
      <c r="F117" s="21"/>
      <c r="G117" s="21"/>
      <c r="H117" s="21"/>
      <c r="I117" s="21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82" t="s">
        <v>1009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432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E11</f>
        <v>400.1 - Větev A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21</v>
      </c>
      <c r="D122" s="39"/>
      <c r="E122" s="39"/>
      <c r="F122" s="26" t="str">
        <f>F14</f>
        <v xml:space="preserve"> </v>
      </c>
      <c r="G122" s="39"/>
      <c r="H122" s="39"/>
      <c r="I122" s="31" t="s">
        <v>23</v>
      </c>
      <c r="J122" s="78" t="str">
        <f>IF(J14="","",J14)</f>
        <v>2. 2. 2023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5.65" customHeight="1">
      <c r="A124" s="37"/>
      <c r="B124" s="38"/>
      <c r="C124" s="31" t="s">
        <v>25</v>
      </c>
      <c r="D124" s="39"/>
      <c r="E124" s="39"/>
      <c r="F124" s="26" t="str">
        <f>E17</f>
        <v>Město Studénka</v>
      </c>
      <c r="G124" s="39"/>
      <c r="H124" s="39"/>
      <c r="I124" s="31" t="s">
        <v>31</v>
      </c>
      <c r="J124" s="35" t="str">
        <f>E23</f>
        <v>PROJECT WORK s.r.o.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29</v>
      </c>
      <c r="D125" s="39"/>
      <c r="E125" s="39"/>
      <c r="F125" s="26" t="str">
        <f>IF(E20="","",E20)</f>
        <v>Vyplň údaj</v>
      </c>
      <c r="G125" s="39"/>
      <c r="H125" s="39"/>
      <c r="I125" s="31" t="s">
        <v>34</v>
      </c>
      <c r="J125" s="35" t="str">
        <f>E26</f>
        <v>Petr Bill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0" customFormat="1" ht="29.25" customHeight="1">
      <c r="A127" s="193"/>
      <c r="B127" s="194"/>
      <c r="C127" s="195" t="s">
        <v>128</v>
      </c>
      <c r="D127" s="196" t="s">
        <v>64</v>
      </c>
      <c r="E127" s="196" t="s">
        <v>60</v>
      </c>
      <c r="F127" s="196" t="s">
        <v>61</v>
      </c>
      <c r="G127" s="196" t="s">
        <v>129</v>
      </c>
      <c r="H127" s="196" t="s">
        <v>130</v>
      </c>
      <c r="I127" s="196" t="s">
        <v>131</v>
      </c>
      <c r="J127" s="196" t="s">
        <v>119</v>
      </c>
      <c r="K127" s="197" t="s">
        <v>132</v>
      </c>
      <c r="L127" s="198"/>
      <c r="M127" s="99" t="s">
        <v>1</v>
      </c>
      <c r="N127" s="100" t="s">
        <v>43</v>
      </c>
      <c r="O127" s="100" t="s">
        <v>133</v>
      </c>
      <c r="P127" s="100" t="s">
        <v>134</v>
      </c>
      <c r="Q127" s="100" t="s">
        <v>135</v>
      </c>
      <c r="R127" s="100" t="s">
        <v>136</v>
      </c>
      <c r="S127" s="100" t="s">
        <v>137</v>
      </c>
      <c r="T127" s="101" t="s">
        <v>138</v>
      </c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pans="1:63" s="2" customFormat="1" ht="22.8" customHeight="1">
      <c r="A128" s="37"/>
      <c r="B128" s="38"/>
      <c r="C128" s="106" t="s">
        <v>139</v>
      </c>
      <c r="D128" s="39"/>
      <c r="E128" s="39"/>
      <c r="F128" s="39"/>
      <c r="G128" s="39"/>
      <c r="H128" s="39"/>
      <c r="I128" s="39"/>
      <c r="J128" s="199">
        <f>BK128</f>
        <v>0</v>
      </c>
      <c r="K128" s="39"/>
      <c r="L128" s="43"/>
      <c r="M128" s="102"/>
      <c r="N128" s="200"/>
      <c r="O128" s="103"/>
      <c r="P128" s="201">
        <f>P129+P152+P157+P159+P166+P187+P189+P195</f>
        <v>0</v>
      </c>
      <c r="Q128" s="103"/>
      <c r="R128" s="201">
        <f>R129+R152+R157+R159+R166+R187+R189+R195</f>
        <v>0</v>
      </c>
      <c r="S128" s="103"/>
      <c r="T128" s="202">
        <f>T129+T152+T157+T159+T166+T187+T189+T195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78</v>
      </c>
      <c r="AU128" s="16" t="s">
        <v>121</v>
      </c>
      <c r="BK128" s="203">
        <f>BK129+BK152+BK157+BK159+BK166+BK187+BK189+BK195</f>
        <v>0</v>
      </c>
    </row>
    <row r="129" spans="1:63" s="11" customFormat="1" ht="25.9" customHeight="1">
      <c r="A129" s="11"/>
      <c r="B129" s="204"/>
      <c r="C129" s="205"/>
      <c r="D129" s="206" t="s">
        <v>78</v>
      </c>
      <c r="E129" s="207" t="s">
        <v>1020</v>
      </c>
      <c r="F129" s="207" t="s">
        <v>1021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SUM(P130:P151)</f>
        <v>0</v>
      </c>
      <c r="Q129" s="212"/>
      <c r="R129" s="213">
        <f>SUM(R130:R151)</f>
        <v>0</v>
      </c>
      <c r="S129" s="212"/>
      <c r="T129" s="214">
        <f>SUM(T130:T151)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15" t="s">
        <v>87</v>
      </c>
      <c r="AT129" s="216" t="s">
        <v>78</v>
      </c>
      <c r="AU129" s="216" t="s">
        <v>79</v>
      </c>
      <c r="AY129" s="215" t="s">
        <v>141</v>
      </c>
      <c r="BK129" s="217">
        <f>SUM(BK130:BK151)</f>
        <v>0</v>
      </c>
    </row>
    <row r="130" spans="1:65" s="2" customFormat="1" ht="16.5" customHeight="1">
      <c r="A130" s="37"/>
      <c r="B130" s="38"/>
      <c r="C130" s="218" t="s">
        <v>87</v>
      </c>
      <c r="D130" s="218" t="s">
        <v>142</v>
      </c>
      <c r="E130" s="219" t="s">
        <v>1022</v>
      </c>
      <c r="F130" s="220" t="s">
        <v>1023</v>
      </c>
      <c r="G130" s="221" t="s">
        <v>153</v>
      </c>
      <c r="H130" s="222">
        <v>16</v>
      </c>
      <c r="I130" s="223"/>
      <c r="J130" s="224">
        <f>ROUND(I130*H130,2)</f>
        <v>0</v>
      </c>
      <c r="K130" s="220" t="s">
        <v>1</v>
      </c>
      <c r="L130" s="43"/>
      <c r="M130" s="225" t="s">
        <v>1</v>
      </c>
      <c r="N130" s="226" t="s">
        <v>44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735</v>
      </c>
      <c r="AT130" s="229" t="s">
        <v>142</v>
      </c>
      <c r="AU130" s="229" t="s">
        <v>87</v>
      </c>
      <c r="AY130" s="16" t="s">
        <v>141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87</v>
      </c>
      <c r="BK130" s="230">
        <f>ROUND(I130*H130,2)</f>
        <v>0</v>
      </c>
      <c r="BL130" s="16" t="s">
        <v>735</v>
      </c>
      <c r="BM130" s="229" t="s">
        <v>89</v>
      </c>
    </row>
    <row r="131" spans="1:65" s="2" customFormat="1" ht="33" customHeight="1">
      <c r="A131" s="37"/>
      <c r="B131" s="38"/>
      <c r="C131" s="218" t="s">
        <v>89</v>
      </c>
      <c r="D131" s="218" t="s">
        <v>142</v>
      </c>
      <c r="E131" s="219" t="s">
        <v>1024</v>
      </c>
      <c r="F131" s="220" t="s">
        <v>1025</v>
      </c>
      <c r="G131" s="221" t="s">
        <v>219</v>
      </c>
      <c r="H131" s="222">
        <v>12</v>
      </c>
      <c r="I131" s="223"/>
      <c r="J131" s="224">
        <f>ROUND(I131*H131,2)</f>
        <v>0</v>
      </c>
      <c r="K131" s="220" t="s">
        <v>146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735</v>
      </c>
      <c r="AT131" s="229" t="s">
        <v>142</v>
      </c>
      <c r="AU131" s="229" t="s">
        <v>87</v>
      </c>
      <c r="AY131" s="16" t="s">
        <v>141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735</v>
      </c>
      <c r="BM131" s="229" t="s">
        <v>147</v>
      </c>
    </row>
    <row r="132" spans="1:47" s="2" customFormat="1" ht="12">
      <c r="A132" s="37"/>
      <c r="B132" s="38"/>
      <c r="C132" s="39"/>
      <c r="D132" s="231" t="s">
        <v>149</v>
      </c>
      <c r="E132" s="39"/>
      <c r="F132" s="232" t="s">
        <v>1026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149</v>
      </c>
      <c r="AU132" s="16" t="s">
        <v>87</v>
      </c>
    </row>
    <row r="133" spans="1:65" s="2" customFormat="1" ht="33" customHeight="1">
      <c r="A133" s="37"/>
      <c r="B133" s="38"/>
      <c r="C133" s="218" t="s">
        <v>158</v>
      </c>
      <c r="D133" s="218" t="s">
        <v>142</v>
      </c>
      <c r="E133" s="219" t="s">
        <v>1027</v>
      </c>
      <c r="F133" s="220" t="s">
        <v>1028</v>
      </c>
      <c r="G133" s="221" t="s">
        <v>219</v>
      </c>
      <c r="H133" s="222">
        <v>24</v>
      </c>
      <c r="I133" s="223"/>
      <c r="J133" s="224">
        <f>ROUND(I133*H133,2)</f>
        <v>0</v>
      </c>
      <c r="K133" s="220" t="s">
        <v>146</v>
      </c>
      <c r="L133" s="43"/>
      <c r="M133" s="225" t="s">
        <v>1</v>
      </c>
      <c r="N133" s="226" t="s">
        <v>44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735</v>
      </c>
      <c r="AT133" s="229" t="s">
        <v>142</v>
      </c>
      <c r="AU133" s="229" t="s">
        <v>87</v>
      </c>
      <c r="AY133" s="16" t="s">
        <v>141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87</v>
      </c>
      <c r="BK133" s="230">
        <f>ROUND(I133*H133,2)</f>
        <v>0</v>
      </c>
      <c r="BL133" s="16" t="s">
        <v>735</v>
      </c>
      <c r="BM133" s="229" t="s">
        <v>175</v>
      </c>
    </row>
    <row r="134" spans="1:47" s="2" customFormat="1" ht="12">
      <c r="A134" s="37"/>
      <c r="B134" s="38"/>
      <c r="C134" s="39"/>
      <c r="D134" s="231" t="s">
        <v>149</v>
      </c>
      <c r="E134" s="39"/>
      <c r="F134" s="232" t="s">
        <v>1029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149</v>
      </c>
      <c r="AU134" s="16" t="s">
        <v>87</v>
      </c>
    </row>
    <row r="135" spans="1:65" s="2" customFormat="1" ht="24.15" customHeight="1">
      <c r="A135" s="37"/>
      <c r="B135" s="38"/>
      <c r="C135" s="218" t="s">
        <v>147</v>
      </c>
      <c r="D135" s="218" t="s">
        <v>142</v>
      </c>
      <c r="E135" s="219" t="s">
        <v>1030</v>
      </c>
      <c r="F135" s="220" t="s">
        <v>1031</v>
      </c>
      <c r="G135" s="221" t="s">
        <v>219</v>
      </c>
      <c r="H135" s="222">
        <v>2</v>
      </c>
      <c r="I135" s="223"/>
      <c r="J135" s="224">
        <f>ROUND(I135*H135,2)</f>
        <v>0</v>
      </c>
      <c r="K135" s="220" t="s">
        <v>146</v>
      </c>
      <c r="L135" s="43"/>
      <c r="M135" s="225" t="s">
        <v>1</v>
      </c>
      <c r="N135" s="226" t="s">
        <v>44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735</v>
      </c>
      <c r="AT135" s="229" t="s">
        <v>142</v>
      </c>
      <c r="AU135" s="229" t="s">
        <v>87</v>
      </c>
      <c r="AY135" s="16" t="s">
        <v>141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87</v>
      </c>
      <c r="BK135" s="230">
        <f>ROUND(I135*H135,2)</f>
        <v>0</v>
      </c>
      <c r="BL135" s="16" t="s">
        <v>735</v>
      </c>
      <c r="BM135" s="229" t="s">
        <v>180</v>
      </c>
    </row>
    <row r="136" spans="1:47" s="2" customFormat="1" ht="12">
      <c r="A136" s="37"/>
      <c r="B136" s="38"/>
      <c r="C136" s="39"/>
      <c r="D136" s="231" t="s">
        <v>149</v>
      </c>
      <c r="E136" s="39"/>
      <c r="F136" s="232" t="s">
        <v>1032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149</v>
      </c>
      <c r="AU136" s="16" t="s">
        <v>87</v>
      </c>
    </row>
    <row r="137" spans="1:65" s="2" customFormat="1" ht="24.15" customHeight="1">
      <c r="A137" s="37"/>
      <c r="B137" s="38"/>
      <c r="C137" s="218" t="s">
        <v>168</v>
      </c>
      <c r="D137" s="218" t="s">
        <v>142</v>
      </c>
      <c r="E137" s="219" t="s">
        <v>1033</v>
      </c>
      <c r="F137" s="220" t="s">
        <v>1034</v>
      </c>
      <c r="G137" s="221" t="s">
        <v>219</v>
      </c>
      <c r="H137" s="222">
        <v>2</v>
      </c>
      <c r="I137" s="223"/>
      <c r="J137" s="224">
        <f>ROUND(I137*H137,2)</f>
        <v>0</v>
      </c>
      <c r="K137" s="220" t="s">
        <v>146</v>
      </c>
      <c r="L137" s="43"/>
      <c r="M137" s="225" t="s">
        <v>1</v>
      </c>
      <c r="N137" s="226" t="s">
        <v>44</v>
      </c>
      <c r="O137" s="90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735</v>
      </c>
      <c r="AT137" s="229" t="s">
        <v>142</v>
      </c>
      <c r="AU137" s="229" t="s">
        <v>87</v>
      </c>
      <c r="AY137" s="16" t="s">
        <v>141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87</v>
      </c>
      <c r="BK137" s="230">
        <f>ROUND(I137*H137,2)</f>
        <v>0</v>
      </c>
      <c r="BL137" s="16" t="s">
        <v>735</v>
      </c>
      <c r="BM137" s="229" t="s">
        <v>203</v>
      </c>
    </row>
    <row r="138" spans="1:47" s="2" customFormat="1" ht="12">
      <c r="A138" s="37"/>
      <c r="B138" s="38"/>
      <c r="C138" s="39"/>
      <c r="D138" s="231" t="s">
        <v>149</v>
      </c>
      <c r="E138" s="39"/>
      <c r="F138" s="232" t="s">
        <v>1035</v>
      </c>
      <c r="G138" s="39"/>
      <c r="H138" s="39"/>
      <c r="I138" s="233"/>
      <c r="J138" s="39"/>
      <c r="K138" s="39"/>
      <c r="L138" s="43"/>
      <c r="M138" s="234"/>
      <c r="N138" s="235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149</v>
      </c>
      <c r="AU138" s="16" t="s">
        <v>87</v>
      </c>
    </row>
    <row r="139" spans="1:65" s="2" customFormat="1" ht="24.15" customHeight="1">
      <c r="A139" s="37"/>
      <c r="B139" s="38"/>
      <c r="C139" s="218" t="s">
        <v>175</v>
      </c>
      <c r="D139" s="218" t="s">
        <v>142</v>
      </c>
      <c r="E139" s="219" t="s">
        <v>1036</v>
      </c>
      <c r="F139" s="220" t="s">
        <v>1037</v>
      </c>
      <c r="G139" s="221" t="s">
        <v>219</v>
      </c>
      <c r="H139" s="222">
        <v>2</v>
      </c>
      <c r="I139" s="223"/>
      <c r="J139" s="224">
        <f>ROUND(I139*H139,2)</f>
        <v>0</v>
      </c>
      <c r="K139" s="220" t="s">
        <v>146</v>
      </c>
      <c r="L139" s="43"/>
      <c r="M139" s="225" t="s">
        <v>1</v>
      </c>
      <c r="N139" s="226" t="s">
        <v>44</v>
      </c>
      <c r="O139" s="90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9" t="s">
        <v>735</v>
      </c>
      <c r="AT139" s="229" t="s">
        <v>142</v>
      </c>
      <c r="AU139" s="229" t="s">
        <v>87</v>
      </c>
      <c r="AY139" s="16" t="s">
        <v>141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6" t="s">
        <v>87</v>
      </c>
      <c r="BK139" s="230">
        <f>ROUND(I139*H139,2)</f>
        <v>0</v>
      </c>
      <c r="BL139" s="16" t="s">
        <v>735</v>
      </c>
      <c r="BM139" s="229" t="s">
        <v>216</v>
      </c>
    </row>
    <row r="140" spans="1:47" s="2" customFormat="1" ht="12">
      <c r="A140" s="37"/>
      <c r="B140" s="38"/>
      <c r="C140" s="39"/>
      <c r="D140" s="231" t="s">
        <v>149</v>
      </c>
      <c r="E140" s="39"/>
      <c r="F140" s="232" t="s">
        <v>1038</v>
      </c>
      <c r="G140" s="39"/>
      <c r="H140" s="39"/>
      <c r="I140" s="233"/>
      <c r="J140" s="39"/>
      <c r="K140" s="39"/>
      <c r="L140" s="43"/>
      <c r="M140" s="234"/>
      <c r="N140" s="235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149</v>
      </c>
      <c r="AU140" s="16" t="s">
        <v>87</v>
      </c>
    </row>
    <row r="141" spans="1:65" s="2" customFormat="1" ht="24.15" customHeight="1">
      <c r="A141" s="37"/>
      <c r="B141" s="38"/>
      <c r="C141" s="218" t="s">
        <v>184</v>
      </c>
      <c r="D141" s="218" t="s">
        <v>142</v>
      </c>
      <c r="E141" s="219" t="s">
        <v>1039</v>
      </c>
      <c r="F141" s="220" t="s">
        <v>1040</v>
      </c>
      <c r="G141" s="221" t="s">
        <v>219</v>
      </c>
      <c r="H141" s="222">
        <v>2</v>
      </c>
      <c r="I141" s="223"/>
      <c r="J141" s="224">
        <f>ROUND(I141*H141,2)</f>
        <v>0</v>
      </c>
      <c r="K141" s="220" t="s">
        <v>146</v>
      </c>
      <c r="L141" s="43"/>
      <c r="M141" s="225" t="s">
        <v>1</v>
      </c>
      <c r="N141" s="226" t="s">
        <v>44</v>
      </c>
      <c r="O141" s="90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735</v>
      </c>
      <c r="AT141" s="229" t="s">
        <v>142</v>
      </c>
      <c r="AU141" s="229" t="s">
        <v>87</v>
      </c>
      <c r="AY141" s="16" t="s">
        <v>141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87</v>
      </c>
      <c r="BK141" s="230">
        <f>ROUND(I141*H141,2)</f>
        <v>0</v>
      </c>
      <c r="BL141" s="16" t="s">
        <v>735</v>
      </c>
      <c r="BM141" s="229" t="s">
        <v>227</v>
      </c>
    </row>
    <row r="142" spans="1:47" s="2" customFormat="1" ht="12">
      <c r="A142" s="37"/>
      <c r="B142" s="38"/>
      <c r="C142" s="39"/>
      <c r="D142" s="231" t="s">
        <v>149</v>
      </c>
      <c r="E142" s="39"/>
      <c r="F142" s="232" t="s">
        <v>1041</v>
      </c>
      <c r="G142" s="39"/>
      <c r="H142" s="39"/>
      <c r="I142" s="233"/>
      <c r="J142" s="39"/>
      <c r="K142" s="39"/>
      <c r="L142" s="43"/>
      <c r="M142" s="234"/>
      <c r="N142" s="235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149</v>
      </c>
      <c r="AU142" s="16" t="s">
        <v>87</v>
      </c>
    </row>
    <row r="143" spans="1:65" s="2" customFormat="1" ht="16.5" customHeight="1">
      <c r="A143" s="37"/>
      <c r="B143" s="38"/>
      <c r="C143" s="218" t="s">
        <v>180</v>
      </c>
      <c r="D143" s="218" t="s">
        <v>142</v>
      </c>
      <c r="E143" s="219" t="s">
        <v>1042</v>
      </c>
      <c r="F143" s="220" t="s">
        <v>1043</v>
      </c>
      <c r="G143" s="221" t="s">
        <v>219</v>
      </c>
      <c r="H143" s="222">
        <v>2</v>
      </c>
      <c r="I143" s="223"/>
      <c r="J143" s="224">
        <f>ROUND(I143*H143,2)</f>
        <v>0</v>
      </c>
      <c r="K143" s="220" t="s">
        <v>146</v>
      </c>
      <c r="L143" s="43"/>
      <c r="M143" s="225" t="s">
        <v>1</v>
      </c>
      <c r="N143" s="226" t="s">
        <v>44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735</v>
      </c>
      <c r="AT143" s="229" t="s">
        <v>142</v>
      </c>
      <c r="AU143" s="229" t="s">
        <v>87</v>
      </c>
      <c r="AY143" s="16" t="s">
        <v>141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735</v>
      </c>
      <c r="BM143" s="229" t="s">
        <v>235</v>
      </c>
    </row>
    <row r="144" spans="1:47" s="2" customFormat="1" ht="12">
      <c r="A144" s="37"/>
      <c r="B144" s="38"/>
      <c r="C144" s="39"/>
      <c r="D144" s="231" t="s">
        <v>149</v>
      </c>
      <c r="E144" s="39"/>
      <c r="F144" s="232" t="s">
        <v>1044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149</v>
      </c>
      <c r="AU144" s="16" t="s">
        <v>87</v>
      </c>
    </row>
    <row r="145" spans="1:65" s="2" customFormat="1" ht="16.5" customHeight="1">
      <c r="A145" s="37"/>
      <c r="B145" s="38"/>
      <c r="C145" s="218" t="s">
        <v>195</v>
      </c>
      <c r="D145" s="218" t="s">
        <v>142</v>
      </c>
      <c r="E145" s="219" t="s">
        <v>1045</v>
      </c>
      <c r="F145" s="220" t="s">
        <v>1046</v>
      </c>
      <c r="G145" s="221" t="s">
        <v>153</v>
      </c>
      <c r="H145" s="222">
        <v>2</v>
      </c>
      <c r="I145" s="223"/>
      <c r="J145" s="224">
        <f>ROUND(I145*H145,2)</f>
        <v>0</v>
      </c>
      <c r="K145" s="220" t="s">
        <v>1</v>
      </c>
      <c r="L145" s="43"/>
      <c r="M145" s="225" t="s">
        <v>1</v>
      </c>
      <c r="N145" s="226" t="s">
        <v>44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735</v>
      </c>
      <c r="AT145" s="229" t="s">
        <v>142</v>
      </c>
      <c r="AU145" s="229" t="s">
        <v>87</v>
      </c>
      <c r="AY145" s="16" t="s">
        <v>141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87</v>
      </c>
      <c r="BK145" s="230">
        <f>ROUND(I145*H145,2)</f>
        <v>0</v>
      </c>
      <c r="BL145" s="16" t="s">
        <v>735</v>
      </c>
      <c r="BM145" s="229" t="s">
        <v>245</v>
      </c>
    </row>
    <row r="146" spans="1:65" s="2" customFormat="1" ht="49.05" customHeight="1">
      <c r="A146" s="37"/>
      <c r="B146" s="38"/>
      <c r="C146" s="218" t="s">
        <v>203</v>
      </c>
      <c r="D146" s="218" t="s">
        <v>142</v>
      </c>
      <c r="E146" s="219" t="s">
        <v>1047</v>
      </c>
      <c r="F146" s="220" t="s">
        <v>1048</v>
      </c>
      <c r="G146" s="221" t="s">
        <v>153</v>
      </c>
      <c r="H146" s="222">
        <v>50</v>
      </c>
      <c r="I146" s="223"/>
      <c r="J146" s="224">
        <f>ROUND(I146*H146,2)</f>
        <v>0</v>
      </c>
      <c r="K146" s="220" t="s">
        <v>146</v>
      </c>
      <c r="L146" s="43"/>
      <c r="M146" s="225" t="s">
        <v>1</v>
      </c>
      <c r="N146" s="226" t="s">
        <v>44</v>
      </c>
      <c r="O146" s="90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735</v>
      </c>
      <c r="AT146" s="229" t="s">
        <v>142</v>
      </c>
      <c r="AU146" s="229" t="s">
        <v>87</v>
      </c>
      <c r="AY146" s="16" t="s">
        <v>141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87</v>
      </c>
      <c r="BK146" s="230">
        <f>ROUND(I146*H146,2)</f>
        <v>0</v>
      </c>
      <c r="BL146" s="16" t="s">
        <v>735</v>
      </c>
      <c r="BM146" s="229" t="s">
        <v>254</v>
      </c>
    </row>
    <row r="147" spans="1:47" s="2" customFormat="1" ht="12">
      <c r="A147" s="37"/>
      <c r="B147" s="38"/>
      <c r="C147" s="39"/>
      <c r="D147" s="231" t="s">
        <v>149</v>
      </c>
      <c r="E147" s="39"/>
      <c r="F147" s="232" t="s">
        <v>1049</v>
      </c>
      <c r="G147" s="39"/>
      <c r="H147" s="39"/>
      <c r="I147" s="233"/>
      <c r="J147" s="39"/>
      <c r="K147" s="39"/>
      <c r="L147" s="43"/>
      <c r="M147" s="234"/>
      <c r="N147" s="23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149</v>
      </c>
      <c r="AU147" s="16" t="s">
        <v>87</v>
      </c>
    </row>
    <row r="148" spans="1:65" s="2" customFormat="1" ht="49.05" customHeight="1">
      <c r="A148" s="37"/>
      <c r="B148" s="38"/>
      <c r="C148" s="218" t="s">
        <v>209</v>
      </c>
      <c r="D148" s="218" t="s">
        <v>142</v>
      </c>
      <c r="E148" s="219" t="s">
        <v>1050</v>
      </c>
      <c r="F148" s="220" t="s">
        <v>1051</v>
      </c>
      <c r="G148" s="221" t="s">
        <v>153</v>
      </c>
      <c r="H148" s="222">
        <v>5</v>
      </c>
      <c r="I148" s="223"/>
      <c r="J148" s="224">
        <f>ROUND(I148*H148,2)</f>
        <v>0</v>
      </c>
      <c r="K148" s="220" t="s">
        <v>146</v>
      </c>
      <c r="L148" s="43"/>
      <c r="M148" s="225" t="s">
        <v>1</v>
      </c>
      <c r="N148" s="226" t="s">
        <v>44</v>
      </c>
      <c r="O148" s="90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9" t="s">
        <v>735</v>
      </c>
      <c r="AT148" s="229" t="s">
        <v>142</v>
      </c>
      <c r="AU148" s="229" t="s">
        <v>87</v>
      </c>
      <c r="AY148" s="16" t="s">
        <v>141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6" t="s">
        <v>87</v>
      </c>
      <c r="BK148" s="230">
        <f>ROUND(I148*H148,2)</f>
        <v>0</v>
      </c>
      <c r="BL148" s="16" t="s">
        <v>735</v>
      </c>
      <c r="BM148" s="229" t="s">
        <v>263</v>
      </c>
    </row>
    <row r="149" spans="1:47" s="2" customFormat="1" ht="12">
      <c r="A149" s="37"/>
      <c r="B149" s="38"/>
      <c r="C149" s="39"/>
      <c r="D149" s="231" t="s">
        <v>149</v>
      </c>
      <c r="E149" s="39"/>
      <c r="F149" s="232" t="s">
        <v>1052</v>
      </c>
      <c r="G149" s="39"/>
      <c r="H149" s="39"/>
      <c r="I149" s="233"/>
      <c r="J149" s="39"/>
      <c r="K149" s="39"/>
      <c r="L149" s="43"/>
      <c r="M149" s="234"/>
      <c r="N149" s="235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149</v>
      </c>
      <c r="AU149" s="16" t="s">
        <v>87</v>
      </c>
    </row>
    <row r="150" spans="1:65" s="2" customFormat="1" ht="16.5" customHeight="1">
      <c r="A150" s="37"/>
      <c r="B150" s="38"/>
      <c r="C150" s="218" t="s">
        <v>216</v>
      </c>
      <c r="D150" s="218" t="s">
        <v>142</v>
      </c>
      <c r="E150" s="219" t="s">
        <v>1053</v>
      </c>
      <c r="F150" s="220" t="s">
        <v>1054</v>
      </c>
      <c r="G150" s="221" t="s">
        <v>153</v>
      </c>
      <c r="H150" s="222">
        <v>16</v>
      </c>
      <c r="I150" s="223"/>
      <c r="J150" s="224">
        <f>ROUND(I150*H150,2)</f>
        <v>0</v>
      </c>
      <c r="K150" s="220" t="s">
        <v>1</v>
      </c>
      <c r="L150" s="43"/>
      <c r="M150" s="225" t="s">
        <v>1</v>
      </c>
      <c r="N150" s="226" t="s">
        <v>44</v>
      </c>
      <c r="O150" s="90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9" t="s">
        <v>735</v>
      </c>
      <c r="AT150" s="229" t="s">
        <v>142</v>
      </c>
      <c r="AU150" s="229" t="s">
        <v>87</v>
      </c>
      <c r="AY150" s="16" t="s">
        <v>141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6" t="s">
        <v>87</v>
      </c>
      <c r="BK150" s="230">
        <f>ROUND(I150*H150,2)</f>
        <v>0</v>
      </c>
      <c r="BL150" s="16" t="s">
        <v>735</v>
      </c>
      <c r="BM150" s="229" t="s">
        <v>274</v>
      </c>
    </row>
    <row r="151" spans="1:65" s="2" customFormat="1" ht="16.5" customHeight="1">
      <c r="A151" s="37"/>
      <c r="B151" s="38"/>
      <c r="C151" s="218" t="s">
        <v>223</v>
      </c>
      <c r="D151" s="218" t="s">
        <v>142</v>
      </c>
      <c r="E151" s="219" t="s">
        <v>1055</v>
      </c>
      <c r="F151" s="220" t="s">
        <v>1056</v>
      </c>
      <c r="G151" s="221" t="s">
        <v>153</v>
      </c>
      <c r="H151" s="222">
        <v>165</v>
      </c>
      <c r="I151" s="223"/>
      <c r="J151" s="224">
        <f>ROUND(I151*H151,2)</f>
        <v>0</v>
      </c>
      <c r="K151" s="220" t="s">
        <v>1</v>
      </c>
      <c r="L151" s="43"/>
      <c r="M151" s="225" t="s">
        <v>1</v>
      </c>
      <c r="N151" s="226" t="s">
        <v>44</v>
      </c>
      <c r="O151" s="90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735</v>
      </c>
      <c r="AT151" s="229" t="s">
        <v>142</v>
      </c>
      <c r="AU151" s="229" t="s">
        <v>87</v>
      </c>
      <c r="AY151" s="16" t="s">
        <v>141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87</v>
      </c>
      <c r="BK151" s="230">
        <f>ROUND(I151*H151,2)</f>
        <v>0</v>
      </c>
      <c r="BL151" s="16" t="s">
        <v>735</v>
      </c>
      <c r="BM151" s="229" t="s">
        <v>282</v>
      </c>
    </row>
    <row r="152" spans="1:63" s="11" customFormat="1" ht="25.9" customHeight="1">
      <c r="A152" s="11"/>
      <c r="B152" s="204"/>
      <c r="C152" s="205"/>
      <c r="D152" s="206" t="s">
        <v>78</v>
      </c>
      <c r="E152" s="207" t="s">
        <v>1057</v>
      </c>
      <c r="F152" s="207" t="s">
        <v>1058</v>
      </c>
      <c r="G152" s="205"/>
      <c r="H152" s="205"/>
      <c r="I152" s="208"/>
      <c r="J152" s="209">
        <f>BK152</f>
        <v>0</v>
      </c>
      <c r="K152" s="205"/>
      <c r="L152" s="210"/>
      <c r="M152" s="211"/>
      <c r="N152" s="212"/>
      <c r="O152" s="212"/>
      <c r="P152" s="213">
        <f>SUM(P153:P156)</f>
        <v>0</v>
      </c>
      <c r="Q152" s="212"/>
      <c r="R152" s="213">
        <f>SUM(R153:R156)</f>
        <v>0</v>
      </c>
      <c r="S152" s="212"/>
      <c r="T152" s="214">
        <f>SUM(T153:T156)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215" t="s">
        <v>87</v>
      </c>
      <c r="AT152" s="216" t="s">
        <v>78</v>
      </c>
      <c r="AU152" s="216" t="s">
        <v>79</v>
      </c>
      <c r="AY152" s="215" t="s">
        <v>141</v>
      </c>
      <c r="BK152" s="217">
        <f>SUM(BK153:BK156)</f>
        <v>0</v>
      </c>
    </row>
    <row r="153" spans="1:65" s="2" customFormat="1" ht="24.15" customHeight="1">
      <c r="A153" s="37"/>
      <c r="B153" s="38"/>
      <c r="C153" s="218" t="s">
        <v>227</v>
      </c>
      <c r="D153" s="218" t="s">
        <v>142</v>
      </c>
      <c r="E153" s="219" t="s">
        <v>1059</v>
      </c>
      <c r="F153" s="220" t="s">
        <v>1060</v>
      </c>
      <c r="G153" s="221" t="s">
        <v>145</v>
      </c>
      <c r="H153" s="222">
        <v>2.2</v>
      </c>
      <c r="I153" s="223"/>
      <c r="J153" s="224">
        <f>ROUND(I153*H153,2)</f>
        <v>0</v>
      </c>
      <c r="K153" s="220" t="s">
        <v>1</v>
      </c>
      <c r="L153" s="43"/>
      <c r="M153" s="225" t="s">
        <v>1</v>
      </c>
      <c r="N153" s="226" t="s">
        <v>44</v>
      </c>
      <c r="O153" s="90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9" t="s">
        <v>735</v>
      </c>
      <c r="AT153" s="229" t="s">
        <v>142</v>
      </c>
      <c r="AU153" s="229" t="s">
        <v>87</v>
      </c>
      <c r="AY153" s="16" t="s">
        <v>141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6" t="s">
        <v>87</v>
      </c>
      <c r="BK153" s="230">
        <f>ROUND(I153*H153,2)</f>
        <v>0</v>
      </c>
      <c r="BL153" s="16" t="s">
        <v>735</v>
      </c>
      <c r="BM153" s="229" t="s">
        <v>291</v>
      </c>
    </row>
    <row r="154" spans="1:65" s="2" customFormat="1" ht="16.5" customHeight="1">
      <c r="A154" s="37"/>
      <c r="B154" s="38"/>
      <c r="C154" s="218" t="s">
        <v>8</v>
      </c>
      <c r="D154" s="218" t="s">
        <v>142</v>
      </c>
      <c r="E154" s="219" t="s">
        <v>1061</v>
      </c>
      <c r="F154" s="220" t="s">
        <v>1062</v>
      </c>
      <c r="G154" s="221" t="s">
        <v>153</v>
      </c>
      <c r="H154" s="222">
        <v>150</v>
      </c>
      <c r="I154" s="223"/>
      <c r="J154" s="224">
        <f>ROUND(I154*H154,2)</f>
        <v>0</v>
      </c>
      <c r="K154" s="220" t="s">
        <v>1</v>
      </c>
      <c r="L154" s="43"/>
      <c r="M154" s="225" t="s">
        <v>1</v>
      </c>
      <c r="N154" s="226" t="s">
        <v>44</v>
      </c>
      <c r="O154" s="90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735</v>
      </c>
      <c r="AT154" s="229" t="s">
        <v>142</v>
      </c>
      <c r="AU154" s="229" t="s">
        <v>87</v>
      </c>
      <c r="AY154" s="16" t="s">
        <v>141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87</v>
      </c>
      <c r="BK154" s="230">
        <f>ROUND(I154*H154,2)</f>
        <v>0</v>
      </c>
      <c r="BL154" s="16" t="s">
        <v>735</v>
      </c>
      <c r="BM154" s="229" t="s">
        <v>301</v>
      </c>
    </row>
    <row r="155" spans="1:65" s="2" customFormat="1" ht="21.75" customHeight="1">
      <c r="A155" s="37"/>
      <c r="B155" s="38"/>
      <c r="C155" s="218" t="s">
        <v>235</v>
      </c>
      <c r="D155" s="218" t="s">
        <v>142</v>
      </c>
      <c r="E155" s="219" t="s">
        <v>1063</v>
      </c>
      <c r="F155" s="220" t="s">
        <v>1064</v>
      </c>
      <c r="G155" s="221" t="s">
        <v>153</v>
      </c>
      <c r="H155" s="222">
        <v>2</v>
      </c>
      <c r="I155" s="223"/>
      <c r="J155" s="224">
        <f>ROUND(I155*H155,2)</f>
        <v>0</v>
      </c>
      <c r="K155" s="220" t="s">
        <v>1</v>
      </c>
      <c r="L155" s="43"/>
      <c r="M155" s="225" t="s">
        <v>1</v>
      </c>
      <c r="N155" s="226" t="s">
        <v>44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735</v>
      </c>
      <c r="AT155" s="229" t="s">
        <v>142</v>
      </c>
      <c r="AU155" s="229" t="s">
        <v>87</v>
      </c>
      <c r="AY155" s="16" t="s">
        <v>141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87</v>
      </c>
      <c r="BK155" s="230">
        <f>ROUND(I155*H155,2)</f>
        <v>0</v>
      </c>
      <c r="BL155" s="16" t="s">
        <v>735</v>
      </c>
      <c r="BM155" s="229" t="s">
        <v>311</v>
      </c>
    </row>
    <row r="156" spans="1:65" s="2" customFormat="1" ht="16.5" customHeight="1">
      <c r="A156" s="37"/>
      <c r="B156" s="38"/>
      <c r="C156" s="218" t="s">
        <v>239</v>
      </c>
      <c r="D156" s="218" t="s">
        <v>142</v>
      </c>
      <c r="E156" s="219" t="s">
        <v>1065</v>
      </c>
      <c r="F156" s="220" t="s">
        <v>1066</v>
      </c>
      <c r="G156" s="221" t="s">
        <v>153</v>
      </c>
      <c r="H156" s="222">
        <v>160</v>
      </c>
      <c r="I156" s="223"/>
      <c r="J156" s="224">
        <f>ROUND(I156*H156,2)</f>
        <v>0</v>
      </c>
      <c r="K156" s="220" t="s">
        <v>1</v>
      </c>
      <c r="L156" s="43"/>
      <c r="M156" s="225" t="s">
        <v>1</v>
      </c>
      <c r="N156" s="226" t="s">
        <v>44</v>
      </c>
      <c r="O156" s="90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735</v>
      </c>
      <c r="AT156" s="229" t="s">
        <v>142</v>
      </c>
      <c r="AU156" s="229" t="s">
        <v>87</v>
      </c>
      <c r="AY156" s="16" t="s">
        <v>141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87</v>
      </c>
      <c r="BK156" s="230">
        <f>ROUND(I156*H156,2)</f>
        <v>0</v>
      </c>
      <c r="BL156" s="16" t="s">
        <v>735</v>
      </c>
      <c r="BM156" s="229" t="s">
        <v>320</v>
      </c>
    </row>
    <row r="157" spans="1:63" s="11" customFormat="1" ht="25.9" customHeight="1">
      <c r="A157" s="11"/>
      <c r="B157" s="204"/>
      <c r="C157" s="205"/>
      <c r="D157" s="206" t="s">
        <v>78</v>
      </c>
      <c r="E157" s="207" t="s">
        <v>1067</v>
      </c>
      <c r="F157" s="207" t="s">
        <v>1068</v>
      </c>
      <c r="G157" s="205"/>
      <c r="H157" s="205"/>
      <c r="I157" s="208"/>
      <c r="J157" s="209">
        <f>BK157</f>
        <v>0</v>
      </c>
      <c r="K157" s="205"/>
      <c r="L157" s="210"/>
      <c r="M157" s="211"/>
      <c r="N157" s="212"/>
      <c r="O157" s="212"/>
      <c r="P157" s="213">
        <f>P158</f>
        <v>0</v>
      </c>
      <c r="Q157" s="212"/>
      <c r="R157" s="213">
        <f>R158</f>
        <v>0</v>
      </c>
      <c r="S157" s="212"/>
      <c r="T157" s="214">
        <f>T158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15" t="s">
        <v>87</v>
      </c>
      <c r="AT157" s="216" t="s">
        <v>78</v>
      </c>
      <c r="AU157" s="216" t="s">
        <v>79</v>
      </c>
      <c r="AY157" s="215" t="s">
        <v>141</v>
      </c>
      <c r="BK157" s="217">
        <f>BK158</f>
        <v>0</v>
      </c>
    </row>
    <row r="158" spans="1:65" s="2" customFormat="1" ht="16.5" customHeight="1">
      <c r="A158" s="37"/>
      <c r="B158" s="38"/>
      <c r="C158" s="218" t="s">
        <v>245</v>
      </c>
      <c r="D158" s="218" t="s">
        <v>142</v>
      </c>
      <c r="E158" s="219" t="s">
        <v>1069</v>
      </c>
      <c r="F158" s="220" t="s">
        <v>1070</v>
      </c>
      <c r="G158" s="221" t="s">
        <v>1071</v>
      </c>
      <c r="H158" s="222">
        <v>2.5</v>
      </c>
      <c r="I158" s="223"/>
      <c r="J158" s="224">
        <f>ROUND(I158*H158,2)</f>
        <v>0</v>
      </c>
      <c r="K158" s="220" t="s">
        <v>1</v>
      </c>
      <c r="L158" s="43"/>
      <c r="M158" s="225" t="s">
        <v>1</v>
      </c>
      <c r="N158" s="226" t="s">
        <v>44</v>
      </c>
      <c r="O158" s="90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9" t="s">
        <v>735</v>
      </c>
      <c r="AT158" s="229" t="s">
        <v>142</v>
      </c>
      <c r="AU158" s="229" t="s">
        <v>87</v>
      </c>
      <c r="AY158" s="16" t="s">
        <v>141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87</v>
      </c>
      <c r="BK158" s="230">
        <f>ROUND(I158*H158,2)</f>
        <v>0</v>
      </c>
      <c r="BL158" s="16" t="s">
        <v>735</v>
      </c>
      <c r="BM158" s="229" t="s">
        <v>329</v>
      </c>
    </row>
    <row r="159" spans="1:63" s="11" customFormat="1" ht="25.9" customHeight="1">
      <c r="A159" s="11"/>
      <c r="B159" s="204"/>
      <c r="C159" s="205"/>
      <c r="D159" s="206" t="s">
        <v>78</v>
      </c>
      <c r="E159" s="207" t="s">
        <v>1072</v>
      </c>
      <c r="F159" s="207" t="s">
        <v>1073</v>
      </c>
      <c r="G159" s="205"/>
      <c r="H159" s="205"/>
      <c r="I159" s="208"/>
      <c r="J159" s="209">
        <f>BK159</f>
        <v>0</v>
      </c>
      <c r="K159" s="205"/>
      <c r="L159" s="210"/>
      <c r="M159" s="211"/>
      <c r="N159" s="212"/>
      <c r="O159" s="212"/>
      <c r="P159" s="213">
        <f>SUM(P160:P165)</f>
        <v>0</v>
      </c>
      <c r="Q159" s="212"/>
      <c r="R159" s="213">
        <f>SUM(R160:R165)</f>
        <v>0</v>
      </c>
      <c r="S159" s="212"/>
      <c r="T159" s="214">
        <f>SUM(T160:T165)</f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215" t="s">
        <v>87</v>
      </c>
      <c r="AT159" s="216" t="s">
        <v>78</v>
      </c>
      <c r="AU159" s="216" t="s">
        <v>79</v>
      </c>
      <c r="AY159" s="215" t="s">
        <v>141</v>
      </c>
      <c r="BK159" s="217">
        <f>SUM(BK160:BK165)</f>
        <v>0</v>
      </c>
    </row>
    <row r="160" spans="1:65" s="2" customFormat="1" ht="16.5" customHeight="1">
      <c r="A160" s="37"/>
      <c r="B160" s="38"/>
      <c r="C160" s="218" t="s">
        <v>249</v>
      </c>
      <c r="D160" s="218" t="s">
        <v>142</v>
      </c>
      <c r="E160" s="219" t="s">
        <v>1074</v>
      </c>
      <c r="F160" s="220" t="s">
        <v>1075</v>
      </c>
      <c r="G160" s="221" t="s">
        <v>532</v>
      </c>
      <c r="H160" s="222">
        <v>2</v>
      </c>
      <c r="I160" s="223"/>
      <c r="J160" s="224">
        <f>ROUND(I160*H160,2)</f>
        <v>0</v>
      </c>
      <c r="K160" s="220" t="s">
        <v>1</v>
      </c>
      <c r="L160" s="43"/>
      <c r="M160" s="225" t="s">
        <v>1</v>
      </c>
      <c r="N160" s="226" t="s">
        <v>44</v>
      </c>
      <c r="O160" s="90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735</v>
      </c>
      <c r="AT160" s="229" t="s">
        <v>142</v>
      </c>
      <c r="AU160" s="229" t="s">
        <v>87</v>
      </c>
      <c r="AY160" s="16" t="s">
        <v>141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87</v>
      </c>
      <c r="BK160" s="230">
        <f>ROUND(I160*H160,2)</f>
        <v>0</v>
      </c>
      <c r="BL160" s="16" t="s">
        <v>735</v>
      </c>
      <c r="BM160" s="229" t="s">
        <v>338</v>
      </c>
    </row>
    <row r="161" spans="1:65" s="2" customFormat="1" ht="16.5" customHeight="1">
      <c r="A161" s="37"/>
      <c r="B161" s="38"/>
      <c r="C161" s="218" t="s">
        <v>254</v>
      </c>
      <c r="D161" s="218" t="s">
        <v>142</v>
      </c>
      <c r="E161" s="219" t="s">
        <v>1076</v>
      </c>
      <c r="F161" s="220" t="s">
        <v>1077</v>
      </c>
      <c r="G161" s="221" t="s">
        <v>532</v>
      </c>
      <c r="H161" s="222">
        <v>2</v>
      </c>
      <c r="I161" s="223"/>
      <c r="J161" s="224">
        <f>ROUND(I161*H161,2)</f>
        <v>0</v>
      </c>
      <c r="K161" s="220" t="s">
        <v>1</v>
      </c>
      <c r="L161" s="43"/>
      <c r="M161" s="225" t="s">
        <v>1</v>
      </c>
      <c r="N161" s="226" t="s">
        <v>44</v>
      </c>
      <c r="O161" s="90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735</v>
      </c>
      <c r="AT161" s="229" t="s">
        <v>142</v>
      </c>
      <c r="AU161" s="229" t="s">
        <v>87</v>
      </c>
      <c r="AY161" s="16" t="s">
        <v>141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6" t="s">
        <v>87</v>
      </c>
      <c r="BK161" s="230">
        <f>ROUND(I161*H161,2)</f>
        <v>0</v>
      </c>
      <c r="BL161" s="16" t="s">
        <v>735</v>
      </c>
      <c r="BM161" s="229" t="s">
        <v>346</v>
      </c>
    </row>
    <row r="162" spans="1:65" s="2" customFormat="1" ht="16.5" customHeight="1">
      <c r="A162" s="37"/>
      <c r="B162" s="38"/>
      <c r="C162" s="218" t="s">
        <v>7</v>
      </c>
      <c r="D162" s="218" t="s">
        <v>142</v>
      </c>
      <c r="E162" s="219" t="s">
        <v>1078</v>
      </c>
      <c r="F162" s="220" t="s">
        <v>1079</v>
      </c>
      <c r="G162" s="221" t="s">
        <v>532</v>
      </c>
      <c r="H162" s="222">
        <v>2</v>
      </c>
      <c r="I162" s="223"/>
      <c r="J162" s="224">
        <f>ROUND(I162*H162,2)</f>
        <v>0</v>
      </c>
      <c r="K162" s="220" t="s">
        <v>1</v>
      </c>
      <c r="L162" s="43"/>
      <c r="M162" s="225" t="s">
        <v>1</v>
      </c>
      <c r="N162" s="226" t="s">
        <v>44</v>
      </c>
      <c r="O162" s="90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735</v>
      </c>
      <c r="AT162" s="229" t="s">
        <v>142</v>
      </c>
      <c r="AU162" s="229" t="s">
        <v>87</v>
      </c>
      <c r="AY162" s="16" t="s">
        <v>141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87</v>
      </c>
      <c r="BK162" s="230">
        <f>ROUND(I162*H162,2)</f>
        <v>0</v>
      </c>
      <c r="BL162" s="16" t="s">
        <v>735</v>
      </c>
      <c r="BM162" s="229" t="s">
        <v>359</v>
      </c>
    </row>
    <row r="163" spans="1:65" s="2" customFormat="1" ht="16.5" customHeight="1">
      <c r="A163" s="37"/>
      <c r="B163" s="38"/>
      <c r="C163" s="218" t="s">
        <v>263</v>
      </c>
      <c r="D163" s="218" t="s">
        <v>142</v>
      </c>
      <c r="E163" s="219" t="s">
        <v>1080</v>
      </c>
      <c r="F163" s="220" t="s">
        <v>1081</v>
      </c>
      <c r="G163" s="221" t="s">
        <v>532</v>
      </c>
      <c r="H163" s="222">
        <v>4</v>
      </c>
      <c r="I163" s="223"/>
      <c r="J163" s="224">
        <f>ROUND(I163*H163,2)</f>
        <v>0</v>
      </c>
      <c r="K163" s="220" t="s">
        <v>1</v>
      </c>
      <c r="L163" s="43"/>
      <c r="M163" s="225" t="s">
        <v>1</v>
      </c>
      <c r="N163" s="226" t="s">
        <v>44</v>
      </c>
      <c r="O163" s="90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9" t="s">
        <v>735</v>
      </c>
      <c r="AT163" s="229" t="s">
        <v>142</v>
      </c>
      <c r="AU163" s="229" t="s">
        <v>87</v>
      </c>
      <c r="AY163" s="16" t="s">
        <v>141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87</v>
      </c>
      <c r="BK163" s="230">
        <f>ROUND(I163*H163,2)</f>
        <v>0</v>
      </c>
      <c r="BL163" s="16" t="s">
        <v>735</v>
      </c>
      <c r="BM163" s="229" t="s">
        <v>369</v>
      </c>
    </row>
    <row r="164" spans="1:65" s="2" customFormat="1" ht="16.5" customHeight="1">
      <c r="A164" s="37"/>
      <c r="B164" s="38"/>
      <c r="C164" s="218" t="s">
        <v>268</v>
      </c>
      <c r="D164" s="218" t="s">
        <v>142</v>
      </c>
      <c r="E164" s="219" t="s">
        <v>1082</v>
      </c>
      <c r="F164" s="220" t="s">
        <v>1083</v>
      </c>
      <c r="G164" s="221" t="s">
        <v>532</v>
      </c>
      <c r="H164" s="222">
        <v>1</v>
      </c>
      <c r="I164" s="223"/>
      <c r="J164" s="224">
        <f>ROUND(I164*H164,2)</f>
        <v>0</v>
      </c>
      <c r="K164" s="220" t="s">
        <v>1</v>
      </c>
      <c r="L164" s="43"/>
      <c r="M164" s="225" t="s">
        <v>1</v>
      </c>
      <c r="N164" s="226" t="s">
        <v>44</v>
      </c>
      <c r="O164" s="90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735</v>
      </c>
      <c r="AT164" s="229" t="s">
        <v>142</v>
      </c>
      <c r="AU164" s="229" t="s">
        <v>87</v>
      </c>
      <c r="AY164" s="16" t="s">
        <v>141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87</v>
      </c>
      <c r="BK164" s="230">
        <f>ROUND(I164*H164,2)</f>
        <v>0</v>
      </c>
      <c r="BL164" s="16" t="s">
        <v>735</v>
      </c>
      <c r="BM164" s="229" t="s">
        <v>379</v>
      </c>
    </row>
    <row r="165" spans="1:65" s="2" customFormat="1" ht="16.5" customHeight="1">
      <c r="A165" s="37"/>
      <c r="B165" s="38"/>
      <c r="C165" s="218" t="s">
        <v>274</v>
      </c>
      <c r="D165" s="218" t="s">
        <v>142</v>
      </c>
      <c r="E165" s="219" t="s">
        <v>1084</v>
      </c>
      <c r="F165" s="220" t="s">
        <v>1085</v>
      </c>
      <c r="G165" s="221" t="s">
        <v>532</v>
      </c>
      <c r="H165" s="222">
        <v>4</v>
      </c>
      <c r="I165" s="223"/>
      <c r="J165" s="224">
        <f>ROUND(I165*H165,2)</f>
        <v>0</v>
      </c>
      <c r="K165" s="220" t="s">
        <v>1</v>
      </c>
      <c r="L165" s="43"/>
      <c r="M165" s="225" t="s">
        <v>1</v>
      </c>
      <c r="N165" s="226" t="s">
        <v>44</v>
      </c>
      <c r="O165" s="90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735</v>
      </c>
      <c r="AT165" s="229" t="s">
        <v>142</v>
      </c>
      <c r="AU165" s="229" t="s">
        <v>87</v>
      </c>
      <c r="AY165" s="16" t="s">
        <v>141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87</v>
      </c>
      <c r="BK165" s="230">
        <f>ROUND(I165*H165,2)</f>
        <v>0</v>
      </c>
      <c r="BL165" s="16" t="s">
        <v>735</v>
      </c>
      <c r="BM165" s="229" t="s">
        <v>388</v>
      </c>
    </row>
    <row r="166" spans="1:63" s="11" customFormat="1" ht="25.9" customHeight="1">
      <c r="A166" s="11"/>
      <c r="B166" s="204"/>
      <c r="C166" s="205"/>
      <c r="D166" s="206" t="s">
        <v>78</v>
      </c>
      <c r="E166" s="207" t="s">
        <v>1086</v>
      </c>
      <c r="F166" s="207" t="s">
        <v>1087</v>
      </c>
      <c r="G166" s="205"/>
      <c r="H166" s="205"/>
      <c r="I166" s="208"/>
      <c r="J166" s="209">
        <f>BK166</f>
        <v>0</v>
      </c>
      <c r="K166" s="205"/>
      <c r="L166" s="210"/>
      <c r="M166" s="211"/>
      <c r="N166" s="212"/>
      <c r="O166" s="212"/>
      <c r="P166" s="213">
        <f>SUM(P167:P186)</f>
        <v>0</v>
      </c>
      <c r="Q166" s="212"/>
      <c r="R166" s="213">
        <f>SUM(R167:R186)</f>
        <v>0</v>
      </c>
      <c r="S166" s="212"/>
      <c r="T166" s="214">
        <f>SUM(T167:T186)</f>
        <v>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215" t="s">
        <v>87</v>
      </c>
      <c r="AT166" s="216" t="s">
        <v>78</v>
      </c>
      <c r="AU166" s="216" t="s">
        <v>79</v>
      </c>
      <c r="AY166" s="215" t="s">
        <v>141</v>
      </c>
      <c r="BK166" s="217">
        <f>SUM(BK167:BK186)</f>
        <v>0</v>
      </c>
    </row>
    <row r="167" spans="1:65" s="2" customFormat="1" ht="16.5" customHeight="1">
      <c r="A167" s="37"/>
      <c r="B167" s="38"/>
      <c r="C167" s="238" t="s">
        <v>278</v>
      </c>
      <c r="D167" s="238" t="s">
        <v>176</v>
      </c>
      <c r="E167" s="239" t="s">
        <v>1088</v>
      </c>
      <c r="F167" s="240" t="s">
        <v>1089</v>
      </c>
      <c r="G167" s="241" t="s">
        <v>532</v>
      </c>
      <c r="H167" s="242">
        <v>2</v>
      </c>
      <c r="I167" s="243"/>
      <c r="J167" s="244">
        <f>ROUND(I167*H167,2)</f>
        <v>0</v>
      </c>
      <c r="K167" s="240" t="s">
        <v>1</v>
      </c>
      <c r="L167" s="245"/>
      <c r="M167" s="246" t="s">
        <v>1</v>
      </c>
      <c r="N167" s="247" t="s">
        <v>44</v>
      </c>
      <c r="O167" s="90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1090</v>
      </c>
      <c r="AT167" s="229" t="s">
        <v>176</v>
      </c>
      <c r="AU167" s="229" t="s">
        <v>87</v>
      </c>
      <c r="AY167" s="16" t="s">
        <v>141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87</v>
      </c>
      <c r="BK167" s="230">
        <f>ROUND(I167*H167,2)</f>
        <v>0</v>
      </c>
      <c r="BL167" s="16" t="s">
        <v>1090</v>
      </c>
      <c r="BM167" s="229" t="s">
        <v>1091</v>
      </c>
    </row>
    <row r="168" spans="1:65" s="2" customFormat="1" ht="16.5" customHeight="1">
      <c r="A168" s="37"/>
      <c r="B168" s="38"/>
      <c r="C168" s="238" t="s">
        <v>282</v>
      </c>
      <c r="D168" s="238" t="s">
        <v>176</v>
      </c>
      <c r="E168" s="239" t="s">
        <v>1092</v>
      </c>
      <c r="F168" s="240" t="s">
        <v>1093</v>
      </c>
      <c r="G168" s="241" t="s">
        <v>153</v>
      </c>
      <c r="H168" s="242">
        <v>2</v>
      </c>
      <c r="I168" s="243"/>
      <c r="J168" s="244">
        <f>ROUND(I168*H168,2)</f>
        <v>0</v>
      </c>
      <c r="K168" s="240" t="s">
        <v>1</v>
      </c>
      <c r="L168" s="245"/>
      <c r="M168" s="246" t="s">
        <v>1</v>
      </c>
      <c r="N168" s="247" t="s">
        <v>44</v>
      </c>
      <c r="O168" s="90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1090</v>
      </c>
      <c r="AT168" s="229" t="s">
        <v>176</v>
      </c>
      <c r="AU168" s="229" t="s">
        <v>87</v>
      </c>
      <c r="AY168" s="16" t="s">
        <v>141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87</v>
      </c>
      <c r="BK168" s="230">
        <f>ROUND(I168*H168,2)</f>
        <v>0</v>
      </c>
      <c r="BL168" s="16" t="s">
        <v>1090</v>
      </c>
      <c r="BM168" s="229" t="s">
        <v>1094</v>
      </c>
    </row>
    <row r="169" spans="1:65" s="2" customFormat="1" ht="16.5" customHeight="1">
      <c r="A169" s="37"/>
      <c r="B169" s="38"/>
      <c r="C169" s="238" t="s">
        <v>287</v>
      </c>
      <c r="D169" s="238" t="s">
        <v>176</v>
      </c>
      <c r="E169" s="239" t="s">
        <v>1095</v>
      </c>
      <c r="F169" s="240" t="s">
        <v>1096</v>
      </c>
      <c r="G169" s="241" t="s">
        <v>532</v>
      </c>
      <c r="H169" s="242">
        <v>2</v>
      </c>
      <c r="I169" s="243"/>
      <c r="J169" s="244">
        <f>ROUND(I169*H169,2)</f>
        <v>0</v>
      </c>
      <c r="K169" s="240" t="s">
        <v>1</v>
      </c>
      <c r="L169" s="245"/>
      <c r="M169" s="246" t="s">
        <v>1</v>
      </c>
      <c r="N169" s="247" t="s">
        <v>44</v>
      </c>
      <c r="O169" s="90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1090</v>
      </c>
      <c r="AT169" s="229" t="s">
        <v>176</v>
      </c>
      <c r="AU169" s="229" t="s">
        <v>87</v>
      </c>
      <c r="AY169" s="16" t="s">
        <v>141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87</v>
      </c>
      <c r="BK169" s="230">
        <f>ROUND(I169*H169,2)</f>
        <v>0</v>
      </c>
      <c r="BL169" s="16" t="s">
        <v>1090</v>
      </c>
      <c r="BM169" s="229" t="s">
        <v>1097</v>
      </c>
    </row>
    <row r="170" spans="1:65" s="2" customFormat="1" ht="21.75" customHeight="1">
      <c r="A170" s="37"/>
      <c r="B170" s="38"/>
      <c r="C170" s="238" t="s">
        <v>291</v>
      </c>
      <c r="D170" s="238" t="s">
        <v>176</v>
      </c>
      <c r="E170" s="239" t="s">
        <v>1098</v>
      </c>
      <c r="F170" s="240" t="s">
        <v>1099</v>
      </c>
      <c r="G170" s="241" t="s">
        <v>532</v>
      </c>
      <c r="H170" s="242">
        <v>2</v>
      </c>
      <c r="I170" s="243"/>
      <c r="J170" s="244">
        <f>ROUND(I170*H170,2)</f>
        <v>0</v>
      </c>
      <c r="K170" s="240" t="s">
        <v>1</v>
      </c>
      <c r="L170" s="245"/>
      <c r="M170" s="246" t="s">
        <v>1</v>
      </c>
      <c r="N170" s="247" t="s">
        <v>44</v>
      </c>
      <c r="O170" s="90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9" t="s">
        <v>1090</v>
      </c>
      <c r="AT170" s="229" t="s">
        <v>176</v>
      </c>
      <c r="AU170" s="229" t="s">
        <v>87</v>
      </c>
      <c r="AY170" s="16" t="s">
        <v>141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6" t="s">
        <v>87</v>
      </c>
      <c r="BK170" s="230">
        <f>ROUND(I170*H170,2)</f>
        <v>0</v>
      </c>
      <c r="BL170" s="16" t="s">
        <v>1090</v>
      </c>
      <c r="BM170" s="229" t="s">
        <v>1100</v>
      </c>
    </row>
    <row r="171" spans="1:65" s="2" customFormat="1" ht="16.5" customHeight="1">
      <c r="A171" s="37"/>
      <c r="B171" s="38"/>
      <c r="C171" s="238" t="s">
        <v>295</v>
      </c>
      <c r="D171" s="238" t="s">
        <v>176</v>
      </c>
      <c r="E171" s="239" t="s">
        <v>1101</v>
      </c>
      <c r="F171" s="240" t="s">
        <v>1102</v>
      </c>
      <c r="G171" s="241" t="s">
        <v>153</v>
      </c>
      <c r="H171" s="242">
        <v>16</v>
      </c>
      <c r="I171" s="243"/>
      <c r="J171" s="244">
        <f>ROUND(I171*H171,2)</f>
        <v>0</v>
      </c>
      <c r="K171" s="240" t="s">
        <v>1</v>
      </c>
      <c r="L171" s="245"/>
      <c r="M171" s="246" t="s">
        <v>1</v>
      </c>
      <c r="N171" s="247" t="s">
        <v>44</v>
      </c>
      <c r="O171" s="90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1090</v>
      </c>
      <c r="AT171" s="229" t="s">
        <v>176</v>
      </c>
      <c r="AU171" s="229" t="s">
        <v>87</v>
      </c>
      <c r="AY171" s="16" t="s">
        <v>141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87</v>
      </c>
      <c r="BK171" s="230">
        <f>ROUND(I171*H171,2)</f>
        <v>0</v>
      </c>
      <c r="BL171" s="16" t="s">
        <v>1090</v>
      </c>
      <c r="BM171" s="229" t="s">
        <v>1103</v>
      </c>
    </row>
    <row r="172" spans="1:65" s="2" customFormat="1" ht="16.5" customHeight="1">
      <c r="A172" s="37"/>
      <c r="B172" s="38"/>
      <c r="C172" s="238" t="s">
        <v>301</v>
      </c>
      <c r="D172" s="238" t="s">
        <v>176</v>
      </c>
      <c r="E172" s="239" t="s">
        <v>1104</v>
      </c>
      <c r="F172" s="240" t="s">
        <v>1105</v>
      </c>
      <c r="G172" s="241" t="s">
        <v>153</v>
      </c>
      <c r="H172" s="242">
        <v>165</v>
      </c>
      <c r="I172" s="243"/>
      <c r="J172" s="244">
        <f>ROUND(I172*H172,2)</f>
        <v>0</v>
      </c>
      <c r="K172" s="240" t="s">
        <v>1</v>
      </c>
      <c r="L172" s="245"/>
      <c r="M172" s="246" t="s">
        <v>1</v>
      </c>
      <c r="N172" s="247" t="s">
        <v>44</v>
      </c>
      <c r="O172" s="90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9" t="s">
        <v>1090</v>
      </c>
      <c r="AT172" s="229" t="s">
        <v>176</v>
      </c>
      <c r="AU172" s="229" t="s">
        <v>87</v>
      </c>
      <c r="AY172" s="16" t="s">
        <v>141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87</v>
      </c>
      <c r="BK172" s="230">
        <f>ROUND(I172*H172,2)</f>
        <v>0</v>
      </c>
      <c r="BL172" s="16" t="s">
        <v>1090</v>
      </c>
      <c r="BM172" s="229" t="s">
        <v>1106</v>
      </c>
    </row>
    <row r="173" spans="1:65" s="2" customFormat="1" ht="16.5" customHeight="1">
      <c r="A173" s="37"/>
      <c r="B173" s="38"/>
      <c r="C173" s="238" t="s">
        <v>307</v>
      </c>
      <c r="D173" s="238" t="s">
        <v>176</v>
      </c>
      <c r="E173" s="239" t="s">
        <v>1107</v>
      </c>
      <c r="F173" s="240" t="s">
        <v>1108</v>
      </c>
      <c r="G173" s="241" t="s">
        <v>153</v>
      </c>
      <c r="H173" s="242">
        <v>160</v>
      </c>
      <c r="I173" s="243"/>
      <c r="J173" s="244">
        <f>ROUND(I173*H173,2)</f>
        <v>0</v>
      </c>
      <c r="K173" s="240" t="s">
        <v>1</v>
      </c>
      <c r="L173" s="245"/>
      <c r="M173" s="246" t="s">
        <v>1</v>
      </c>
      <c r="N173" s="247" t="s">
        <v>44</v>
      </c>
      <c r="O173" s="90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1090</v>
      </c>
      <c r="AT173" s="229" t="s">
        <v>176</v>
      </c>
      <c r="AU173" s="229" t="s">
        <v>87</v>
      </c>
      <c r="AY173" s="16" t="s">
        <v>141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87</v>
      </c>
      <c r="BK173" s="230">
        <f>ROUND(I173*H173,2)</f>
        <v>0</v>
      </c>
      <c r="BL173" s="16" t="s">
        <v>1090</v>
      </c>
      <c r="BM173" s="229" t="s">
        <v>1109</v>
      </c>
    </row>
    <row r="174" spans="1:65" s="2" customFormat="1" ht="21.75" customHeight="1">
      <c r="A174" s="37"/>
      <c r="B174" s="38"/>
      <c r="C174" s="238" t="s">
        <v>311</v>
      </c>
      <c r="D174" s="238" t="s">
        <v>176</v>
      </c>
      <c r="E174" s="239" t="s">
        <v>1110</v>
      </c>
      <c r="F174" s="240" t="s">
        <v>1111</v>
      </c>
      <c r="G174" s="241" t="s">
        <v>1112</v>
      </c>
      <c r="H174" s="242">
        <v>2</v>
      </c>
      <c r="I174" s="243"/>
      <c r="J174" s="244">
        <f>ROUND(I174*H174,2)</f>
        <v>0</v>
      </c>
      <c r="K174" s="240" t="s">
        <v>1</v>
      </c>
      <c r="L174" s="245"/>
      <c r="M174" s="246" t="s">
        <v>1</v>
      </c>
      <c r="N174" s="247" t="s">
        <v>44</v>
      </c>
      <c r="O174" s="90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9" t="s">
        <v>1090</v>
      </c>
      <c r="AT174" s="229" t="s">
        <v>176</v>
      </c>
      <c r="AU174" s="229" t="s">
        <v>87</v>
      </c>
      <c r="AY174" s="16" t="s">
        <v>141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87</v>
      </c>
      <c r="BK174" s="230">
        <f>ROUND(I174*H174,2)</f>
        <v>0</v>
      </c>
      <c r="BL174" s="16" t="s">
        <v>1090</v>
      </c>
      <c r="BM174" s="229" t="s">
        <v>1113</v>
      </c>
    </row>
    <row r="175" spans="1:65" s="2" customFormat="1" ht="16.5" customHeight="1">
      <c r="A175" s="37"/>
      <c r="B175" s="38"/>
      <c r="C175" s="238" t="s">
        <v>316</v>
      </c>
      <c r="D175" s="238" t="s">
        <v>176</v>
      </c>
      <c r="E175" s="239" t="s">
        <v>1114</v>
      </c>
      <c r="F175" s="240" t="s">
        <v>1115</v>
      </c>
      <c r="G175" s="241" t="s">
        <v>532</v>
      </c>
      <c r="H175" s="242">
        <v>1</v>
      </c>
      <c r="I175" s="243"/>
      <c r="J175" s="244">
        <f>ROUND(I175*H175,2)</f>
        <v>0</v>
      </c>
      <c r="K175" s="240" t="s">
        <v>1</v>
      </c>
      <c r="L175" s="245"/>
      <c r="M175" s="246" t="s">
        <v>1</v>
      </c>
      <c r="N175" s="247" t="s">
        <v>44</v>
      </c>
      <c r="O175" s="90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1090</v>
      </c>
      <c r="AT175" s="229" t="s">
        <v>176</v>
      </c>
      <c r="AU175" s="229" t="s">
        <v>87</v>
      </c>
      <c r="AY175" s="16" t="s">
        <v>141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87</v>
      </c>
      <c r="BK175" s="230">
        <f>ROUND(I175*H175,2)</f>
        <v>0</v>
      </c>
      <c r="BL175" s="16" t="s">
        <v>1090</v>
      </c>
      <c r="BM175" s="229" t="s">
        <v>1116</v>
      </c>
    </row>
    <row r="176" spans="1:65" s="2" customFormat="1" ht="21.75" customHeight="1">
      <c r="A176" s="37"/>
      <c r="B176" s="38"/>
      <c r="C176" s="238" t="s">
        <v>320</v>
      </c>
      <c r="D176" s="238" t="s">
        <v>176</v>
      </c>
      <c r="E176" s="239" t="s">
        <v>1117</v>
      </c>
      <c r="F176" s="240" t="s">
        <v>1118</v>
      </c>
      <c r="G176" s="241" t="s">
        <v>1112</v>
      </c>
      <c r="H176" s="242">
        <v>2</v>
      </c>
      <c r="I176" s="243"/>
      <c r="J176" s="244">
        <f>ROUND(I176*H176,2)</f>
        <v>0</v>
      </c>
      <c r="K176" s="240" t="s">
        <v>1</v>
      </c>
      <c r="L176" s="245"/>
      <c r="M176" s="246" t="s">
        <v>1</v>
      </c>
      <c r="N176" s="247" t="s">
        <v>44</v>
      </c>
      <c r="O176" s="90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1090</v>
      </c>
      <c r="AT176" s="229" t="s">
        <v>176</v>
      </c>
      <c r="AU176" s="229" t="s">
        <v>87</v>
      </c>
      <c r="AY176" s="16" t="s">
        <v>141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87</v>
      </c>
      <c r="BK176" s="230">
        <f>ROUND(I176*H176,2)</f>
        <v>0</v>
      </c>
      <c r="BL176" s="16" t="s">
        <v>1090</v>
      </c>
      <c r="BM176" s="229" t="s">
        <v>1119</v>
      </c>
    </row>
    <row r="177" spans="1:65" s="2" customFormat="1" ht="16.5" customHeight="1">
      <c r="A177" s="37"/>
      <c r="B177" s="38"/>
      <c r="C177" s="238" t="s">
        <v>324</v>
      </c>
      <c r="D177" s="238" t="s">
        <v>176</v>
      </c>
      <c r="E177" s="239" t="s">
        <v>1120</v>
      </c>
      <c r="F177" s="240" t="s">
        <v>1121</v>
      </c>
      <c r="G177" s="241" t="s">
        <v>532</v>
      </c>
      <c r="H177" s="242">
        <v>3</v>
      </c>
      <c r="I177" s="243"/>
      <c r="J177" s="244">
        <f>ROUND(I177*H177,2)</f>
        <v>0</v>
      </c>
      <c r="K177" s="240" t="s">
        <v>1</v>
      </c>
      <c r="L177" s="245"/>
      <c r="M177" s="246" t="s">
        <v>1</v>
      </c>
      <c r="N177" s="247" t="s">
        <v>44</v>
      </c>
      <c r="O177" s="90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1090</v>
      </c>
      <c r="AT177" s="229" t="s">
        <v>176</v>
      </c>
      <c r="AU177" s="229" t="s">
        <v>87</v>
      </c>
      <c r="AY177" s="16" t="s">
        <v>141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87</v>
      </c>
      <c r="BK177" s="230">
        <f>ROUND(I177*H177,2)</f>
        <v>0</v>
      </c>
      <c r="BL177" s="16" t="s">
        <v>1090</v>
      </c>
      <c r="BM177" s="229" t="s">
        <v>1122</v>
      </c>
    </row>
    <row r="178" spans="1:65" s="2" customFormat="1" ht="16.5" customHeight="1">
      <c r="A178" s="37"/>
      <c r="B178" s="38"/>
      <c r="C178" s="238" t="s">
        <v>329</v>
      </c>
      <c r="D178" s="238" t="s">
        <v>176</v>
      </c>
      <c r="E178" s="239" t="s">
        <v>1123</v>
      </c>
      <c r="F178" s="240" t="s">
        <v>1124</v>
      </c>
      <c r="G178" s="241" t="s">
        <v>532</v>
      </c>
      <c r="H178" s="242">
        <v>1</v>
      </c>
      <c r="I178" s="243"/>
      <c r="J178" s="244">
        <f>ROUND(I178*H178,2)</f>
        <v>0</v>
      </c>
      <c r="K178" s="240" t="s">
        <v>1</v>
      </c>
      <c r="L178" s="245"/>
      <c r="M178" s="246" t="s">
        <v>1</v>
      </c>
      <c r="N178" s="247" t="s">
        <v>44</v>
      </c>
      <c r="O178" s="90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9" t="s">
        <v>1090</v>
      </c>
      <c r="AT178" s="229" t="s">
        <v>176</v>
      </c>
      <c r="AU178" s="229" t="s">
        <v>87</v>
      </c>
      <c r="AY178" s="16" t="s">
        <v>141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6" t="s">
        <v>87</v>
      </c>
      <c r="BK178" s="230">
        <f>ROUND(I178*H178,2)</f>
        <v>0</v>
      </c>
      <c r="BL178" s="16" t="s">
        <v>1090</v>
      </c>
      <c r="BM178" s="229" t="s">
        <v>1125</v>
      </c>
    </row>
    <row r="179" spans="1:65" s="2" customFormat="1" ht="16.5" customHeight="1">
      <c r="A179" s="37"/>
      <c r="B179" s="38"/>
      <c r="C179" s="238" t="s">
        <v>333</v>
      </c>
      <c r="D179" s="238" t="s">
        <v>176</v>
      </c>
      <c r="E179" s="239" t="s">
        <v>1126</v>
      </c>
      <c r="F179" s="240" t="s">
        <v>1127</v>
      </c>
      <c r="G179" s="241" t="s">
        <v>153</v>
      </c>
      <c r="H179" s="242">
        <v>16</v>
      </c>
      <c r="I179" s="243"/>
      <c r="J179" s="244">
        <f>ROUND(I179*H179,2)</f>
        <v>0</v>
      </c>
      <c r="K179" s="240" t="s">
        <v>1</v>
      </c>
      <c r="L179" s="245"/>
      <c r="M179" s="246" t="s">
        <v>1</v>
      </c>
      <c r="N179" s="247" t="s">
        <v>44</v>
      </c>
      <c r="O179" s="90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9" t="s">
        <v>1090</v>
      </c>
      <c r="AT179" s="229" t="s">
        <v>176</v>
      </c>
      <c r="AU179" s="229" t="s">
        <v>87</v>
      </c>
      <c r="AY179" s="16" t="s">
        <v>141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87</v>
      </c>
      <c r="BK179" s="230">
        <f>ROUND(I179*H179,2)</f>
        <v>0</v>
      </c>
      <c r="BL179" s="16" t="s">
        <v>1090</v>
      </c>
      <c r="BM179" s="229" t="s">
        <v>1128</v>
      </c>
    </row>
    <row r="180" spans="1:65" s="2" customFormat="1" ht="16.5" customHeight="1">
      <c r="A180" s="37"/>
      <c r="B180" s="38"/>
      <c r="C180" s="238" t="s">
        <v>338</v>
      </c>
      <c r="D180" s="238" t="s">
        <v>176</v>
      </c>
      <c r="E180" s="239" t="s">
        <v>1129</v>
      </c>
      <c r="F180" s="240" t="s">
        <v>1130</v>
      </c>
      <c r="G180" s="241" t="s">
        <v>153</v>
      </c>
      <c r="H180" s="242">
        <v>150</v>
      </c>
      <c r="I180" s="243"/>
      <c r="J180" s="244">
        <f>ROUND(I180*H180,2)</f>
        <v>0</v>
      </c>
      <c r="K180" s="240" t="s">
        <v>1</v>
      </c>
      <c r="L180" s="245"/>
      <c r="M180" s="246" t="s">
        <v>1</v>
      </c>
      <c r="N180" s="247" t="s">
        <v>44</v>
      </c>
      <c r="O180" s="90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9" t="s">
        <v>1090</v>
      </c>
      <c r="AT180" s="229" t="s">
        <v>176</v>
      </c>
      <c r="AU180" s="229" t="s">
        <v>87</v>
      </c>
      <c r="AY180" s="16" t="s">
        <v>141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6" t="s">
        <v>87</v>
      </c>
      <c r="BK180" s="230">
        <f>ROUND(I180*H180,2)</f>
        <v>0</v>
      </c>
      <c r="BL180" s="16" t="s">
        <v>1090</v>
      </c>
      <c r="BM180" s="229" t="s">
        <v>1131</v>
      </c>
    </row>
    <row r="181" spans="1:65" s="2" customFormat="1" ht="21.75" customHeight="1">
      <c r="A181" s="37"/>
      <c r="B181" s="38"/>
      <c r="C181" s="238" t="s">
        <v>342</v>
      </c>
      <c r="D181" s="238" t="s">
        <v>176</v>
      </c>
      <c r="E181" s="239" t="s">
        <v>1132</v>
      </c>
      <c r="F181" s="240" t="s">
        <v>1133</v>
      </c>
      <c r="G181" s="241" t="s">
        <v>153</v>
      </c>
      <c r="H181" s="242">
        <v>2</v>
      </c>
      <c r="I181" s="243"/>
      <c r="J181" s="244">
        <f>ROUND(I181*H181,2)</f>
        <v>0</v>
      </c>
      <c r="K181" s="240" t="s">
        <v>1</v>
      </c>
      <c r="L181" s="245"/>
      <c r="M181" s="246" t="s">
        <v>1</v>
      </c>
      <c r="N181" s="247" t="s">
        <v>44</v>
      </c>
      <c r="O181" s="90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9" t="s">
        <v>1090</v>
      </c>
      <c r="AT181" s="229" t="s">
        <v>176</v>
      </c>
      <c r="AU181" s="229" t="s">
        <v>87</v>
      </c>
      <c r="AY181" s="16" t="s">
        <v>141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6" t="s">
        <v>87</v>
      </c>
      <c r="BK181" s="230">
        <f>ROUND(I181*H181,2)</f>
        <v>0</v>
      </c>
      <c r="BL181" s="16" t="s">
        <v>1090</v>
      </c>
      <c r="BM181" s="229" t="s">
        <v>1134</v>
      </c>
    </row>
    <row r="182" spans="1:65" s="2" customFormat="1" ht="24.15" customHeight="1">
      <c r="A182" s="37"/>
      <c r="B182" s="38"/>
      <c r="C182" s="238" t="s">
        <v>346</v>
      </c>
      <c r="D182" s="238" t="s">
        <v>176</v>
      </c>
      <c r="E182" s="239" t="s">
        <v>1135</v>
      </c>
      <c r="F182" s="240" t="s">
        <v>1136</v>
      </c>
      <c r="G182" s="241" t="s">
        <v>1137</v>
      </c>
      <c r="H182" s="242">
        <v>0.01</v>
      </c>
      <c r="I182" s="243"/>
      <c r="J182" s="244">
        <f>ROUND(I182*H182,2)</f>
        <v>0</v>
      </c>
      <c r="K182" s="240" t="s">
        <v>1</v>
      </c>
      <c r="L182" s="245"/>
      <c r="M182" s="246" t="s">
        <v>1</v>
      </c>
      <c r="N182" s="247" t="s">
        <v>44</v>
      </c>
      <c r="O182" s="90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9" t="s">
        <v>1090</v>
      </c>
      <c r="AT182" s="229" t="s">
        <v>176</v>
      </c>
      <c r="AU182" s="229" t="s">
        <v>87</v>
      </c>
      <c r="AY182" s="16" t="s">
        <v>141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6" t="s">
        <v>87</v>
      </c>
      <c r="BK182" s="230">
        <f>ROUND(I182*H182,2)</f>
        <v>0</v>
      </c>
      <c r="BL182" s="16" t="s">
        <v>1090</v>
      </c>
      <c r="BM182" s="229" t="s">
        <v>1138</v>
      </c>
    </row>
    <row r="183" spans="1:65" s="2" customFormat="1" ht="16.5" customHeight="1">
      <c r="A183" s="37"/>
      <c r="B183" s="38"/>
      <c r="C183" s="238" t="s">
        <v>353</v>
      </c>
      <c r="D183" s="238" t="s">
        <v>176</v>
      </c>
      <c r="E183" s="239" t="s">
        <v>1139</v>
      </c>
      <c r="F183" s="240" t="s">
        <v>1140</v>
      </c>
      <c r="G183" s="241" t="s">
        <v>532</v>
      </c>
      <c r="H183" s="242">
        <v>2</v>
      </c>
      <c r="I183" s="243"/>
      <c r="J183" s="244">
        <f>ROUND(I183*H183,2)</f>
        <v>0</v>
      </c>
      <c r="K183" s="240" t="s">
        <v>1</v>
      </c>
      <c r="L183" s="245"/>
      <c r="M183" s="246" t="s">
        <v>1</v>
      </c>
      <c r="N183" s="247" t="s">
        <v>44</v>
      </c>
      <c r="O183" s="90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1090</v>
      </c>
      <c r="AT183" s="229" t="s">
        <v>176</v>
      </c>
      <c r="AU183" s="229" t="s">
        <v>87</v>
      </c>
      <c r="AY183" s="16" t="s">
        <v>141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87</v>
      </c>
      <c r="BK183" s="230">
        <f>ROUND(I183*H183,2)</f>
        <v>0</v>
      </c>
      <c r="BL183" s="16" t="s">
        <v>1090</v>
      </c>
      <c r="BM183" s="229" t="s">
        <v>1141</v>
      </c>
    </row>
    <row r="184" spans="1:65" s="2" customFormat="1" ht="16.5" customHeight="1">
      <c r="A184" s="37"/>
      <c r="B184" s="38"/>
      <c r="C184" s="238" t="s">
        <v>359</v>
      </c>
      <c r="D184" s="238" t="s">
        <v>176</v>
      </c>
      <c r="E184" s="239" t="s">
        <v>1142</v>
      </c>
      <c r="F184" s="240" t="s">
        <v>1143</v>
      </c>
      <c r="G184" s="241" t="s">
        <v>532</v>
      </c>
      <c r="H184" s="242">
        <v>4</v>
      </c>
      <c r="I184" s="243"/>
      <c r="J184" s="244">
        <f>ROUND(I184*H184,2)</f>
        <v>0</v>
      </c>
      <c r="K184" s="240" t="s">
        <v>1</v>
      </c>
      <c r="L184" s="245"/>
      <c r="M184" s="246" t="s">
        <v>1</v>
      </c>
      <c r="N184" s="247" t="s">
        <v>44</v>
      </c>
      <c r="O184" s="90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1090</v>
      </c>
      <c r="AT184" s="229" t="s">
        <v>176</v>
      </c>
      <c r="AU184" s="229" t="s">
        <v>87</v>
      </c>
      <c r="AY184" s="16" t="s">
        <v>141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87</v>
      </c>
      <c r="BK184" s="230">
        <f>ROUND(I184*H184,2)</f>
        <v>0</v>
      </c>
      <c r="BL184" s="16" t="s">
        <v>1090</v>
      </c>
      <c r="BM184" s="229" t="s">
        <v>1144</v>
      </c>
    </row>
    <row r="185" spans="1:65" s="2" customFormat="1" ht="16.5" customHeight="1">
      <c r="A185" s="37"/>
      <c r="B185" s="38"/>
      <c r="C185" s="238" t="s">
        <v>365</v>
      </c>
      <c r="D185" s="238" t="s">
        <v>176</v>
      </c>
      <c r="E185" s="239" t="s">
        <v>1145</v>
      </c>
      <c r="F185" s="240" t="s">
        <v>1146</v>
      </c>
      <c r="G185" s="241" t="s">
        <v>522</v>
      </c>
      <c r="H185" s="242">
        <v>3.1</v>
      </c>
      <c r="I185" s="243"/>
      <c r="J185" s="244">
        <f>ROUND(I185*H185,2)</f>
        <v>0</v>
      </c>
      <c r="K185" s="240" t="s">
        <v>1</v>
      </c>
      <c r="L185" s="245"/>
      <c r="M185" s="246" t="s">
        <v>1</v>
      </c>
      <c r="N185" s="247" t="s">
        <v>44</v>
      </c>
      <c r="O185" s="90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9" t="s">
        <v>1090</v>
      </c>
      <c r="AT185" s="229" t="s">
        <v>176</v>
      </c>
      <c r="AU185" s="229" t="s">
        <v>87</v>
      </c>
      <c r="AY185" s="16" t="s">
        <v>141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6" t="s">
        <v>87</v>
      </c>
      <c r="BK185" s="230">
        <f>ROUND(I185*H185,2)</f>
        <v>0</v>
      </c>
      <c r="BL185" s="16" t="s">
        <v>1090</v>
      </c>
      <c r="BM185" s="229" t="s">
        <v>1147</v>
      </c>
    </row>
    <row r="186" spans="1:65" s="2" customFormat="1" ht="16.5" customHeight="1">
      <c r="A186" s="37"/>
      <c r="B186" s="38"/>
      <c r="C186" s="238" t="s">
        <v>369</v>
      </c>
      <c r="D186" s="238" t="s">
        <v>176</v>
      </c>
      <c r="E186" s="239" t="s">
        <v>1148</v>
      </c>
      <c r="F186" s="240" t="s">
        <v>1149</v>
      </c>
      <c r="G186" s="241" t="s">
        <v>522</v>
      </c>
      <c r="H186" s="242">
        <v>47.5</v>
      </c>
      <c r="I186" s="243"/>
      <c r="J186" s="244">
        <f>ROUND(I186*H186,2)</f>
        <v>0</v>
      </c>
      <c r="K186" s="240" t="s">
        <v>1</v>
      </c>
      <c r="L186" s="245"/>
      <c r="M186" s="246" t="s">
        <v>1</v>
      </c>
      <c r="N186" s="247" t="s">
        <v>44</v>
      </c>
      <c r="O186" s="90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9" t="s">
        <v>1090</v>
      </c>
      <c r="AT186" s="229" t="s">
        <v>176</v>
      </c>
      <c r="AU186" s="229" t="s">
        <v>87</v>
      </c>
      <c r="AY186" s="16" t="s">
        <v>141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6" t="s">
        <v>87</v>
      </c>
      <c r="BK186" s="230">
        <f>ROUND(I186*H186,2)</f>
        <v>0</v>
      </c>
      <c r="BL186" s="16" t="s">
        <v>1090</v>
      </c>
      <c r="BM186" s="229" t="s">
        <v>1150</v>
      </c>
    </row>
    <row r="187" spans="1:63" s="11" customFormat="1" ht="25.9" customHeight="1">
      <c r="A187" s="11"/>
      <c r="B187" s="204"/>
      <c r="C187" s="205"/>
      <c r="D187" s="206" t="s">
        <v>78</v>
      </c>
      <c r="E187" s="207" t="s">
        <v>1151</v>
      </c>
      <c r="F187" s="207" t="s">
        <v>1152</v>
      </c>
      <c r="G187" s="205"/>
      <c r="H187" s="205"/>
      <c r="I187" s="208"/>
      <c r="J187" s="209">
        <f>BK187</f>
        <v>0</v>
      </c>
      <c r="K187" s="205"/>
      <c r="L187" s="210"/>
      <c r="M187" s="211"/>
      <c r="N187" s="212"/>
      <c r="O187" s="212"/>
      <c r="P187" s="213">
        <f>P188</f>
        <v>0</v>
      </c>
      <c r="Q187" s="212"/>
      <c r="R187" s="213">
        <f>R188</f>
        <v>0</v>
      </c>
      <c r="S187" s="212"/>
      <c r="T187" s="214">
        <f>T188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15" t="s">
        <v>87</v>
      </c>
      <c r="AT187" s="216" t="s">
        <v>78</v>
      </c>
      <c r="AU187" s="216" t="s">
        <v>79</v>
      </c>
      <c r="AY187" s="215" t="s">
        <v>141</v>
      </c>
      <c r="BK187" s="217">
        <f>BK188</f>
        <v>0</v>
      </c>
    </row>
    <row r="188" spans="1:65" s="2" customFormat="1" ht="16.5" customHeight="1">
      <c r="A188" s="37"/>
      <c r="B188" s="38"/>
      <c r="C188" s="238" t="s">
        <v>375</v>
      </c>
      <c r="D188" s="238" t="s">
        <v>176</v>
      </c>
      <c r="E188" s="239" t="s">
        <v>1153</v>
      </c>
      <c r="F188" s="240" t="s">
        <v>1154</v>
      </c>
      <c r="G188" s="241" t="s">
        <v>145</v>
      </c>
      <c r="H188" s="242">
        <v>2.2</v>
      </c>
      <c r="I188" s="243"/>
      <c r="J188" s="244">
        <f>ROUND(I188*H188,2)</f>
        <v>0</v>
      </c>
      <c r="K188" s="240" t="s">
        <v>1</v>
      </c>
      <c r="L188" s="245"/>
      <c r="M188" s="246" t="s">
        <v>1</v>
      </c>
      <c r="N188" s="247" t="s">
        <v>44</v>
      </c>
      <c r="O188" s="90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1155</v>
      </c>
      <c r="AT188" s="229" t="s">
        <v>176</v>
      </c>
      <c r="AU188" s="229" t="s">
        <v>87</v>
      </c>
      <c r="AY188" s="16" t="s">
        <v>141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87</v>
      </c>
      <c r="BK188" s="230">
        <f>ROUND(I188*H188,2)</f>
        <v>0</v>
      </c>
      <c r="BL188" s="16" t="s">
        <v>735</v>
      </c>
      <c r="BM188" s="229" t="s">
        <v>1156</v>
      </c>
    </row>
    <row r="189" spans="1:63" s="11" customFormat="1" ht="25.9" customHeight="1">
      <c r="A189" s="11"/>
      <c r="B189" s="204"/>
      <c r="C189" s="205"/>
      <c r="D189" s="206" t="s">
        <v>78</v>
      </c>
      <c r="E189" s="207" t="s">
        <v>1157</v>
      </c>
      <c r="F189" s="207" t="s">
        <v>1158</v>
      </c>
      <c r="G189" s="205"/>
      <c r="H189" s="205"/>
      <c r="I189" s="208"/>
      <c r="J189" s="209">
        <f>BK189</f>
        <v>0</v>
      </c>
      <c r="K189" s="205"/>
      <c r="L189" s="210"/>
      <c r="M189" s="211"/>
      <c r="N189" s="212"/>
      <c r="O189" s="212"/>
      <c r="P189" s="213">
        <f>SUM(P190:P194)</f>
        <v>0</v>
      </c>
      <c r="Q189" s="212"/>
      <c r="R189" s="213">
        <f>SUM(R190:R194)</f>
        <v>0</v>
      </c>
      <c r="S189" s="212"/>
      <c r="T189" s="214">
        <f>SUM(T190:T194)</f>
        <v>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R189" s="215" t="s">
        <v>87</v>
      </c>
      <c r="AT189" s="216" t="s">
        <v>78</v>
      </c>
      <c r="AU189" s="216" t="s">
        <v>79</v>
      </c>
      <c r="AY189" s="215" t="s">
        <v>141</v>
      </c>
      <c r="BK189" s="217">
        <f>SUM(BK190:BK194)</f>
        <v>0</v>
      </c>
    </row>
    <row r="190" spans="1:65" s="2" customFormat="1" ht="16.5" customHeight="1">
      <c r="A190" s="37"/>
      <c r="B190" s="38"/>
      <c r="C190" s="218" t="s">
        <v>379</v>
      </c>
      <c r="D190" s="218" t="s">
        <v>142</v>
      </c>
      <c r="E190" s="219" t="s">
        <v>1159</v>
      </c>
      <c r="F190" s="220" t="s">
        <v>1160</v>
      </c>
      <c r="G190" s="221" t="s">
        <v>1161</v>
      </c>
      <c r="H190" s="222">
        <v>4</v>
      </c>
      <c r="I190" s="223"/>
      <c r="J190" s="224">
        <f>ROUND(I190*H190,2)</f>
        <v>0</v>
      </c>
      <c r="K190" s="220" t="s">
        <v>1</v>
      </c>
      <c r="L190" s="43"/>
      <c r="M190" s="225" t="s">
        <v>1</v>
      </c>
      <c r="N190" s="226" t="s">
        <v>44</v>
      </c>
      <c r="O190" s="90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9" t="s">
        <v>1162</v>
      </c>
      <c r="AT190" s="229" t="s">
        <v>142</v>
      </c>
      <c r="AU190" s="229" t="s">
        <v>87</v>
      </c>
      <c r="AY190" s="16" t="s">
        <v>141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6" t="s">
        <v>87</v>
      </c>
      <c r="BK190" s="230">
        <f>ROUND(I190*H190,2)</f>
        <v>0</v>
      </c>
      <c r="BL190" s="16" t="s">
        <v>1162</v>
      </c>
      <c r="BM190" s="229" t="s">
        <v>1163</v>
      </c>
    </row>
    <row r="191" spans="1:65" s="2" customFormat="1" ht="16.5" customHeight="1">
      <c r="A191" s="37"/>
      <c r="B191" s="38"/>
      <c r="C191" s="218" t="s">
        <v>383</v>
      </c>
      <c r="D191" s="218" t="s">
        <v>142</v>
      </c>
      <c r="E191" s="219" t="s">
        <v>1164</v>
      </c>
      <c r="F191" s="220" t="s">
        <v>1165</v>
      </c>
      <c r="G191" s="221" t="s">
        <v>1161</v>
      </c>
      <c r="H191" s="222">
        <v>8</v>
      </c>
      <c r="I191" s="223"/>
      <c r="J191" s="224">
        <f>ROUND(I191*H191,2)</f>
        <v>0</v>
      </c>
      <c r="K191" s="220" t="s">
        <v>1</v>
      </c>
      <c r="L191" s="43"/>
      <c r="M191" s="225" t="s">
        <v>1</v>
      </c>
      <c r="N191" s="226" t="s">
        <v>44</v>
      </c>
      <c r="O191" s="90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1162</v>
      </c>
      <c r="AT191" s="229" t="s">
        <v>142</v>
      </c>
      <c r="AU191" s="229" t="s">
        <v>87</v>
      </c>
      <c r="AY191" s="16" t="s">
        <v>141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87</v>
      </c>
      <c r="BK191" s="230">
        <f>ROUND(I191*H191,2)</f>
        <v>0</v>
      </c>
      <c r="BL191" s="16" t="s">
        <v>1162</v>
      </c>
      <c r="BM191" s="229" t="s">
        <v>1166</v>
      </c>
    </row>
    <row r="192" spans="1:65" s="2" customFormat="1" ht="16.5" customHeight="1">
      <c r="A192" s="37"/>
      <c r="B192" s="38"/>
      <c r="C192" s="218" t="s">
        <v>388</v>
      </c>
      <c r="D192" s="218" t="s">
        <v>142</v>
      </c>
      <c r="E192" s="219" t="s">
        <v>1167</v>
      </c>
      <c r="F192" s="220" t="s">
        <v>1168</v>
      </c>
      <c r="G192" s="221" t="s">
        <v>1161</v>
      </c>
      <c r="H192" s="222">
        <v>4</v>
      </c>
      <c r="I192" s="223"/>
      <c r="J192" s="224">
        <f>ROUND(I192*H192,2)</f>
        <v>0</v>
      </c>
      <c r="K192" s="220" t="s">
        <v>1</v>
      </c>
      <c r="L192" s="43"/>
      <c r="M192" s="225" t="s">
        <v>1</v>
      </c>
      <c r="N192" s="226" t="s">
        <v>44</v>
      </c>
      <c r="O192" s="90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9" t="s">
        <v>1162</v>
      </c>
      <c r="AT192" s="229" t="s">
        <v>142</v>
      </c>
      <c r="AU192" s="229" t="s">
        <v>87</v>
      </c>
      <c r="AY192" s="16" t="s">
        <v>141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6" t="s">
        <v>87</v>
      </c>
      <c r="BK192" s="230">
        <f>ROUND(I192*H192,2)</f>
        <v>0</v>
      </c>
      <c r="BL192" s="16" t="s">
        <v>1162</v>
      </c>
      <c r="BM192" s="229" t="s">
        <v>1169</v>
      </c>
    </row>
    <row r="193" spans="1:65" s="2" customFormat="1" ht="16.5" customHeight="1">
      <c r="A193" s="37"/>
      <c r="B193" s="38"/>
      <c r="C193" s="218" t="s">
        <v>392</v>
      </c>
      <c r="D193" s="218" t="s">
        <v>142</v>
      </c>
      <c r="E193" s="219" t="s">
        <v>1170</v>
      </c>
      <c r="F193" s="220" t="s">
        <v>1171</v>
      </c>
      <c r="G193" s="221" t="s">
        <v>1161</v>
      </c>
      <c r="H193" s="222">
        <v>12</v>
      </c>
      <c r="I193" s="223"/>
      <c r="J193" s="224">
        <f>ROUND(I193*H193,2)</f>
        <v>0</v>
      </c>
      <c r="K193" s="220" t="s">
        <v>1</v>
      </c>
      <c r="L193" s="43"/>
      <c r="M193" s="225" t="s">
        <v>1</v>
      </c>
      <c r="N193" s="226" t="s">
        <v>44</v>
      </c>
      <c r="O193" s="90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1162</v>
      </c>
      <c r="AT193" s="229" t="s">
        <v>142</v>
      </c>
      <c r="AU193" s="229" t="s">
        <v>87</v>
      </c>
      <c r="AY193" s="16" t="s">
        <v>141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87</v>
      </c>
      <c r="BK193" s="230">
        <f>ROUND(I193*H193,2)</f>
        <v>0</v>
      </c>
      <c r="BL193" s="16" t="s">
        <v>1162</v>
      </c>
      <c r="BM193" s="229" t="s">
        <v>1172</v>
      </c>
    </row>
    <row r="194" spans="1:65" s="2" customFormat="1" ht="16.5" customHeight="1">
      <c r="A194" s="37"/>
      <c r="B194" s="38"/>
      <c r="C194" s="218" t="s">
        <v>396</v>
      </c>
      <c r="D194" s="218" t="s">
        <v>142</v>
      </c>
      <c r="E194" s="219" t="s">
        <v>1173</v>
      </c>
      <c r="F194" s="220" t="s">
        <v>1174</v>
      </c>
      <c r="G194" s="221" t="s">
        <v>1161</v>
      </c>
      <c r="H194" s="222">
        <v>8</v>
      </c>
      <c r="I194" s="223"/>
      <c r="J194" s="224">
        <f>ROUND(I194*H194,2)</f>
        <v>0</v>
      </c>
      <c r="K194" s="220" t="s">
        <v>1</v>
      </c>
      <c r="L194" s="43"/>
      <c r="M194" s="225" t="s">
        <v>1</v>
      </c>
      <c r="N194" s="226" t="s">
        <v>44</v>
      </c>
      <c r="O194" s="90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9" t="s">
        <v>1162</v>
      </c>
      <c r="AT194" s="229" t="s">
        <v>142</v>
      </c>
      <c r="AU194" s="229" t="s">
        <v>87</v>
      </c>
      <c r="AY194" s="16" t="s">
        <v>141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6" t="s">
        <v>87</v>
      </c>
      <c r="BK194" s="230">
        <f>ROUND(I194*H194,2)</f>
        <v>0</v>
      </c>
      <c r="BL194" s="16" t="s">
        <v>1162</v>
      </c>
      <c r="BM194" s="229" t="s">
        <v>90</v>
      </c>
    </row>
    <row r="195" spans="1:63" s="11" customFormat="1" ht="25.9" customHeight="1">
      <c r="A195" s="11"/>
      <c r="B195" s="204"/>
      <c r="C195" s="205"/>
      <c r="D195" s="206" t="s">
        <v>78</v>
      </c>
      <c r="E195" s="207" t="s">
        <v>1175</v>
      </c>
      <c r="F195" s="207" t="s">
        <v>1176</v>
      </c>
      <c r="G195" s="205"/>
      <c r="H195" s="205"/>
      <c r="I195" s="208"/>
      <c r="J195" s="209">
        <f>BK195</f>
        <v>0</v>
      </c>
      <c r="K195" s="205"/>
      <c r="L195" s="210"/>
      <c r="M195" s="211"/>
      <c r="N195" s="212"/>
      <c r="O195" s="212"/>
      <c r="P195" s="213">
        <f>SUM(P196:P200)</f>
        <v>0</v>
      </c>
      <c r="Q195" s="212"/>
      <c r="R195" s="213">
        <f>SUM(R196:R200)</f>
        <v>0</v>
      </c>
      <c r="S195" s="212"/>
      <c r="T195" s="214">
        <f>SUM(T196:T200)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215" t="s">
        <v>168</v>
      </c>
      <c r="AT195" s="216" t="s">
        <v>78</v>
      </c>
      <c r="AU195" s="216" t="s">
        <v>79</v>
      </c>
      <c r="AY195" s="215" t="s">
        <v>141</v>
      </c>
      <c r="BK195" s="217">
        <f>SUM(BK196:BK200)</f>
        <v>0</v>
      </c>
    </row>
    <row r="196" spans="1:65" s="2" customFormat="1" ht="24.15" customHeight="1">
      <c r="A196" s="37"/>
      <c r="B196" s="38"/>
      <c r="C196" s="218" t="s">
        <v>402</v>
      </c>
      <c r="D196" s="218" t="s">
        <v>142</v>
      </c>
      <c r="E196" s="219" t="s">
        <v>1177</v>
      </c>
      <c r="F196" s="220" t="s">
        <v>1178</v>
      </c>
      <c r="G196" s="221" t="s">
        <v>1179</v>
      </c>
      <c r="H196" s="222">
        <v>1</v>
      </c>
      <c r="I196" s="223"/>
      <c r="J196" s="224">
        <f>ROUND(I196*H196,2)</f>
        <v>0</v>
      </c>
      <c r="K196" s="220" t="s">
        <v>1</v>
      </c>
      <c r="L196" s="43"/>
      <c r="M196" s="225" t="s">
        <v>1</v>
      </c>
      <c r="N196" s="226" t="s">
        <v>44</v>
      </c>
      <c r="O196" s="90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1180</v>
      </c>
      <c r="AT196" s="229" t="s">
        <v>142</v>
      </c>
      <c r="AU196" s="229" t="s">
        <v>87</v>
      </c>
      <c r="AY196" s="16" t="s">
        <v>141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87</v>
      </c>
      <c r="BK196" s="230">
        <f>ROUND(I196*H196,2)</f>
        <v>0</v>
      </c>
      <c r="BL196" s="16" t="s">
        <v>1180</v>
      </c>
      <c r="BM196" s="229" t="s">
        <v>1181</v>
      </c>
    </row>
    <row r="197" spans="1:65" s="2" customFormat="1" ht="16.5" customHeight="1">
      <c r="A197" s="37"/>
      <c r="B197" s="38"/>
      <c r="C197" s="218" t="s">
        <v>408</v>
      </c>
      <c r="D197" s="218" t="s">
        <v>142</v>
      </c>
      <c r="E197" s="219" t="s">
        <v>1182</v>
      </c>
      <c r="F197" s="220" t="s">
        <v>1183</v>
      </c>
      <c r="G197" s="221" t="s">
        <v>1179</v>
      </c>
      <c r="H197" s="222">
        <v>1</v>
      </c>
      <c r="I197" s="223"/>
      <c r="J197" s="224">
        <f>ROUND(I197*H197,2)</f>
        <v>0</v>
      </c>
      <c r="K197" s="220" t="s">
        <v>1</v>
      </c>
      <c r="L197" s="43"/>
      <c r="M197" s="225" t="s">
        <v>1</v>
      </c>
      <c r="N197" s="226" t="s">
        <v>44</v>
      </c>
      <c r="O197" s="90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1180</v>
      </c>
      <c r="AT197" s="229" t="s">
        <v>142</v>
      </c>
      <c r="AU197" s="229" t="s">
        <v>87</v>
      </c>
      <c r="AY197" s="16" t="s">
        <v>141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87</v>
      </c>
      <c r="BK197" s="230">
        <f>ROUND(I197*H197,2)</f>
        <v>0</v>
      </c>
      <c r="BL197" s="16" t="s">
        <v>1180</v>
      </c>
      <c r="BM197" s="229" t="s">
        <v>1184</v>
      </c>
    </row>
    <row r="198" spans="1:65" s="2" customFormat="1" ht="24.15" customHeight="1">
      <c r="A198" s="37"/>
      <c r="B198" s="38"/>
      <c r="C198" s="218" t="s">
        <v>415</v>
      </c>
      <c r="D198" s="218" t="s">
        <v>142</v>
      </c>
      <c r="E198" s="219" t="s">
        <v>1185</v>
      </c>
      <c r="F198" s="220" t="s">
        <v>1186</v>
      </c>
      <c r="G198" s="221" t="s">
        <v>1179</v>
      </c>
      <c r="H198" s="222">
        <v>1</v>
      </c>
      <c r="I198" s="223"/>
      <c r="J198" s="224">
        <f>ROUND(I198*H198,2)</f>
        <v>0</v>
      </c>
      <c r="K198" s="220" t="s">
        <v>1</v>
      </c>
      <c r="L198" s="43"/>
      <c r="M198" s="225" t="s">
        <v>1</v>
      </c>
      <c r="N198" s="226" t="s">
        <v>44</v>
      </c>
      <c r="O198" s="90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9" t="s">
        <v>1180</v>
      </c>
      <c r="AT198" s="229" t="s">
        <v>142</v>
      </c>
      <c r="AU198" s="229" t="s">
        <v>87</v>
      </c>
      <c r="AY198" s="16" t="s">
        <v>141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6" t="s">
        <v>87</v>
      </c>
      <c r="BK198" s="230">
        <f>ROUND(I198*H198,2)</f>
        <v>0</v>
      </c>
      <c r="BL198" s="16" t="s">
        <v>1180</v>
      </c>
      <c r="BM198" s="229" t="s">
        <v>1187</v>
      </c>
    </row>
    <row r="199" spans="1:65" s="2" customFormat="1" ht="16.5" customHeight="1">
      <c r="A199" s="37"/>
      <c r="B199" s="38"/>
      <c r="C199" s="218" t="s">
        <v>686</v>
      </c>
      <c r="D199" s="218" t="s">
        <v>142</v>
      </c>
      <c r="E199" s="219" t="s">
        <v>1188</v>
      </c>
      <c r="F199" s="220" t="s">
        <v>1189</v>
      </c>
      <c r="G199" s="221" t="s">
        <v>1179</v>
      </c>
      <c r="H199" s="222">
        <v>1</v>
      </c>
      <c r="I199" s="223"/>
      <c r="J199" s="224">
        <f>ROUND(I199*H199,2)</f>
        <v>0</v>
      </c>
      <c r="K199" s="220" t="s">
        <v>1</v>
      </c>
      <c r="L199" s="43"/>
      <c r="M199" s="225" t="s">
        <v>1</v>
      </c>
      <c r="N199" s="226" t="s">
        <v>44</v>
      </c>
      <c r="O199" s="90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9" t="s">
        <v>1180</v>
      </c>
      <c r="AT199" s="229" t="s">
        <v>142</v>
      </c>
      <c r="AU199" s="229" t="s">
        <v>87</v>
      </c>
      <c r="AY199" s="16" t="s">
        <v>141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6" t="s">
        <v>87</v>
      </c>
      <c r="BK199" s="230">
        <f>ROUND(I199*H199,2)</f>
        <v>0</v>
      </c>
      <c r="BL199" s="16" t="s">
        <v>1180</v>
      </c>
      <c r="BM199" s="229" t="s">
        <v>1190</v>
      </c>
    </row>
    <row r="200" spans="1:65" s="2" customFormat="1" ht="16.5" customHeight="1">
      <c r="A200" s="37"/>
      <c r="B200" s="38"/>
      <c r="C200" s="218" t="s">
        <v>691</v>
      </c>
      <c r="D200" s="218" t="s">
        <v>142</v>
      </c>
      <c r="E200" s="219" t="s">
        <v>1191</v>
      </c>
      <c r="F200" s="220" t="s">
        <v>1192</v>
      </c>
      <c r="G200" s="221" t="s">
        <v>1179</v>
      </c>
      <c r="H200" s="222">
        <v>1</v>
      </c>
      <c r="I200" s="223"/>
      <c r="J200" s="224">
        <f>ROUND(I200*H200,2)</f>
        <v>0</v>
      </c>
      <c r="K200" s="220" t="s">
        <v>1</v>
      </c>
      <c r="L200" s="43"/>
      <c r="M200" s="288" t="s">
        <v>1</v>
      </c>
      <c r="N200" s="289" t="s">
        <v>44</v>
      </c>
      <c r="O200" s="271"/>
      <c r="P200" s="290">
        <f>O200*H200</f>
        <v>0</v>
      </c>
      <c r="Q200" s="290">
        <v>0</v>
      </c>
      <c r="R200" s="290">
        <f>Q200*H200</f>
        <v>0</v>
      </c>
      <c r="S200" s="290">
        <v>0</v>
      </c>
      <c r="T200" s="29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1180</v>
      </c>
      <c r="AT200" s="229" t="s">
        <v>142</v>
      </c>
      <c r="AU200" s="229" t="s">
        <v>87</v>
      </c>
      <c r="AY200" s="16" t="s">
        <v>141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87</v>
      </c>
      <c r="BK200" s="230">
        <f>ROUND(I200*H200,2)</f>
        <v>0</v>
      </c>
      <c r="BL200" s="16" t="s">
        <v>1180</v>
      </c>
      <c r="BM200" s="229" t="s">
        <v>1193</v>
      </c>
    </row>
    <row r="201" spans="1:31" s="2" customFormat="1" ht="6.95" customHeight="1">
      <c r="A201" s="37"/>
      <c r="B201" s="65"/>
      <c r="C201" s="66"/>
      <c r="D201" s="66"/>
      <c r="E201" s="66"/>
      <c r="F201" s="66"/>
      <c r="G201" s="66"/>
      <c r="H201" s="66"/>
      <c r="I201" s="66"/>
      <c r="J201" s="66"/>
      <c r="K201" s="66"/>
      <c r="L201" s="43"/>
      <c r="M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</sheetData>
  <sheetProtection password="CC35" sheet="1" objects="1" scenarios="1" formatColumns="0" formatRows="0" autoFilter="0"/>
  <autoFilter ref="C127:K20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hyperlinks>
    <hyperlink ref="F132" r:id="rId1" display="https://podminky.urs.cz/item/CS_URS_2023_01/210100001"/>
    <hyperlink ref="F134" r:id="rId2" display="https://podminky.urs.cz/item/CS_URS_2023_01/210100003"/>
    <hyperlink ref="F136" r:id="rId3" display="https://podminky.urs.cz/item/CS_URS_2023_01/210120001"/>
    <hyperlink ref="F138" r:id="rId4" display="https://podminky.urs.cz/item/CS_URS_2023_01/210202010"/>
    <hyperlink ref="F140" r:id="rId5" display="https://podminky.urs.cz/item/CS_URS_2023_01/210204011"/>
    <hyperlink ref="F142" r:id="rId6" display="https://podminky.urs.cz/item/CS_URS_2023_01/210204103"/>
    <hyperlink ref="F144" r:id="rId7" display="https://podminky.urs.cz/item/CS_URS_2023_01/210204201"/>
    <hyperlink ref="F147" r:id="rId8" display="https://podminky.urs.cz/item/CS_URS_2023_01/210220021"/>
    <hyperlink ref="F149" r:id="rId9" display="https://podminky.urs.cz/item/CS_URS_2023_01/2102200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</row>
    <row r="4" spans="2:46" s="1" customFormat="1" ht="24.95" customHeight="1">
      <c r="B4" s="19"/>
      <c r="D4" s="147" t="s">
        <v>114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 - 2.etapa</v>
      </c>
      <c r="F7" s="149"/>
      <c r="G7" s="149"/>
      <c r="H7" s="149"/>
      <c r="L7" s="19"/>
    </row>
    <row r="8" spans="2:12" s="1" customFormat="1" ht="12" customHeight="1">
      <c r="B8" s="19"/>
      <c r="D8" s="149" t="s">
        <v>115</v>
      </c>
      <c r="L8" s="19"/>
    </row>
    <row r="9" spans="1:31" s="2" customFormat="1" ht="16.5" customHeight="1">
      <c r="A9" s="37"/>
      <c r="B9" s="43"/>
      <c r="C9" s="37"/>
      <c r="D9" s="37"/>
      <c r="E9" s="150" t="s">
        <v>1009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432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1194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19</v>
      </c>
      <c r="E13" s="37"/>
      <c r="F13" s="140" t="s">
        <v>1</v>
      </c>
      <c r="G13" s="37"/>
      <c r="H13" s="37"/>
      <c r="I13" s="149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21</v>
      </c>
      <c r="E14" s="37"/>
      <c r="F14" s="140" t="s">
        <v>22</v>
      </c>
      <c r="G14" s="37"/>
      <c r="H14" s="37"/>
      <c r="I14" s="149" t="s">
        <v>23</v>
      </c>
      <c r="J14" s="152" t="str">
        <f>'Rekapitulace stavby'!AN8</f>
        <v>2. 2. 2023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25</v>
      </c>
      <c r="E16" s="37"/>
      <c r="F16" s="37"/>
      <c r="G16" s="37"/>
      <c r="H16" s="37"/>
      <c r="I16" s="149" t="s">
        <v>26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27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49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34</v>
      </c>
      <c r="E25" s="37"/>
      <c r="F25" s="37"/>
      <c r="G25" s="37"/>
      <c r="H25" s="37"/>
      <c r="I25" s="149" t="s">
        <v>26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1011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23.25" customHeight="1">
      <c r="A29" s="153"/>
      <c r="B29" s="154"/>
      <c r="C29" s="153"/>
      <c r="D29" s="153"/>
      <c r="E29" s="155" t="s">
        <v>38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39</v>
      </c>
      <c r="E32" s="37"/>
      <c r="F32" s="37"/>
      <c r="G32" s="37"/>
      <c r="H32" s="37"/>
      <c r="I32" s="37"/>
      <c r="J32" s="159">
        <f>ROUND(J121,2)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41</v>
      </c>
      <c r="G34" s="37"/>
      <c r="H34" s="37"/>
      <c r="I34" s="160" t="s">
        <v>40</v>
      </c>
      <c r="J34" s="160" t="s">
        <v>42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43</v>
      </c>
      <c r="E35" s="149" t="s">
        <v>44</v>
      </c>
      <c r="F35" s="162">
        <f>ROUND((SUM(BE121:BE147)),2)</f>
        <v>0</v>
      </c>
      <c r="G35" s="37"/>
      <c r="H35" s="37"/>
      <c r="I35" s="163">
        <v>0.21</v>
      </c>
      <c r="J35" s="162">
        <f>ROUND(((SUM(BE121:BE147))*I35),2)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45</v>
      </c>
      <c r="F36" s="162">
        <f>ROUND((SUM(BF121:BF147)),2)</f>
        <v>0</v>
      </c>
      <c r="G36" s="37"/>
      <c r="H36" s="37"/>
      <c r="I36" s="163">
        <v>0.15</v>
      </c>
      <c r="J36" s="162">
        <f>ROUND(((SUM(BF121:BF147))*I36),2)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46</v>
      </c>
      <c r="F37" s="162">
        <f>ROUND((SUM(BG121:BG147)),2)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47</v>
      </c>
      <c r="F38" s="162">
        <f>ROUND((SUM(BH121:BH147)),2)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48</v>
      </c>
      <c r="F39" s="162">
        <f>ROUND((SUM(BI121:BI147)),2)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 - 2.etapa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115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1009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432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400.3 - Zemní práce pro osvětlení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9"/>
      <c r="E91" s="39"/>
      <c r="F91" s="26" t="str">
        <f>F14</f>
        <v xml:space="preserve"> </v>
      </c>
      <c r="G91" s="39"/>
      <c r="H91" s="39"/>
      <c r="I91" s="31" t="s">
        <v>23</v>
      </c>
      <c r="J91" s="78" t="str">
        <f>IF(J14="","",J14)</f>
        <v>2. 2. 2023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25</v>
      </c>
      <c r="D93" s="39"/>
      <c r="E93" s="39"/>
      <c r="F93" s="26" t="str">
        <f>E17</f>
        <v>Město Studénka</v>
      </c>
      <c r="G93" s="39"/>
      <c r="H93" s="39"/>
      <c r="I93" s="31" t="s">
        <v>31</v>
      </c>
      <c r="J93" s="35" t="str">
        <f>E23</f>
        <v>PROJECT WORK s.r.o.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34</v>
      </c>
      <c r="J94" s="35" t="str">
        <f>E26</f>
        <v>Petr Bill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118</v>
      </c>
      <c r="D96" s="184"/>
      <c r="E96" s="184"/>
      <c r="F96" s="184"/>
      <c r="G96" s="184"/>
      <c r="H96" s="184"/>
      <c r="I96" s="184"/>
      <c r="J96" s="185" t="s">
        <v>119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120</v>
      </c>
      <c r="D98" s="39"/>
      <c r="E98" s="39"/>
      <c r="F98" s="39"/>
      <c r="G98" s="39"/>
      <c r="H98" s="39"/>
      <c r="I98" s="39"/>
      <c r="J98" s="109">
        <f>J121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187"/>
      <c r="C99" s="188"/>
      <c r="D99" s="189" t="s">
        <v>122</v>
      </c>
      <c r="E99" s="190"/>
      <c r="F99" s="190"/>
      <c r="G99" s="190"/>
      <c r="H99" s="190"/>
      <c r="I99" s="190"/>
      <c r="J99" s="191">
        <f>J122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127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82" t="str">
        <f>E7</f>
        <v>Infrastruktura Nová Horka - 2.etapa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2:12" s="1" customFormat="1" ht="12" customHeight="1">
      <c r="B110" s="20"/>
      <c r="C110" s="31" t="s">
        <v>115</v>
      </c>
      <c r="D110" s="21"/>
      <c r="E110" s="21"/>
      <c r="F110" s="21"/>
      <c r="G110" s="21"/>
      <c r="H110" s="21"/>
      <c r="I110" s="21"/>
      <c r="J110" s="21"/>
      <c r="K110" s="21"/>
      <c r="L110" s="19"/>
    </row>
    <row r="111" spans="1:31" s="2" customFormat="1" ht="16.5" customHeight="1">
      <c r="A111" s="37"/>
      <c r="B111" s="38"/>
      <c r="C111" s="39"/>
      <c r="D111" s="39"/>
      <c r="E111" s="182" t="s">
        <v>1009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432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E11</f>
        <v>400.3 - Zemní práce pro osvětlení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9"/>
      <c r="E115" s="39"/>
      <c r="F115" s="26" t="str">
        <f>F14</f>
        <v xml:space="preserve"> </v>
      </c>
      <c r="G115" s="39"/>
      <c r="H115" s="39"/>
      <c r="I115" s="31" t="s">
        <v>23</v>
      </c>
      <c r="J115" s="78" t="str">
        <f>IF(J14="","",J14)</f>
        <v>2. 2. 2023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1" t="s">
        <v>25</v>
      </c>
      <c r="D117" s="39"/>
      <c r="E117" s="39"/>
      <c r="F117" s="26" t="str">
        <f>E17</f>
        <v>Město Studénka</v>
      </c>
      <c r="G117" s="39"/>
      <c r="H117" s="39"/>
      <c r="I117" s="31" t="s">
        <v>31</v>
      </c>
      <c r="J117" s="35" t="str">
        <f>E23</f>
        <v>PROJECT WORK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IF(E20="","",E20)</f>
        <v>Vyplň údaj</v>
      </c>
      <c r="G118" s="39"/>
      <c r="H118" s="39"/>
      <c r="I118" s="31" t="s">
        <v>34</v>
      </c>
      <c r="J118" s="35" t="str">
        <f>E26</f>
        <v>Petr Bill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0" customFormat="1" ht="29.25" customHeight="1">
      <c r="A120" s="193"/>
      <c r="B120" s="194"/>
      <c r="C120" s="195" t="s">
        <v>128</v>
      </c>
      <c r="D120" s="196" t="s">
        <v>64</v>
      </c>
      <c r="E120" s="196" t="s">
        <v>60</v>
      </c>
      <c r="F120" s="196" t="s">
        <v>61</v>
      </c>
      <c r="G120" s="196" t="s">
        <v>129</v>
      </c>
      <c r="H120" s="196" t="s">
        <v>130</v>
      </c>
      <c r="I120" s="196" t="s">
        <v>131</v>
      </c>
      <c r="J120" s="196" t="s">
        <v>119</v>
      </c>
      <c r="K120" s="197" t="s">
        <v>132</v>
      </c>
      <c r="L120" s="198"/>
      <c r="M120" s="99" t="s">
        <v>1</v>
      </c>
      <c r="N120" s="100" t="s">
        <v>43</v>
      </c>
      <c r="O120" s="100" t="s">
        <v>133</v>
      </c>
      <c r="P120" s="100" t="s">
        <v>134</v>
      </c>
      <c r="Q120" s="100" t="s">
        <v>135</v>
      </c>
      <c r="R120" s="100" t="s">
        <v>136</v>
      </c>
      <c r="S120" s="100" t="s">
        <v>137</v>
      </c>
      <c r="T120" s="101" t="s">
        <v>138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7"/>
      <c r="B121" s="38"/>
      <c r="C121" s="106" t="s">
        <v>139</v>
      </c>
      <c r="D121" s="39"/>
      <c r="E121" s="39"/>
      <c r="F121" s="39"/>
      <c r="G121" s="39"/>
      <c r="H121" s="39"/>
      <c r="I121" s="39"/>
      <c r="J121" s="199">
        <f>BK121</f>
        <v>0</v>
      </c>
      <c r="K121" s="39"/>
      <c r="L121" s="43"/>
      <c r="M121" s="102"/>
      <c r="N121" s="200"/>
      <c r="O121" s="103"/>
      <c r="P121" s="201">
        <f>P122</f>
        <v>0</v>
      </c>
      <c r="Q121" s="103"/>
      <c r="R121" s="201">
        <f>R122</f>
        <v>20.468</v>
      </c>
      <c r="S121" s="103"/>
      <c r="T121" s="202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78</v>
      </c>
      <c r="AU121" s="16" t="s">
        <v>121</v>
      </c>
      <c r="BK121" s="203">
        <f>BK122</f>
        <v>0</v>
      </c>
    </row>
    <row r="122" spans="1:63" s="11" customFormat="1" ht="25.9" customHeight="1">
      <c r="A122" s="11"/>
      <c r="B122" s="204"/>
      <c r="C122" s="205"/>
      <c r="D122" s="206" t="s">
        <v>78</v>
      </c>
      <c r="E122" s="207" t="s">
        <v>87</v>
      </c>
      <c r="F122" s="207" t="s">
        <v>140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SUM(P123:P147)</f>
        <v>0</v>
      </c>
      <c r="Q122" s="212"/>
      <c r="R122" s="213">
        <f>SUM(R123:R147)</f>
        <v>20.468</v>
      </c>
      <c r="S122" s="212"/>
      <c r="T122" s="214">
        <f>SUM(T123:T147)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15" t="s">
        <v>87</v>
      </c>
      <c r="AT122" s="216" t="s">
        <v>78</v>
      </c>
      <c r="AU122" s="216" t="s">
        <v>79</v>
      </c>
      <c r="AY122" s="215" t="s">
        <v>141</v>
      </c>
      <c r="BK122" s="217">
        <f>SUM(BK123:BK147)</f>
        <v>0</v>
      </c>
    </row>
    <row r="123" spans="1:65" s="2" customFormat="1" ht="37.8" customHeight="1">
      <c r="A123" s="37"/>
      <c r="B123" s="38"/>
      <c r="C123" s="218" t="s">
        <v>87</v>
      </c>
      <c r="D123" s="218" t="s">
        <v>142</v>
      </c>
      <c r="E123" s="219" t="s">
        <v>1195</v>
      </c>
      <c r="F123" s="220" t="s">
        <v>1196</v>
      </c>
      <c r="G123" s="221" t="s">
        <v>145</v>
      </c>
      <c r="H123" s="222">
        <v>1</v>
      </c>
      <c r="I123" s="223"/>
      <c r="J123" s="224">
        <f>ROUND(I123*H123,2)</f>
        <v>0</v>
      </c>
      <c r="K123" s="220" t="s">
        <v>146</v>
      </c>
      <c r="L123" s="43"/>
      <c r="M123" s="225" t="s">
        <v>1</v>
      </c>
      <c r="N123" s="226" t="s">
        <v>44</v>
      </c>
      <c r="O123" s="90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9" t="s">
        <v>147</v>
      </c>
      <c r="AT123" s="229" t="s">
        <v>142</v>
      </c>
      <c r="AU123" s="229" t="s">
        <v>87</v>
      </c>
      <c r="AY123" s="16" t="s">
        <v>141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6" t="s">
        <v>87</v>
      </c>
      <c r="BK123" s="230">
        <f>ROUND(I123*H123,2)</f>
        <v>0</v>
      </c>
      <c r="BL123" s="16" t="s">
        <v>147</v>
      </c>
      <c r="BM123" s="229" t="s">
        <v>1197</v>
      </c>
    </row>
    <row r="124" spans="1:47" s="2" customFormat="1" ht="12">
      <c r="A124" s="37"/>
      <c r="B124" s="38"/>
      <c r="C124" s="39"/>
      <c r="D124" s="231" t="s">
        <v>149</v>
      </c>
      <c r="E124" s="39"/>
      <c r="F124" s="232" t="s">
        <v>1198</v>
      </c>
      <c r="G124" s="39"/>
      <c r="H124" s="39"/>
      <c r="I124" s="233"/>
      <c r="J124" s="39"/>
      <c r="K124" s="39"/>
      <c r="L124" s="43"/>
      <c r="M124" s="234"/>
      <c r="N124" s="235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149</v>
      </c>
      <c r="AU124" s="16" t="s">
        <v>87</v>
      </c>
    </row>
    <row r="125" spans="1:51" s="13" customFormat="1" ht="12">
      <c r="A125" s="13"/>
      <c r="B125" s="258"/>
      <c r="C125" s="259"/>
      <c r="D125" s="236" t="s">
        <v>182</v>
      </c>
      <c r="E125" s="260" t="s">
        <v>1</v>
      </c>
      <c r="F125" s="261" t="s">
        <v>1199</v>
      </c>
      <c r="G125" s="259"/>
      <c r="H125" s="260" t="s">
        <v>1</v>
      </c>
      <c r="I125" s="262"/>
      <c r="J125" s="259"/>
      <c r="K125" s="259"/>
      <c r="L125" s="263"/>
      <c r="M125" s="264"/>
      <c r="N125" s="265"/>
      <c r="O125" s="265"/>
      <c r="P125" s="265"/>
      <c r="Q125" s="265"/>
      <c r="R125" s="265"/>
      <c r="S125" s="265"/>
      <c r="T125" s="26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7" t="s">
        <v>182</v>
      </c>
      <c r="AU125" s="267" t="s">
        <v>87</v>
      </c>
      <c r="AV125" s="13" t="s">
        <v>87</v>
      </c>
      <c r="AW125" s="13" t="s">
        <v>33</v>
      </c>
      <c r="AX125" s="13" t="s">
        <v>79</v>
      </c>
      <c r="AY125" s="267" t="s">
        <v>141</v>
      </c>
    </row>
    <row r="126" spans="1:51" s="12" customFormat="1" ht="12">
      <c r="A126" s="12"/>
      <c r="B126" s="248"/>
      <c r="C126" s="249"/>
      <c r="D126" s="236" t="s">
        <v>182</v>
      </c>
      <c r="E126" s="268" t="s">
        <v>1</v>
      </c>
      <c r="F126" s="250" t="s">
        <v>1200</v>
      </c>
      <c r="G126" s="249"/>
      <c r="H126" s="251">
        <v>1</v>
      </c>
      <c r="I126" s="252"/>
      <c r="J126" s="249"/>
      <c r="K126" s="249"/>
      <c r="L126" s="253"/>
      <c r="M126" s="254"/>
      <c r="N126" s="255"/>
      <c r="O126" s="255"/>
      <c r="P126" s="255"/>
      <c r="Q126" s="255"/>
      <c r="R126" s="255"/>
      <c r="S126" s="255"/>
      <c r="T126" s="256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T126" s="257" t="s">
        <v>182</v>
      </c>
      <c r="AU126" s="257" t="s">
        <v>87</v>
      </c>
      <c r="AV126" s="12" t="s">
        <v>89</v>
      </c>
      <c r="AW126" s="12" t="s">
        <v>33</v>
      </c>
      <c r="AX126" s="12" t="s">
        <v>87</v>
      </c>
      <c r="AY126" s="257" t="s">
        <v>141</v>
      </c>
    </row>
    <row r="127" spans="1:65" s="2" customFormat="1" ht="44.25" customHeight="1">
      <c r="A127" s="37"/>
      <c r="B127" s="38"/>
      <c r="C127" s="218" t="s">
        <v>89</v>
      </c>
      <c r="D127" s="218" t="s">
        <v>142</v>
      </c>
      <c r="E127" s="219" t="s">
        <v>1201</v>
      </c>
      <c r="F127" s="220" t="s">
        <v>1202</v>
      </c>
      <c r="G127" s="221" t="s">
        <v>145</v>
      </c>
      <c r="H127" s="222">
        <v>13.734</v>
      </c>
      <c r="I127" s="223"/>
      <c r="J127" s="224">
        <f>ROUND(I127*H127,2)</f>
        <v>0</v>
      </c>
      <c r="K127" s="220" t="s">
        <v>146</v>
      </c>
      <c r="L127" s="43"/>
      <c r="M127" s="225" t="s">
        <v>1</v>
      </c>
      <c r="N127" s="226" t="s">
        <v>44</v>
      </c>
      <c r="O127" s="90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9" t="s">
        <v>147</v>
      </c>
      <c r="AT127" s="229" t="s">
        <v>142</v>
      </c>
      <c r="AU127" s="229" t="s">
        <v>87</v>
      </c>
      <c r="AY127" s="16" t="s">
        <v>141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87</v>
      </c>
      <c r="BK127" s="230">
        <f>ROUND(I127*H127,2)</f>
        <v>0</v>
      </c>
      <c r="BL127" s="16" t="s">
        <v>147</v>
      </c>
      <c r="BM127" s="229" t="s">
        <v>1203</v>
      </c>
    </row>
    <row r="128" spans="1:47" s="2" customFormat="1" ht="12">
      <c r="A128" s="37"/>
      <c r="B128" s="38"/>
      <c r="C128" s="39"/>
      <c r="D128" s="231" t="s">
        <v>149</v>
      </c>
      <c r="E128" s="39"/>
      <c r="F128" s="232" t="s">
        <v>1204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149</v>
      </c>
      <c r="AU128" s="16" t="s">
        <v>87</v>
      </c>
    </row>
    <row r="129" spans="1:65" s="2" customFormat="1" ht="62.7" customHeight="1">
      <c r="A129" s="37"/>
      <c r="B129" s="38"/>
      <c r="C129" s="218" t="s">
        <v>158</v>
      </c>
      <c r="D129" s="218" t="s">
        <v>142</v>
      </c>
      <c r="E129" s="219" t="s">
        <v>159</v>
      </c>
      <c r="F129" s="220" t="s">
        <v>160</v>
      </c>
      <c r="G129" s="221" t="s">
        <v>145</v>
      </c>
      <c r="H129" s="222">
        <v>13.734</v>
      </c>
      <c r="I129" s="223"/>
      <c r="J129" s="224">
        <f>ROUND(I129*H129,2)</f>
        <v>0</v>
      </c>
      <c r="K129" s="220" t="s">
        <v>146</v>
      </c>
      <c r="L129" s="43"/>
      <c r="M129" s="225" t="s">
        <v>1</v>
      </c>
      <c r="N129" s="226" t="s">
        <v>44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147</v>
      </c>
      <c r="AT129" s="229" t="s">
        <v>142</v>
      </c>
      <c r="AU129" s="229" t="s">
        <v>87</v>
      </c>
      <c r="AY129" s="16" t="s">
        <v>141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87</v>
      </c>
      <c r="BK129" s="230">
        <f>ROUND(I129*H129,2)</f>
        <v>0</v>
      </c>
      <c r="BL129" s="16" t="s">
        <v>147</v>
      </c>
      <c r="BM129" s="229" t="s">
        <v>1205</v>
      </c>
    </row>
    <row r="130" spans="1:47" s="2" customFormat="1" ht="12">
      <c r="A130" s="37"/>
      <c r="B130" s="38"/>
      <c r="C130" s="39"/>
      <c r="D130" s="231" t="s">
        <v>149</v>
      </c>
      <c r="E130" s="39"/>
      <c r="F130" s="232" t="s">
        <v>162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87</v>
      </c>
    </row>
    <row r="131" spans="1:65" s="2" customFormat="1" ht="66.75" customHeight="1">
      <c r="A131" s="37"/>
      <c r="B131" s="38"/>
      <c r="C131" s="218" t="s">
        <v>147</v>
      </c>
      <c r="D131" s="218" t="s">
        <v>142</v>
      </c>
      <c r="E131" s="219" t="s">
        <v>1206</v>
      </c>
      <c r="F131" s="220" t="s">
        <v>1207</v>
      </c>
      <c r="G131" s="221" t="s">
        <v>145</v>
      </c>
      <c r="H131" s="222">
        <v>247.212</v>
      </c>
      <c r="I131" s="223"/>
      <c r="J131" s="224">
        <f>ROUND(I131*H131,2)</f>
        <v>0</v>
      </c>
      <c r="K131" s="220" t="s">
        <v>146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147</v>
      </c>
      <c r="AT131" s="229" t="s">
        <v>142</v>
      </c>
      <c r="AU131" s="229" t="s">
        <v>87</v>
      </c>
      <c r="AY131" s="16" t="s">
        <v>141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147</v>
      </c>
      <c r="BM131" s="229" t="s">
        <v>1208</v>
      </c>
    </row>
    <row r="132" spans="1:47" s="2" customFormat="1" ht="12">
      <c r="A132" s="37"/>
      <c r="B132" s="38"/>
      <c r="C132" s="39"/>
      <c r="D132" s="231" t="s">
        <v>149</v>
      </c>
      <c r="E132" s="39"/>
      <c r="F132" s="232" t="s">
        <v>1209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149</v>
      </c>
      <c r="AU132" s="16" t="s">
        <v>87</v>
      </c>
    </row>
    <row r="133" spans="1:47" s="2" customFormat="1" ht="12">
      <c r="A133" s="37"/>
      <c r="B133" s="38"/>
      <c r="C133" s="39"/>
      <c r="D133" s="236" t="s">
        <v>156</v>
      </c>
      <c r="E133" s="39"/>
      <c r="F133" s="237" t="s">
        <v>1210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156</v>
      </c>
      <c r="AU133" s="16" t="s">
        <v>87</v>
      </c>
    </row>
    <row r="134" spans="1:51" s="12" customFormat="1" ht="12">
      <c r="A134" s="12"/>
      <c r="B134" s="248"/>
      <c r="C134" s="249"/>
      <c r="D134" s="236" t="s">
        <v>182</v>
      </c>
      <c r="E134" s="249"/>
      <c r="F134" s="250" t="s">
        <v>1211</v>
      </c>
      <c r="G134" s="249"/>
      <c r="H134" s="251">
        <v>247.212</v>
      </c>
      <c r="I134" s="252"/>
      <c r="J134" s="249"/>
      <c r="K134" s="249"/>
      <c r="L134" s="253"/>
      <c r="M134" s="254"/>
      <c r="N134" s="255"/>
      <c r="O134" s="255"/>
      <c r="P134" s="255"/>
      <c r="Q134" s="255"/>
      <c r="R134" s="255"/>
      <c r="S134" s="255"/>
      <c r="T134" s="256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57" t="s">
        <v>182</v>
      </c>
      <c r="AU134" s="257" t="s">
        <v>87</v>
      </c>
      <c r="AV134" s="12" t="s">
        <v>89</v>
      </c>
      <c r="AW134" s="12" t="s">
        <v>4</v>
      </c>
      <c r="AX134" s="12" t="s">
        <v>87</v>
      </c>
      <c r="AY134" s="257" t="s">
        <v>141</v>
      </c>
    </row>
    <row r="135" spans="1:65" s="2" customFormat="1" ht="44.25" customHeight="1">
      <c r="A135" s="37"/>
      <c r="B135" s="38"/>
      <c r="C135" s="218" t="s">
        <v>168</v>
      </c>
      <c r="D135" s="218" t="s">
        <v>142</v>
      </c>
      <c r="E135" s="219" t="s">
        <v>1212</v>
      </c>
      <c r="F135" s="220" t="s">
        <v>1213</v>
      </c>
      <c r="G135" s="221" t="s">
        <v>179</v>
      </c>
      <c r="H135" s="222">
        <v>24.721</v>
      </c>
      <c r="I135" s="223"/>
      <c r="J135" s="224">
        <f>ROUND(I135*H135,2)</f>
        <v>0</v>
      </c>
      <c r="K135" s="220" t="s">
        <v>146</v>
      </c>
      <c r="L135" s="43"/>
      <c r="M135" s="225" t="s">
        <v>1</v>
      </c>
      <c r="N135" s="226" t="s">
        <v>44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147</v>
      </c>
      <c r="AT135" s="229" t="s">
        <v>142</v>
      </c>
      <c r="AU135" s="229" t="s">
        <v>87</v>
      </c>
      <c r="AY135" s="16" t="s">
        <v>141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87</v>
      </c>
      <c r="BK135" s="230">
        <f>ROUND(I135*H135,2)</f>
        <v>0</v>
      </c>
      <c r="BL135" s="16" t="s">
        <v>147</v>
      </c>
      <c r="BM135" s="229" t="s">
        <v>1214</v>
      </c>
    </row>
    <row r="136" spans="1:47" s="2" customFormat="1" ht="12">
      <c r="A136" s="37"/>
      <c r="B136" s="38"/>
      <c r="C136" s="39"/>
      <c r="D136" s="231" t="s">
        <v>149</v>
      </c>
      <c r="E136" s="39"/>
      <c r="F136" s="232" t="s">
        <v>1215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149</v>
      </c>
      <c r="AU136" s="16" t="s">
        <v>87</v>
      </c>
    </row>
    <row r="137" spans="1:51" s="12" customFormat="1" ht="12">
      <c r="A137" s="12"/>
      <c r="B137" s="248"/>
      <c r="C137" s="249"/>
      <c r="D137" s="236" t="s">
        <v>182</v>
      </c>
      <c r="E137" s="249"/>
      <c r="F137" s="250" t="s">
        <v>1216</v>
      </c>
      <c r="G137" s="249"/>
      <c r="H137" s="251">
        <v>24.721</v>
      </c>
      <c r="I137" s="252"/>
      <c r="J137" s="249"/>
      <c r="K137" s="249"/>
      <c r="L137" s="253"/>
      <c r="M137" s="254"/>
      <c r="N137" s="255"/>
      <c r="O137" s="255"/>
      <c r="P137" s="255"/>
      <c r="Q137" s="255"/>
      <c r="R137" s="255"/>
      <c r="S137" s="255"/>
      <c r="T137" s="256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57" t="s">
        <v>182</v>
      </c>
      <c r="AU137" s="257" t="s">
        <v>87</v>
      </c>
      <c r="AV137" s="12" t="s">
        <v>89</v>
      </c>
      <c r="AW137" s="12" t="s">
        <v>4</v>
      </c>
      <c r="AX137" s="12" t="s">
        <v>87</v>
      </c>
      <c r="AY137" s="257" t="s">
        <v>141</v>
      </c>
    </row>
    <row r="138" spans="1:65" s="2" customFormat="1" ht="37.8" customHeight="1">
      <c r="A138" s="37"/>
      <c r="B138" s="38"/>
      <c r="C138" s="218" t="s">
        <v>175</v>
      </c>
      <c r="D138" s="218" t="s">
        <v>142</v>
      </c>
      <c r="E138" s="219" t="s">
        <v>164</v>
      </c>
      <c r="F138" s="220" t="s">
        <v>165</v>
      </c>
      <c r="G138" s="221" t="s">
        <v>145</v>
      </c>
      <c r="H138" s="222">
        <v>13.734</v>
      </c>
      <c r="I138" s="223"/>
      <c r="J138" s="224">
        <f>ROUND(I138*H138,2)</f>
        <v>0</v>
      </c>
      <c r="K138" s="220" t="s">
        <v>146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147</v>
      </c>
      <c r="AT138" s="229" t="s">
        <v>142</v>
      </c>
      <c r="AU138" s="229" t="s">
        <v>87</v>
      </c>
      <c r="AY138" s="16" t="s">
        <v>141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147</v>
      </c>
      <c r="BM138" s="229" t="s">
        <v>1217</v>
      </c>
    </row>
    <row r="139" spans="1:47" s="2" customFormat="1" ht="12">
      <c r="A139" s="37"/>
      <c r="B139" s="38"/>
      <c r="C139" s="39"/>
      <c r="D139" s="231" t="s">
        <v>149</v>
      </c>
      <c r="E139" s="39"/>
      <c r="F139" s="232" t="s">
        <v>167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149</v>
      </c>
      <c r="AU139" s="16" t="s">
        <v>87</v>
      </c>
    </row>
    <row r="140" spans="1:65" s="2" customFormat="1" ht="44.25" customHeight="1">
      <c r="A140" s="37"/>
      <c r="B140" s="38"/>
      <c r="C140" s="218" t="s">
        <v>184</v>
      </c>
      <c r="D140" s="218" t="s">
        <v>142</v>
      </c>
      <c r="E140" s="219" t="s">
        <v>169</v>
      </c>
      <c r="F140" s="220" t="s">
        <v>170</v>
      </c>
      <c r="G140" s="221" t="s">
        <v>145</v>
      </c>
      <c r="H140" s="222">
        <v>0.7</v>
      </c>
      <c r="I140" s="223"/>
      <c r="J140" s="224">
        <f>ROUND(I140*H140,2)</f>
        <v>0</v>
      </c>
      <c r="K140" s="220" t="s">
        <v>146</v>
      </c>
      <c r="L140" s="43"/>
      <c r="M140" s="225" t="s">
        <v>1</v>
      </c>
      <c r="N140" s="226" t="s">
        <v>44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147</v>
      </c>
      <c r="AT140" s="229" t="s">
        <v>142</v>
      </c>
      <c r="AU140" s="229" t="s">
        <v>87</v>
      </c>
      <c r="AY140" s="16" t="s">
        <v>141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87</v>
      </c>
      <c r="BK140" s="230">
        <f>ROUND(I140*H140,2)</f>
        <v>0</v>
      </c>
      <c r="BL140" s="16" t="s">
        <v>147</v>
      </c>
      <c r="BM140" s="229" t="s">
        <v>1218</v>
      </c>
    </row>
    <row r="141" spans="1:47" s="2" customFormat="1" ht="12">
      <c r="A141" s="37"/>
      <c r="B141" s="38"/>
      <c r="C141" s="39"/>
      <c r="D141" s="231" t="s">
        <v>149</v>
      </c>
      <c r="E141" s="39"/>
      <c r="F141" s="232" t="s">
        <v>172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149</v>
      </c>
      <c r="AU141" s="16" t="s">
        <v>87</v>
      </c>
    </row>
    <row r="142" spans="1:47" s="2" customFormat="1" ht="12">
      <c r="A142" s="37"/>
      <c r="B142" s="38"/>
      <c r="C142" s="39"/>
      <c r="D142" s="236" t="s">
        <v>173</v>
      </c>
      <c r="E142" s="39"/>
      <c r="F142" s="237" t="s">
        <v>174</v>
      </c>
      <c r="G142" s="39"/>
      <c r="H142" s="39"/>
      <c r="I142" s="233"/>
      <c r="J142" s="39"/>
      <c r="K142" s="39"/>
      <c r="L142" s="43"/>
      <c r="M142" s="234"/>
      <c r="N142" s="235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173</v>
      </c>
      <c r="AU142" s="16" t="s">
        <v>87</v>
      </c>
    </row>
    <row r="143" spans="1:65" s="2" customFormat="1" ht="66.75" customHeight="1">
      <c r="A143" s="37"/>
      <c r="B143" s="38"/>
      <c r="C143" s="218" t="s">
        <v>180</v>
      </c>
      <c r="D143" s="218" t="s">
        <v>142</v>
      </c>
      <c r="E143" s="219" t="s">
        <v>185</v>
      </c>
      <c r="F143" s="220" t="s">
        <v>186</v>
      </c>
      <c r="G143" s="221" t="s">
        <v>145</v>
      </c>
      <c r="H143" s="222">
        <v>10.234</v>
      </c>
      <c r="I143" s="223"/>
      <c r="J143" s="224">
        <f>ROUND(I143*H143,2)</f>
        <v>0</v>
      </c>
      <c r="K143" s="220" t="s">
        <v>146</v>
      </c>
      <c r="L143" s="43"/>
      <c r="M143" s="225" t="s">
        <v>1</v>
      </c>
      <c r="N143" s="226" t="s">
        <v>44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147</v>
      </c>
      <c r="AT143" s="229" t="s">
        <v>142</v>
      </c>
      <c r="AU143" s="229" t="s">
        <v>87</v>
      </c>
      <c r="AY143" s="16" t="s">
        <v>141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147</v>
      </c>
      <c r="BM143" s="229" t="s">
        <v>1219</v>
      </c>
    </row>
    <row r="144" spans="1:47" s="2" customFormat="1" ht="12">
      <c r="A144" s="37"/>
      <c r="B144" s="38"/>
      <c r="C144" s="39"/>
      <c r="D144" s="231" t="s">
        <v>149</v>
      </c>
      <c r="E144" s="39"/>
      <c r="F144" s="232" t="s">
        <v>188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149</v>
      </c>
      <c r="AU144" s="16" t="s">
        <v>87</v>
      </c>
    </row>
    <row r="145" spans="1:47" s="2" customFormat="1" ht="12">
      <c r="A145" s="37"/>
      <c r="B145" s="38"/>
      <c r="C145" s="39"/>
      <c r="D145" s="236" t="s">
        <v>173</v>
      </c>
      <c r="E145" s="39"/>
      <c r="F145" s="237" t="s">
        <v>189</v>
      </c>
      <c r="G145" s="39"/>
      <c r="H145" s="39"/>
      <c r="I145" s="233"/>
      <c r="J145" s="39"/>
      <c r="K145" s="39"/>
      <c r="L145" s="43"/>
      <c r="M145" s="234"/>
      <c r="N145" s="235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173</v>
      </c>
      <c r="AU145" s="16" t="s">
        <v>87</v>
      </c>
    </row>
    <row r="146" spans="1:65" s="2" customFormat="1" ht="16.5" customHeight="1">
      <c r="A146" s="37"/>
      <c r="B146" s="38"/>
      <c r="C146" s="238" t="s">
        <v>195</v>
      </c>
      <c r="D146" s="238" t="s">
        <v>176</v>
      </c>
      <c r="E146" s="239" t="s">
        <v>190</v>
      </c>
      <c r="F146" s="240" t="s">
        <v>191</v>
      </c>
      <c r="G146" s="241" t="s">
        <v>179</v>
      </c>
      <c r="H146" s="242">
        <v>20.468</v>
      </c>
      <c r="I146" s="243"/>
      <c r="J146" s="244">
        <f>ROUND(I146*H146,2)</f>
        <v>0</v>
      </c>
      <c r="K146" s="240" t="s">
        <v>146</v>
      </c>
      <c r="L146" s="245"/>
      <c r="M146" s="246" t="s">
        <v>1</v>
      </c>
      <c r="N146" s="247" t="s">
        <v>44</v>
      </c>
      <c r="O146" s="90"/>
      <c r="P146" s="227">
        <f>O146*H146</f>
        <v>0</v>
      </c>
      <c r="Q146" s="227">
        <v>1</v>
      </c>
      <c r="R146" s="227">
        <f>Q146*H146</f>
        <v>20.468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180</v>
      </c>
      <c r="AT146" s="229" t="s">
        <v>176</v>
      </c>
      <c r="AU146" s="229" t="s">
        <v>87</v>
      </c>
      <c r="AY146" s="16" t="s">
        <v>141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87</v>
      </c>
      <c r="BK146" s="230">
        <f>ROUND(I146*H146,2)</f>
        <v>0</v>
      </c>
      <c r="BL146" s="16" t="s">
        <v>147</v>
      </c>
      <c r="BM146" s="229" t="s">
        <v>1220</v>
      </c>
    </row>
    <row r="147" spans="1:51" s="12" customFormat="1" ht="12">
      <c r="A147" s="12"/>
      <c r="B147" s="248"/>
      <c r="C147" s="249"/>
      <c r="D147" s="236" t="s">
        <v>182</v>
      </c>
      <c r="E147" s="249"/>
      <c r="F147" s="250" t="s">
        <v>1221</v>
      </c>
      <c r="G147" s="249"/>
      <c r="H147" s="251">
        <v>20.468</v>
      </c>
      <c r="I147" s="252"/>
      <c r="J147" s="249"/>
      <c r="K147" s="249"/>
      <c r="L147" s="253"/>
      <c r="M147" s="292"/>
      <c r="N147" s="293"/>
      <c r="O147" s="293"/>
      <c r="P147" s="293"/>
      <c r="Q147" s="293"/>
      <c r="R147" s="293"/>
      <c r="S147" s="293"/>
      <c r="T147" s="294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57" t="s">
        <v>182</v>
      </c>
      <c r="AU147" s="257" t="s">
        <v>87</v>
      </c>
      <c r="AV147" s="12" t="s">
        <v>89</v>
      </c>
      <c r="AW147" s="12" t="s">
        <v>4</v>
      </c>
      <c r="AX147" s="12" t="s">
        <v>87</v>
      </c>
      <c r="AY147" s="257" t="s">
        <v>141</v>
      </c>
    </row>
    <row r="148" spans="1:31" s="2" customFormat="1" ht="6.95" customHeight="1">
      <c r="A148" s="37"/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43"/>
      <c r="M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</sheetData>
  <sheetProtection password="CC35" sheet="1" objects="1" scenarios="1" formatColumns="0" formatRows="0" autoFilter="0"/>
  <autoFilter ref="C120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hyperlinks>
    <hyperlink ref="F124" r:id="rId1" display="https://podminky.urs.cz/item/CS_URS_2023_01/131213701"/>
    <hyperlink ref="F128" r:id="rId2" display="https://podminky.urs.cz/item/CS_URS_2023_01/132251101"/>
    <hyperlink ref="F130" r:id="rId3" display="https://podminky.urs.cz/item/CS_URS_2023_01/162751117"/>
    <hyperlink ref="F132" r:id="rId4" display="https://podminky.urs.cz/item/CS_URS_2023_01/162751119"/>
    <hyperlink ref="F136" r:id="rId5" display="https://podminky.urs.cz/item/CS_URS_2023_01/171201221"/>
    <hyperlink ref="F139" r:id="rId6" display="https://podminky.urs.cz/item/CS_URS_2023_01/171251201"/>
    <hyperlink ref="F141" r:id="rId7" display="https://podminky.urs.cz/item/CS_URS_2023_01/174101101"/>
    <hyperlink ref="F144" r:id="rId8" display="https://podminky.urs.cz/item/CS_URS_2023_01/1751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113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</row>
    <row r="4" spans="2:46" s="1" customFormat="1" ht="24.95" customHeight="1">
      <c r="B4" s="19"/>
      <c r="D4" s="147" t="s">
        <v>114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 - 2.etapa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1222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19</v>
      </c>
      <c r="E11" s="37"/>
      <c r="F11" s="140" t="s">
        <v>1</v>
      </c>
      <c r="G11" s="37"/>
      <c r="H11" s="37"/>
      <c r="I11" s="149" t="s">
        <v>20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21</v>
      </c>
      <c r="E12" s="37"/>
      <c r="F12" s="140" t="s">
        <v>22</v>
      </c>
      <c r="G12" s="37"/>
      <c r="H12" s="37"/>
      <c r="I12" s="149" t="s">
        <v>23</v>
      </c>
      <c r="J12" s="152" t="str">
        <f>'Rekapitulace stavby'!AN8</f>
        <v>2. 2. 2023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25</v>
      </c>
      <c r="E14" s="37"/>
      <c r="F14" s="37"/>
      <c r="G14" s="37"/>
      <c r="H14" s="37"/>
      <c r="I14" s="149" t="s">
        <v>26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27</v>
      </c>
      <c r="F15" s="37"/>
      <c r="G15" s="37"/>
      <c r="H15" s="37"/>
      <c r="I15" s="149" t="s">
        <v>28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29</v>
      </c>
      <c r="E17" s="37"/>
      <c r="F17" s="37"/>
      <c r="G17" s="37"/>
      <c r="H17" s="37"/>
      <c r="I17" s="14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31</v>
      </c>
      <c r="E20" s="37"/>
      <c r="F20" s="37"/>
      <c r="G20" s="37"/>
      <c r="H20" s="37"/>
      <c r="I20" s="149" t="s">
        <v>26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32</v>
      </c>
      <c r="F21" s="37"/>
      <c r="G21" s="37"/>
      <c r="H21" s="37"/>
      <c r="I21" s="149" t="s">
        <v>28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34</v>
      </c>
      <c r="E23" s="37"/>
      <c r="F23" s="37"/>
      <c r="G23" s="37"/>
      <c r="H23" s="37"/>
      <c r="I23" s="149" t="s">
        <v>26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36</v>
      </c>
      <c r="F24" s="37"/>
      <c r="G24" s="37"/>
      <c r="H24" s="37"/>
      <c r="I24" s="149" t="s">
        <v>28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3.25" customHeight="1">
      <c r="A27" s="153"/>
      <c r="B27" s="154"/>
      <c r="C27" s="153"/>
      <c r="D27" s="153"/>
      <c r="E27" s="155" t="s">
        <v>38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39</v>
      </c>
      <c r="E30" s="37"/>
      <c r="F30" s="37"/>
      <c r="G30" s="37"/>
      <c r="H30" s="37"/>
      <c r="I30" s="37"/>
      <c r="J30" s="159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41</v>
      </c>
      <c r="G32" s="37"/>
      <c r="H32" s="37"/>
      <c r="I32" s="160" t="s">
        <v>40</v>
      </c>
      <c r="J32" s="160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43</v>
      </c>
      <c r="E33" s="149" t="s">
        <v>44</v>
      </c>
      <c r="F33" s="162">
        <f>ROUND((SUM(BE118:BE139)),2)</f>
        <v>0</v>
      </c>
      <c r="G33" s="37"/>
      <c r="H33" s="37"/>
      <c r="I33" s="163">
        <v>0.21</v>
      </c>
      <c r="J33" s="162">
        <f>ROUND(((SUM(BE118:BE139))*I33),2)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45</v>
      </c>
      <c r="F34" s="162">
        <f>ROUND((SUM(BF118:BF139)),2)</f>
        <v>0</v>
      </c>
      <c r="G34" s="37"/>
      <c r="H34" s="37"/>
      <c r="I34" s="163">
        <v>0.15</v>
      </c>
      <c r="J34" s="162">
        <f>ROUND(((SUM(BF118:BF139))*I34),2)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46</v>
      </c>
      <c r="F35" s="162">
        <f>ROUND((SUM(BG118:BG139)),2)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47</v>
      </c>
      <c r="F36" s="162">
        <f>ROUND((SUM(BH118:BH139)),2)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48</v>
      </c>
      <c r="F37" s="162">
        <f>ROUND((SUM(BI118:BI139)),2)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49</v>
      </c>
      <c r="E39" s="166"/>
      <c r="F39" s="166"/>
      <c r="G39" s="167" t="s">
        <v>50</v>
      </c>
      <c r="H39" s="168" t="s">
        <v>51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 - 2.etapa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900 - Vedlejší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31" t="s">
        <v>23</v>
      </c>
      <c r="J89" s="78" t="str">
        <f>IF(J12="","",J12)</f>
        <v>2. 2. 2023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9"/>
      <c r="E91" s="39"/>
      <c r="F91" s="26" t="str">
        <f>E15</f>
        <v>Město Studénka</v>
      </c>
      <c r="G91" s="39"/>
      <c r="H91" s="39"/>
      <c r="I91" s="31" t="s">
        <v>31</v>
      </c>
      <c r="J91" s="35" t="str">
        <f>E21</f>
        <v>PROJECT WORK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>Ladislav Pekárek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118</v>
      </c>
      <c r="D94" s="184"/>
      <c r="E94" s="184"/>
      <c r="F94" s="184"/>
      <c r="G94" s="184"/>
      <c r="H94" s="184"/>
      <c r="I94" s="184"/>
      <c r="J94" s="185" t="s">
        <v>119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120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87"/>
      <c r="C97" s="188"/>
      <c r="D97" s="189" t="s">
        <v>437</v>
      </c>
      <c r="E97" s="190"/>
      <c r="F97" s="190"/>
      <c r="G97" s="190"/>
      <c r="H97" s="190"/>
      <c r="I97" s="190"/>
      <c r="J97" s="191">
        <f>J119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7"/>
      <c r="C98" s="188"/>
      <c r="D98" s="189" t="s">
        <v>1019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127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17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82" t="str">
        <f>E7</f>
        <v>Infrastruktura Nová Horka - 2.etapa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900 - Vedlejší náklady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21</v>
      </c>
      <c r="D112" s="39"/>
      <c r="E112" s="39"/>
      <c r="F112" s="26" t="str">
        <f>F12</f>
        <v xml:space="preserve"> </v>
      </c>
      <c r="G112" s="39"/>
      <c r="H112" s="39"/>
      <c r="I112" s="31" t="s">
        <v>23</v>
      </c>
      <c r="J112" s="78" t="str">
        <f>IF(J12="","",J12)</f>
        <v>2. 2. 2023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25</v>
      </c>
      <c r="D114" s="39"/>
      <c r="E114" s="39"/>
      <c r="F114" s="26" t="str">
        <f>E15</f>
        <v>Město Studénka</v>
      </c>
      <c r="G114" s="39"/>
      <c r="H114" s="39"/>
      <c r="I114" s="31" t="s">
        <v>31</v>
      </c>
      <c r="J114" s="35" t="str">
        <f>E21</f>
        <v>PROJECT WORK s.r.o.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29</v>
      </c>
      <c r="D115" s="39"/>
      <c r="E115" s="39"/>
      <c r="F115" s="26" t="str">
        <f>IF(E18="","",E18)</f>
        <v>Vyplň údaj</v>
      </c>
      <c r="G115" s="39"/>
      <c r="H115" s="39"/>
      <c r="I115" s="31" t="s">
        <v>34</v>
      </c>
      <c r="J115" s="35" t="str">
        <f>E24</f>
        <v>Ladislav Pekárek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0" customFormat="1" ht="29.25" customHeight="1">
      <c r="A117" s="193"/>
      <c r="B117" s="194"/>
      <c r="C117" s="195" t="s">
        <v>128</v>
      </c>
      <c r="D117" s="196" t="s">
        <v>64</v>
      </c>
      <c r="E117" s="196" t="s">
        <v>60</v>
      </c>
      <c r="F117" s="196" t="s">
        <v>61</v>
      </c>
      <c r="G117" s="196" t="s">
        <v>129</v>
      </c>
      <c r="H117" s="196" t="s">
        <v>130</v>
      </c>
      <c r="I117" s="196" t="s">
        <v>131</v>
      </c>
      <c r="J117" s="196" t="s">
        <v>119</v>
      </c>
      <c r="K117" s="197" t="s">
        <v>132</v>
      </c>
      <c r="L117" s="198"/>
      <c r="M117" s="99" t="s">
        <v>1</v>
      </c>
      <c r="N117" s="100" t="s">
        <v>43</v>
      </c>
      <c r="O117" s="100" t="s">
        <v>133</v>
      </c>
      <c r="P117" s="100" t="s">
        <v>134</v>
      </c>
      <c r="Q117" s="100" t="s">
        <v>135</v>
      </c>
      <c r="R117" s="100" t="s">
        <v>136</v>
      </c>
      <c r="S117" s="100" t="s">
        <v>137</v>
      </c>
      <c r="T117" s="101" t="s">
        <v>138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37"/>
      <c r="B118" s="38"/>
      <c r="C118" s="106" t="s">
        <v>139</v>
      </c>
      <c r="D118" s="39"/>
      <c r="E118" s="39"/>
      <c r="F118" s="39"/>
      <c r="G118" s="39"/>
      <c r="H118" s="39"/>
      <c r="I118" s="39"/>
      <c r="J118" s="199">
        <f>BK118</f>
        <v>0</v>
      </c>
      <c r="K118" s="39"/>
      <c r="L118" s="43"/>
      <c r="M118" s="102"/>
      <c r="N118" s="200"/>
      <c r="O118" s="103"/>
      <c r="P118" s="201">
        <f>P119+P123</f>
        <v>0</v>
      </c>
      <c r="Q118" s="103"/>
      <c r="R118" s="201">
        <f>R119+R123</f>
        <v>0</v>
      </c>
      <c r="S118" s="103"/>
      <c r="T118" s="202">
        <f>T119+T123</f>
        <v>50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121</v>
      </c>
      <c r="BK118" s="203">
        <f>BK119+BK123</f>
        <v>0</v>
      </c>
    </row>
    <row r="119" spans="1:63" s="11" customFormat="1" ht="25.9" customHeight="1">
      <c r="A119" s="11"/>
      <c r="B119" s="204"/>
      <c r="C119" s="205"/>
      <c r="D119" s="206" t="s">
        <v>78</v>
      </c>
      <c r="E119" s="207" t="s">
        <v>195</v>
      </c>
      <c r="F119" s="207" t="s">
        <v>709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SUM(P120:P122)</f>
        <v>0</v>
      </c>
      <c r="Q119" s="212"/>
      <c r="R119" s="213">
        <f>SUM(R120:R122)</f>
        <v>0</v>
      </c>
      <c r="S119" s="212"/>
      <c r="T119" s="214">
        <f>SUM(T120:T122)</f>
        <v>50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15" t="s">
        <v>168</v>
      </c>
      <c r="AT119" s="216" t="s">
        <v>78</v>
      </c>
      <c r="AU119" s="216" t="s">
        <v>79</v>
      </c>
      <c r="AY119" s="215" t="s">
        <v>141</v>
      </c>
      <c r="BK119" s="217">
        <f>SUM(BK120:BK122)</f>
        <v>0</v>
      </c>
    </row>
    <row r="120" spans="1:65" s="2" customFormat="1" ht="33" customHeight="1">
      <c r="A120" s="37"/>
      <c r="B120" s="38"/>
      <c r="C120" s="218" t="s">
        <v>87</v>
      </c>
      <c r="D120" s="218" t="s">
        <v>142</v>
      </c>
      <c r="E120" s="219" t="s">
        <v>1223</v>
      </c>
      <c r="F120" s="220" t="s">
        <v>1224</v>
      </c>
      <c r="G120" s="221" t="s">
        <v>423</v>
      </c>
      <c r="H120" s="222">
        <v>5000</v>
      </c>
      <c r="I120" s="223"/>
      <c r="J120" s="224">
        <f>ROUND(I120*H120,2)</f>
        <v>0</v>
      </c>
      <c r="K120" s="220" t="s">
        <v>146</v>
      </c>
      <c r="L120" s="43"/>
      <c r="M120" s="225" t="s">
        <v>1</v>
      </c>
      <c r="N120" s="226" t="s">
        <v>44</v>
      </c>
      <c r="O120" s="90"/>
      <c r="P120" s="227">
        <f>O120*H120</f>
        <v>0</v>
      </c>
      <c r="Q120" s="227">
        <v>0</v>
      </c>
      <c r="R120" s="227">
        <f>Q120*H120</f>
        <v>0</v>
      </c>
      <c r="S120" s="227">
        <v>0.01</v>
      </c>
      <c r="T120" s="228">
        <f>S120*H120</f>
        <v>50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9" t="s">
        <v>1180</v>
      </c>
      <c r="AT120" s="229" t="s">
        <v>142</v>
      </c>
      <c r="AU120" s="229" t="s">
        <v>87</v>
      </c>
      <c r="AY120" s="16" t="s">
        <v>141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6" t="s">
        <v>87</v>
      </c>
      <c r="BK120" s="230">
        <f>ROUND(I120*H120,2)</f>
        <v>0</v>
      </c>
      <c r="BL120" s="16" t="s">
        <v>1180</v>
      </c>
      <c r="BM120" s="229" t="s">
        <v>1225</v>
      </c>
    </row>
    <row r="121" spans="1:47" s="2" customFormat="1" ht="12">
      <c r="A121" s="37"/>
      <c r="B121" s="38"/>
      <c r="C121" s="39"/>
      <c r="D121" s="231" t="s">
        <v>149</v>
      </c>
      <c r="E121" s="39"/>
      <c r="F121" s="232" t="s">
        <v>1226</v>
      </c>
      <c r="G121" s="39"/>
      <c r="H121" s="39"/>
      <c r="I121" s="233"/>
      <c r="J121" s="39"/>
      <c r="K121" s="39"/>
      <c r="L121" s="43"/>
      <c r="M121" s="234"/>
      <c r="N121" s="235"/>
      <c r="O121" s="90"/>
      <c r="P121" s="90"/>
      <c r="Q121" s="90"/>
      <c r="R121" s="90"/>
      <c r="S121" s="90"/>
      <c r="T121" s="91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149</v>
      </c>
      <c r="AU121" s="16" t="s">
        <v>87</v>
      </c>
    </row>
    <row r="122" spans="1:47" s="2" customFormat="1" ht="12">
      <c r="A122" s="37"/>
      <c r="B122" s="38"/>
      <c r="C122" s="39"/>
      <c r="D122" s="236" t="s">
        <v>173</v>
      </c>
      <c r="E122" s="39"/>
      <c r="F122" s="237" t="s">
        <v>1227</v>
      </c>
      <c r="G122" s="39"/>
      <c r="H122" s="39"/>
      <c r="I122" s="233"/>
      <c r="J122" s="39"/>
      <c r="K122" s="39"/>
      <c r="L122" s="43"/>
      <c r="M122" s="234"/>
      <c r="N122" s="235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173</v>
      </c>
      <c r="AU122" s="16" t="s">
        <v>87</v>
      </c>
    </row>
    <row r="123" spans="1:63" s="11" customFormat="1" ht="25.9" customHeight="1">
      <c r="A123" s="11"/>
      <c r="B123" s="204"/>
      <c r="C123" s="205"/>
      <c r="D123" s="206" t="s">
        <v>78</v>
      </c>
      <c r="E123" s="207" t="s">
        <v>1175</v>
      </c>
      <c r="F123" s="207" t="s">
        <v>1176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SUM(P124:P139)</f>
        <v>0</v>
      </c>
      <c r="Q123" s="212"/>
      <c r="R123" s="213">
        <f>SUM(R124:R139)</f>
        <v>0</v>
      </c>
      <c r="S123" s="212"/>
      <c r="T123" s="214">
        <f>SUM(T124:T139)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15" t="s">
        <v>168</v>
      </c>
      <c r="AT123" s="216" t="s">
        <v>78</v>
      </c>
      <c r="AU123" s="216" t="s">
        <v>79</v>
      </c>
      <c r="AY123" s="215" t="s">
        <v>141</v>
      </c>
      <c r="BK123" s="217">
        <f>SUM(BK124:BK139)</f>
        <v>0</v>
      </c>
    </row>
    <row r="124" spans="1:65" s="2" customFormat="1" ht="16.5" customHeight="1">
      <c r="A124" s="37"/>
      <c r="B124" s="38"/>
      <c r="C124" s="218" t="s">
        <v>89</v>
      </c>
      <c r="D124" s="218" t="s">
        <v>142</v>
      </c>
      <c r="E124" s="219" t="s">
        <v>1228</v>
      </c>
      <c r="F124" s="220" t="s">
        <v>1229</v>
      </c>
      <c r="G124" s="221" t="s">
        <v>1179</v>
      </c>
      <c r="H124" s="222">
        <v>1</v>
      </c>
      <c r="I124" s="223"/>
      <c r="J124" s="224">
        <f>ROUND(I124*H124,2)</f>
        <v>0</v>
      </c>
      <c r="K124" s="220" t="s">
        <v>146</v>
      </c>
      <c r="L124" s="43"/>
      <c r="M124" s="225" t="s">
        <v>1</v>
      </c>
      <c r="N124" s="226" t="s">
        <v>44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1180</v>
      </c>
      <c r="AT124" s="229" t="s">
        <v>142</v>
      </c>
      <c r="AU124" s="229" t="s">
        <v>87</v>
      </c>
      <c r="AY124" s="16" t="s">
        <v>141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87</v>
      </c>
      <c r="BK124" s="230">
        <f>ROUND(I124*H124,2)</f>
        <v>0</v>
      </c>
      <c r="BL124" s="16" t="s">
        <v>1180</v>
      </c>
      <c r="BM124" s="229" t="s">
        <v>1230</v>
      </c>
    </row>
    <row r="125" spans="1:47" s="2" customFormat="1" ht="12">
      <c r="A125" s="37"/>
      <c r="B125" s="38"/>
      <c r="C125" s="39"/>
      <c r="D125" s="231" t="s">
        <v>149</v>
      </c>
      <c r="E125" s="39"/>
      <c r="F125" s="232" t="s">
        <v>1231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149</v>
      </c>
      <c r="AU125" s="16" t="s">
        <v>87</v>
      </c>
    </row>
    <row r="126" spans="1:65" s="2" customFormat="1" ht="16.5" customHeight="1">
      <c r="A126" s="37"/>
      <c r="B126" s="38"/>
      <c r="C126" s="218" t="s">
        <v>158</v>
      </c>
      <c r="D126" s="218" t="s">
        <v>142</v>
      </c>
      <c r="E126" s="219" t="s">
        <v>1232</v>
      </c>
      <c r="F126" s="220" t="s">
        <v>1233</v>
      </c>
      <c r="G126" s="221" t="s">
        <v>1179</v>
      </c>
      <c r="H126" s="222">
        <v>1</v>
      </c>
      <c r="I126" s="223"/>
      <c r="J126" s="224">
        <f>ROUND(I126*H126,2)</f>
        <v>0</v>
      </c>
      <c r="K126" s="220" t="s">
        <v>146</v>
      </c>
      <c r="L126" s="43"/>
      <c r="M126" s="225" t="s">
        <v>1</v>
      </c>
      <c r="N126" s="226" t="s">
        <v>44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1180</v>
      </c>
      <c r="AT126" s="229" t="s">
        <v>142</v>
      </c>
      <c r="AU126" s="229" t="s">
        <v>87</v>
      </c>
      <c r="AY126" s="16" t="s">
        <v>141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87</v>
      </c>
      <c r="BK126" s="230">
        <f>ROUND(I126*H126,2)</f>
        <v>0</v>
      </c>
      <c r="BL126" s="16" t="s">
        <v>1180</v>
      </c>
      <c r="BM126" s="229" t="s">
        <v>1234</v>
      </c>
    </row>
    <row r="127" spans="1:47" s="2" customFormat="1" ht="12">
      <c r="A127" s="37"/>
      <c r="B127" s="38"/>
      <c r="C127" s="39"/>
      <c r="D127" s="231" t="s">
        <v>149</v>
      </c>
      <c r="E127" s="39"/>
      <c r="F127" s="232" t="s">
        <v>1235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149</v>
      </c>
      <c r="AU127" s="16" t="s">
        <v>87</v>
      </c>
    </row>
    <row r="128" spans="1:65" s="2" customFormat="1" ht="16.5" customHeight="1">
      <c r="A128" s="37"/>
      <c r="B128" s="38"/>
      <c r="C128" s="218" t="s">
        <v>147</v>
      </c>
      <c r="D128" s="218" t="s">
        <v>142</v>
      </c>
      <c r="E128" s="219" t="s">
        <v>1236</v>
      </c>
      <c r="F128" s="220" t="s">
        <v>1237</v>
      </c>
      <c r="G128" s="221" t="s">
        <v>1179</v>
      </c>
      <c r="H128" s="222">
        <v>1</v>
      </c>
      <c r="I128" s="223"/>
      <c r="J128" s="224">
        <f>ROUND(I128*H128,2)</f>
        <v>0</v>
      </c>
      <c r="K128" s="220" t="s">
        <v>146</v>
      </c>
      <c r="L128" s="43"/>
      <c r="M128" s="225" t="s">
        <v>1</v>
      </c>
      <c r="N128" s="226" t="s">
        <v>44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1180</v>
      </c>
      <c r="AT128" s="229" t="s">
        <v>142</v>
      </c>
      <c r="AU128" s="229" t="s">
        <v>87</v>
      </c>
      <c r="AY128" s="16" t="s">
        <v>141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87</v>
      </c>
      <c r="BK128" s="230">
        <f>ROUND(I128*H128,2)</f>
        <v>0</v>
      </c>
      <c r="BL128" s="16" t="s">
        <v>1180</v>
      </c>
      <c r="BM128" s="229" t="s">
        <v>1238</v>
      </c>
    </row>
    <row r="129" spans="1:47" s="2" customFormat="1" ht="12">
      <c r="A129" s="37"/>
      <c r="B129" s="38"/>
      <c r="C129" s="39"/>
      <c r="D129" s="231" t="s">
        <v>149</v>
      </c>
      <c r="E129" s="39"/>
      <c r="F129" s="232" t="s">
        <v>1239</v>
      </c>
      <c r="G129" s="39"/>
      <c r="H129" s="39"/>
      <c r="I129" s="233"/>
      <c r="J129" s="39"/>
      <c r="K129" s="39"/>
      <c r="L129" s="43"/>
      <c r="M129" s="234"/>
      <c r="N129" s="23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149</v>
      </c>
      <c r="AU129" s="16" t="s">
        <v>87</v>
      </c>
    </row>
    <row r="130" spans="1:47" s="2" customFormat="1" ht="12">
      <c r="A130" s="37"/>
      <c r="B130" s="38"/>
      <c r="C130" s="39"/>
      <c r="D130" s="236" t="s">
        <v>156</v>
      </c>
      <c r="E130" s="39"/>
      <c r="F130" s="237" t="s">
        <v>1240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156</v>
      </c>
      <c r="AU130" s="16" t="s">
        <v>87</v>
      </c>
    </row>
    <row r="131" spans="1:65" s="2" customFormat="1" ht="16.5" customHeight="1">
      <c r="A131" s="37"/>
      <c r="B131" s="38"/>
      <c r="C131" s="218" t="s">
        <v>168</v>
      </c>
      <c r="D131" s="218" t="s">
        <v>142</v>
      </c>
      <c r="E131" s="219" t="s">
        <v>1241</v>
      </c>
      <c r="F131" s="220" t="s">
        <v>1242</v>
      </c>
      <c r="G131" s="221" t="s">
        <v>1179</v>
      </c>
      <c r="H131" s="222">
        <v>1</v>
      </c>
      <c r="I131" s="223"/>
      <c r="J131" s="224">
        <f>ROUND(I131*H131,2)</f>
        <v>0</v>
      </c>
      <c r="K131" s="220" t="s">
        <v>146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1180</v>
      </c>
      <c r="AT131" s="229" t="s">
        <v>142</v>
      </c>
      <c r="AU131" s="229" t="s">
        <v>87</v>
      </c>
      <c r="AY131" s="16" t="s">
        <v>141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1180</v>
      </c>
      <c r="BM131" s="229" t="s">
        <v>1243</v>
      </c>
    </row>
    <row r="132" spans="1:47" s="2" customFormat="1" ht="12">
      <c r="A132" s="37"/>
      <c r="B132" s="38"/>
      <c r="C132" s="39"/>
      <c r="D132" s="231" t="s">
        <v>149</v>
      </c>
      <c r="E132" s="39"/>
      <c r="F132" s="232" t="s">
        <v>1244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149</v>
      </c>
      <c r="AU132" s="16" t="s">
        <v>87</v>
      </c>
    </row>
    <row r="133" spans="1:65" s="2" customFormat="1" ht="16.5" customHeight="1">
      <c r="A133" s="37"/>
      <c r="B133" s="38"/>
      <c r="C133" s="218" t="s">
        <v>175</v>
      </c>
      <c r="D133" s="218" t="s">
        <v>142</v>
      </c>
      <c r="E133" s="219" t="s">
        <v>1245</v>
      </c>
      <c r="F133" s="220" t="s">
        <v>1246</v>
      </c>
      <c r="G133" s="221" t="s">
        <v>1179</v>
      </c>
      <c r="H133" s="222">
        <v>1</v>
      </c>
      <c r="I133" s="223"/>
      <c r="J133" s="224">
        <f>ROUND(I133*H133,2)</f>
        <v>0</v>
      </c>
      <c r="K133" s="220" t="s">
        <v>146</v>
      </c>
      <c r="L133" s="43"/>
      <c r="M133" s="225" t="s">
        <v>1</v>
      </c>
      <c r="N133" s="226" t="s">
        <v>44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1180</v>
      </c>
      <c r="AT133" s="229" t="s">
        <v>142</v>
      </c>
      <c r="AU133" s="229" t="s">
        <v>87</v>
      </c>
      <c r="AY133" s="16" t="s">
        <v>141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87</v>
      </c>
      <c r="BK133" s="230">
        <f>ROUND(I133*H133,2)</f>
        <v>0</v>
      </c>
      <c r="BL133" s="16" t="s">
        <v>1180</v>
      </c>
      <c r="BM133" s="229" t="s">
        <v>1247</v>
      </c>
    </row>
    <row r="134" spans="1:47" s="2" customFormat="1" ht="12">
      <c r="A134" s="37"/>
      <c r="B134" s="38"/>
      <c r="C134" s="39"/>
      <c r="D134" s="231" t="s">
        <v>149</v>
      </c>
      <c r="E134" s="39"/>
      <c r="F134" s="232" t="s">
        <v>1248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149</v>
      </c>
      <c r="AU134" s="16" t="s">
        <v>87</v>
      </c>
    </row>
    <row r="135" spans="1:65" s="2" customFormat="1" ht="16.5" customHeight="1">
      <c r="A135" s="37"/>
      <c r="B135" s="38"/>
      <c r="C135" s="218" t="s">
        <v>184</v>
      </c>
      <c r="D135" s="218" t="s">
        <v>142</v>
      </c>
      <c r="E135" s="219" t="s">
        <v>1249</v>
      </c>
      <c r="F135" s="220" t="s">
        <v>1250</v>
      </c>
      <c r="G135" s="221" t="s">
        <v>1179</v>
      </c>
      <c r="H135" s="222">
        <v>1</v>
      </c>
      <c r="I135" s="223"/>
      <c r="J135" s="224">
        <f>ROUND(I135*H135,2)</f>
        <v>0</v>
      </c>
      <c r="K135" s="220" t="s">
        <v>146</v>
      </c>
      <c r="L135" s="43"/>
      <c r="M135" s="225" t="s">
        <v>1</v>
      </c>
      <c r="N135" s="226" t="s">
        <v>44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1180</v>
      </c>
      <c r="AT135" s="229" t="s">
        <v>142</v>
      </c>
      <c r="AU135" s="229" t="s">
        <v>87</v>
      </c>
      <c r="AY135" s="16" t="s">
        <v>141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87</v>
      </c>
      <c r="BK135" s="230">
        <f>ROUND(I135*H135,2)</f>
        <v>0</v>
      </c>
      <c r="BL135" s="16" t="s">
        <v>1180</v>
      </c>
      <c r="BM135" s="229" t="s">
        <v>1251</v>
      </c>
    </row>
    <row r="136" spans="1:47" s="2" customFormat="1" ht="12">
      <c r="A136" s="37"/>
      <c r="B136" s="38"/>
      <c r="C136" s="39"/>
      <c r="D136" s="231" t="s">
        <v>149</v>
      </c>
      <c r="E136" s="39"/>
      <c r="F136" s="232" t="s">
        <v>1252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149</v>
      </c>
      <c r="AU136" s="16" t="s">
        <v>87</v>
      </c>
    </row>
    <row r="137" spans="1:65" s="2" customFormat="1" ht="16.5" customHeight="1">
      <c r="A137" s="37"/>
      <c r="B137" s="38"/>
      <c r="C137" s="218" t="s">
        <v>180</v>
      </c>
      <c r="D137" s="218" t="s">
        <v>142</v>
      </c>
      <c r="E137" s="219" t="s">
        <v>1253</v>
      </c>
      <c r="F137" s="220" t="s">
        <v>1254</v>
      </c>
      <c r="G137" s="221" t="s">
        <v>1179</v>
      </c>
      <c r="H137" s="222">
        <v>1</v>
      </c>
      <c r="I137" s="223"/>
      <c r="J137" s="224">
        <f>ROUND(I137*H137,2)</f>
        <v>0</v>
      </c>
      <c r="K137" s="220" t="s">
        <v>146</v>
      </c>
      <c r="L137" s="43"/>
      <c r="M137" s="225" t="s">
        <v>1</v>
      </c>
      <c r="N137" s="226" t="s">
        <v>44</v>
      </c>
      <c r="O137" s="90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1180</v>
      </c>
      <c r="AT137" s="229" t="s">
        <v>142</v>
      </c>
      <c r="AU137" s="229" t="s">
        <v>87</v>
      </c>
      <c r="AY137" s="16" t="s">
        <v>141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87</v>
      </c>
      <c r="BK137" s="230">
        <f>ROUND(I137*H137,2)</f>
        <v>0</v>
      </c>
      <c r="BL137" s="16" t="s">
        <v>1180</v>
      </c>
      <c r="BM137" s="229" t="s">
        <v>1255</v>
      </c>
    </row>
    <row r="138" spans="1:47" s="2" customFormat="1" ht="12">
      <c r="A138" s="37"/>
      <c r="B138" s="38"/>
      <c r="C138" s="39"/>
      <c r="D138" s="231" t="s">
        <v>149</v>
      </c>
      <c r="E138" s="39"/>
      <c r="F138" s="232" t="s">
        <v>1256</v>
      </c>
      <c r="G138" s="39"/>
      <c r="H138" s="39"/>
      <c r="I138" s="233"/>
      <c r="J138" s="39"/>
      <c r="K138" s="39"/>
      <c r="L138" s="43"/>
      <c r="M138" s="234"/>
      <c r="N138" s="235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149</v>
      </c>
      <c r="AU138" s="16" t="s">
        <v>87</v>
      </c>
    </row>
    <row r="139" spans="1:65" s="2" customFormat="1" ht="24.15" customHeight="1">
      <c r="A139" s="37"/>
      <c r="B139" s="38"/>
      <c r="C139" s="218" t="s">
        <v>195</v>
      </c>
      <c r="D139" s="218" t="s">
        <v>142</v>
      </c>
      <c r="E139" s="219" t="s">
        <v>1257</v>
      </c>
      <c r="F139" s="220" t="s">
        <v>1258</v>
      </c>
      <c r="G139" s="221" t="s">
        <v>1179</v>
      </c>
      <c r="H139" s="222">
        <v>1</v>
      </c>
      <c r="I139" s="223"/>
      <c r="J139" s="224">
        <f>ROUND(I139*H139,2)</f>
        <v>0</v>
      </c>
      <c r="K139" s="220" t="s">
        <v>1</v>
      </c>
      <c r="L139" s="43"/>
      <c r="M139" s="288" t="s">
        <v>1</v>
      </c>
      <c r="N139" s="289" t="s">
        <v>44</v>
      </c>
      <c r="O139" s="271"/>
      <c r="P139" s="290">
        <f>O139*H139</f>
        <v>0</v>
      </c>
      <c r="Q139" s="290">
        <v>0</v>
      </c>
      <c r="R139" s="290">
        <f>Q139*H139</f>
        <v>0</v>
      </c>
      <c r="S139" s="290">
        <v>0</v>
      </c>
      <c r="T139" s="2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9" t="s">
        <v>1180</v>
      </c>
      <c r="AT139" s="229" t="s">
        <v>142</v>
      </c>
      <c r="AU139" s="229" t="s">
        <v>87</v>
      </c>
      <c r="AY139" s="16" t="s">
        <v>141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6" t="s">
        <v>87</v>
      </c>
      <c r="BK139" s="230">
        <f>ROUND(I139*H139,2)</f>
        <v>0</v>
      </c>
      <c r="BL139" s="16" t="s">
        <v>1180</v>
      </c>
      <c r="BM139" s="229" t="s">
        <v>1259</v>
      </c>
    </row>
    <row r="140" spans="1:31" s="2" customFormat="1" ht="6.95" customHeight="1">
      <c r="A140" s="37"/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43"/>
      <c r="M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</sheetData>
  <sheetProtection password="CC35" sheet="1" objects="1" scenarios="1" formatColumns="0" formatRows="0" autoFilter="0"/>
  <autoFilter ref="C117:K13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hyperlinks>
    <hyperlink ref="F121" r:id="rId1" display="https://podminky.urs.cz/item/CS_URS_2023_01/938908411"/>
    <hyperlink ref="F125" r:id="rId2" display="https://podminky.urs.cz/item/CS_URS_2023_01/013254000"/>
    <hyperlink ref="F127" r:id="rId3" display="https://podminky.urs.cz/item/CS_URS_2023_01/030001000"/>
    <hyperlink ref="F129" r:id="rId4" display="https://podminky.urs.cz/item/CS_URS_2023_01/011114000"/>
    <hyperlink ref="F132" r:id="rId5" display="https://podminky.urs.cz/item/CS_URS_2023_01/012103000"/>
    <hyperlink ref="F134" r:id="rId6" display="https://podminky.urs.cz/item/CS_URS_2023_01/012203000"/>
    <hyperlink ref="F136" r:id="rId7" display="https://podminky.urs.cz/item/CS_URS_2023_01/034303000"/>
    <hyperlink ref="F138" r:id="rId8" display="https://podminky.urs.cz/item/CS_URS_2023_01/04313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5"/>
      <c r="C3" s="146"/>
      <c r="D3" s="146"/>
      <c r="E3" s="146"/>
      <c r="F3" s="146"/>
      <c r="G3" s="146"/>
      <c r="H3" s="19"/>
    </row>
    <row r="4" spans="2:8" s="1" customFormat="1" ht="24.95" customHeight="1">
      <c r="B4" s="19"/>
      <c r="C4" s="147" t="s">
        <v>1260</v>
      </c>
      <c r="H4" s="19"/>
    </row>
    <row r="5" spans="2:8" s="1" customFormat="1" ht="12" customHeight="1">
      <c r="B5" s="19"/>
      <c r="C5" s="295" t="s">
        <v>13</v>
      </c>
      <c r="D5" s="155" t="s">
        <v>14</v>
      </c>
      <c r="E5" s="1"/>
      <c r="F5" s="1"/>
      <c r="H5" s="19"/>
    </row>
    <row r="6" spans="2:8" s="1" customFormat="1" ht="36.95" customHeight="1">
      <c r="B6" s="19"/>
      <c r="C6" s="296" t="s">
        <v>17</v>
      </c>
      <c r="D6" s="297" t="s">
        <v>18</v>
      </c>
      <c r="E6" s="1"/>
      <c r="F6" s="1"/>
      <c r="H6" s="19"/>
    </row>
    <row r="7" spans="2:8" s="1" customFormat="1" ht="16.5" customHeight="1">
      <c r="B7" s="19"/>
      <c r="C7" s="149" t="s">
        <v>23</v>
      </c>
      <c r="D7" s="152" t="str">
        <f>'Rekapitulace stavby'!AN8</f>
        <v>2. 2. 2023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0" customFormat="1" ht="29.25" customHeight="1">
      <c r="A9" s="193"/>
      <c r="B9" s="298"/>
      <c r="C9" s="299" t="s">
        <v>60</v>
      </c>
      <c r="D9" s="300" t="s">
        <v>61</v>
      </c>
      <c r="E9" s="300" t="s">
        <v>129</v>
      </c>
      <c r="F9" s="301" t="s">
        <v>1261</v>
      </c>
      <c r="G9" s="193"/>
      <c r="H9" s="298"/>
    </row>
    <row r="10" spans="1:8" s="2" customFormat="1" ht="26.4" customHeight="1">
      <c r="A10" s="37"/>
      <c r="B10" s="43"/>
      <c r="C10" s="302" t="s">
        <v>1262</v>
      </c>
      <c r="D10" s="302" t="s">
        <v>94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303" t="s">
        <v>421</v>
      </c>
      <c r="D11" s="304" t="s">
        <v>422</v>
      </c>
      <c r="E11" s="305" t="s">
        <v>423</v>
      </c>
      <c r="F11" s="306">
        <v>437</v>
      </c>
      <c r="G11" s="37"/>
      <c r="H11" s="43"/>
    </row>
    <row r="12" spans="1:8" s="2" customFormat="1" ht="16.8" customHeight="1">
      <c r="A12" s="37"/>
      <c r="B12" s="43"/>
      <c r="C12" s="307" t="s">
        <v>1</v>
      </c>
      <c r="D12" s="307" t="s">
        <v>637</v>
      </c>
      <c r="E12" s="16" t="s">
        <v>1</v>
      </c>
      <c r="F12" s="308">
        <v>0</v>
      </c>
      <c r="G12" s="37"/>
      <c r="H12" s="43"/>
    </row>
    <row r="13" spans="1:8" s="2" customFormat="1" ht="16.8" customHeight="1">
      <c r="A13" s="37"/>
      <c r="B13" s="43"/>
      <c r="C13" s="307" t="s">
        <v>421</v>
      </c>
      <c r="D13" s="307" t="s">
        <v>638</v>
      </c>
      <c r="E13" s="16" t="s">
        <v>1</v>
      </c>
      <c r="F13" s="308">
        <v>437</v>
      </c>
      <c r="G13" s="37"/>
      <c r="H13" s="43"/>
    </row>
    <row r="14" spans="1:8" s="2" customFormat="1" ht="16.8" customHeight="1">
      <c r="A14" s="37"/>
      <c r="B14" s="43"/>
      <c r="C14" s="309" t="s">
        <v>1263</v>
      </c>
      <c r="D14" s="37"/>
      <c r="E14" s="37"/>
      <c r="F14" s="37"/>
      <c r="G14" s="37"/>
      <c r="H14" s="43"/>
    </row>
    <row r="15" spans="1:8" s="2" customFormat="1" ht="12">
      <c r="A15" s="37"/>
      <c r="B15" s="43"/>
      <c r="C15" s="307" t="s">
        <v>632</v>
      </c>
      <c r="D15" s="307" t="s">
        <v>1264</v>
      </c>
      <c r="E15" s="16" t="s">
        <v>423</v>
      </c>
      <c r="F15" s="308">
        <v>437</v>
      </c>
      <c r="G15" s="37"/>
      <c r="H15" s="43"/>
    </row>
    <row r="16" spans="1:8" s="2" customFormat="1" ht="16.8" customHeight="1">
      <c r="A16" s="37"/>
      <c r="B16" s="43"/>
      <c r="C16" s="307" t="s">
        <v>604</v>
      </c>
      <c r="D16" s="307" t="s">
        <v>1265</v>
      </c>
      <c r="E16" s="16" t="s">
        <v>423</v>
      </c>
      <c r="F16" s="308">
        <v>1107.008</v>
      </c>
      <c r="G16" s="37"/>
      <c r="H16" s="43"/>
    </row>
    <row r="17" spans="1:8" s="2" customFormat="1" ht="16.8" customHeight="1">
      <c r="A17" s="37"/>
      <c r="B17" s="43"/>
      <c r="C17" s="307" t="s">
        <v>617</v>
      </c>
      <c r="D17" s="307" t="s">
        <v>1266</v>
      </c>
      <c r="E17" s="16" t="s">
        <v>423</v>
      </c>
      <c r="F17" s="308">
        <v>437</v>
      </c>
      <c r="G17" s="37"/>
      <c r="H17" s="43"/>
    </row>
    <row r="18" spans="1:8" s="2" customFormat="1" ht="16.8" customHeight="1">
      <c r="A18" s="37"/>
      <c r="B18" s="43"/>
      <c r="C18" s="307" t="s">
        <v>622</v>
      </c>
      <c r="D18" s="307" t="s">
        <v>1267</v>
      </c>
      <c r="E18" s="16" t="s">
        <v>423</v>
      </c>
      <c r="F18" s="308">
        <v>437</v>
      </c>
      <c r="G18" s="37"/>
      <c r="H18" s="43"/>
    </row>
    <row r="19" spans="1:8" s="2" customFormat="1" ht="16.8" customHeight="1">
      <c r="A19" s="37"/>
      <c r="B19" s="43"/>
      <c r="C19" s="307" t="s">
        <v>627</v>
      </c>
      <c r="D19" s="307" t="s">
        <v>1268</v>
      </c>
      <c r="E19" s="16" t="s">
        <v>423</v>
      </c>
      <c r="F19" s="308">
        <v>874</v>
      </c>
      <c r="G19" s="37"/>
      <c r="H19" s="43"/>
    </row>
    <row r="20" spans="1:8" s="2" customFormat="1" ht="16.8" customHeight="1">
      <c r="A20" s="37"/>
      <c r="B20" s="43"/>
      <c r="C20" s="307" t="s">
        <v>639</v>
      </c>
      <c r="D20" s="307" t="s">
        <v>1269</v>
      </c>
      <c r="E20" s="16" t="s">
        <v>423</v>
      </c>
      <c r="F20" s="308">
        <v>437</v>
      </c>
      <c r="G20" s="37"/>
      <c r="H20" s="43"/>
    </row>
    <row r="21" spans="1:8" s="2" customFormat="1" ht="16.8" customHeight="1">
      <c r="A21" s="37"/>
      <c r="B21" s="43"/>
      <c r="C21" s="303" t="s">
        <v>425</v>
      </c>
      <c r="D21" s="304" t="s">
        <v>426</v>
      </c>
      <c r="E21" s="305" t="s">
        <v>423</v>
      </c>
      <c r="F21" s="306">
        <v>200</v>
      </c>
      <c r="G21" s="37"/>
      <c r="H21" s="43"/>
    </row>
    <row r="22" spans="1:8" s="2" customFormat="1" ht="16.8" customHeight="1">
      <c r="A22" s="37"/>
      <c r="B22" s="43"/>
      <c r="C22" s="307" t="s">
        <v>1</v>
      </c>
      <c r="D22" s="307" t="s">
        <v>426</v>
      </c>
      <c r="E22" s="16" t="s">
        <v>1</v>
      </c>
      <c r="F22" s="308">
        <v>0</v>
      </c>
      <c r="G22" s="37"/>
      <c r="H22" s="43"/>
    </row>
    <row r="23" spans="1:8" s="2" customFormat="1" ht="16.8" customHeight="1">
      <c r="A23" s="37"/>
      <c r="B23" s="43"/>
      <c r="C23" s="307" t="s">
        <v>425</v>
      </c>
      <c r="D23" s="307" t="s">
        <v>649</v>
      </c>
      <c r="E23" s="16" t="s">
        <v>1</v>
      </c>
      <c r="F23" s="308">
        <v>200</v>
      </c>
      <c r="G23" s="37"/>
      <c r="H23" s="43"/>
    </row>
    <row r="24" spans="1:8" s="2" customFormat="1" ht="16.8" customHeight="1">
      <c r="A24" s="37"/>
      <c r="B24" s="43"/>
      <c r="C24" s="309" t="s">
        <v>1263</v>
      </c>
      <c r="D24" s="37"/>
      <c r="E24" s="37"/>
      <c r="F24" s="37"/>
      <c r="G24" s="37"/>
      <c r="H24" s="43"/>
    </row>
    <row r="25" spans="1:8" s="2" customFormat="1" ht="16.8" customHeight="1">
      <c r="A25" s="37"/>
      <c r="B25" s="43"/>
      <c r="C25" s="307" t="s">
        <v>644</v>
      </c>
      <c r="D25" s="307" t="s">
        <v>1270</v>
      </c>
      <c r="E25" s="16" t="s">
        <v>423</v>
      </c>
      <c r="F25" s="308">
        <v>200</v>
      </c>
      <c r="G25" s="37"/>
      <c r="H25" s="43"/>
    </row>
    <row r="26" spans="1:8" s="2" customFormat="1" ht="16.8" customHeight="1">
      <c r="A26" s="37"/>
      <c r="B26" s="43"/>
      <c r="C26" s="307" t="s">
        <v>611</v>
      </c>
      <c r="D26" s="307" t="s">
        <v>1271</v>
      </c>
      <c r="E26" s="16" t="s">
        <v>423</v>
      </c>
      <c r="F26" s="308">
        <v>368.575</v>
      </c>
      <c r="G26" s="37"/>
      <c r="H26" s="43"/>
    </row>
    <row r="27" spans="1:8" s="2" customFormat="1" ht="16.8" customHeight="1">
      <c r="A27" s="37"/>
      <c r="B27" s="43"/>
      <c r="C27" s="307" t="s">
        <v>650</v>
      </c>
      <c r="D27" s="307" t="s">
        <v>651</v>
      </c>
      <c r="E27" s="16" t="s">
        <v>423</v>
      </c>
      <c r="F27" s="308">
        <v>191.026</v>
      </c>
      <c r="G27" s="37"/>
      <c r="H27" s="43"/>
    </row>
    <row r="28" spans="1:8" s="2" customFormat="1" ht="16.8" customHeight="1">
      <c r="A28" s="37"/>
      <c r="B28" s="43"/>
      <c r="C28" s="303" t="s">
        <v>428</v>
      </c>
      <c r="D28" s="304" t="s">
        <v>429</v>
      </c>
      <c r="E28" s="305" t="s">
        <v>423</v>
      </c>
      <c r="F28" s="306">
        <v>120.5</v>
      </c>
      <c r="G28" s="37"/>
      <c r="H28" s="43"/>
    </row>
    <row r="29" spans="1:8" s="2" customFormat="1" ht="16.8" customHeight="1">
      <c r="A29" s="37"/>
      <c r="B29" s="43"/>
      <c r="C29" s="307" t="s">
        <v>1</v>
      </c>
      <c r="D29" s="307" t="s">
        <v>429</v>
      </c>
      <c r="E29" s="16" t="s">
        <v>1</v>
      </c>
      <c r="F29" s="308">
        <v>0</v>
      </c>
      <c r="G29" s="37"/>
      <c r="H29" s="43"/>
    </row>
    <row r="30" spans="1:8" s="2" customFormat="1" ht="16.8" customHeight="1">
      <c r="A30" s="37"/>
      <c r="B30" s="43"/>
      <c r="C30" s="307" t="s">
        <v>428</v>
      </c>
      <c r="D30" s="307" t="s">
        <v>666</v>
      </c>
      <c r="E30" s="16" t="s">
        <v>1</v>
      </c>
      <c r="F30" s="308">
        <v>120.5</v>
      </c>
      <c r="G30" s="37"/>
      <c r="H30" s="43"/>
    </row>
    <row r="31" spans="1:8" s="2" customFormat="1" ht="16.8" customHeight="1">
      <c r="A31" s="37"/>
      <c r="B31" s="43"/>
      <c r="C31" s="309" t="s">
        <v>1263</v>
      </c>
      <c r="D31" s="37"/>
      <c r="E31" s="37"/>
      <c r="F31" s="37"/>
      <c r="G31" s="37"/>
      <c r="H31" s="43"/>
    </row>
    <row r="32" spans="1:8" s="2" customFormat="1" ht="16.8" customHeight="1">
      <c r="A32" s="37"/>
      <c r="B32" s="43"/>
      <c r="C32" s="307" t="s">
        <v>661</v>
      </c>
      <c r="D32" s="307" t="s">
        <v>1272</v>
      </c>
      <c r="E32" s="16" t="s">
        <v>423</v>
      </c>
      <c r="F32" s="308">
        <v>120.5</v>
      </c>
      <c r="G32" s="37"/>
      <c r="H32" s="43"/>
    </row>
    <row r="33" spans="1:8" s="2" customFormat="1" ht="16.8" customHeight="1">
      <c r="A33" s="37"/>
      <c r="B33" s="43"/>
      <c r="C33" s="307" t="s">
        <v>611</v>
      </c>
      <c r="D33" s="307" t="s">
        <v>1271</v>
      </c>
      <c r="E33" s="16" t="s">
        <v>423</v>
      </c>
      <c r="F33" s="308">
        <v>368.575</v>
      </c>
      <c r="G33" s="37"/>
      <c r="H33" s="43"/>
    </row>
    <row r="34" spans="1:8" s="2" customFormat="1" ht="16.8" customHeight="1">
      <c r="A34" s="37"/>
      <c r="B34" s="43"/>
      <c r="C34" s="307" t="s">
        <v>667</v>
      </c>
      <c r="D34" s="307" t="s">
        <v>668</v>
      </c>
      <c r="E34" s="16" t="s">
        <v>423</v>
      </c>
      <c r="F34" s="308">
        <v>122.91</v>
      </c>
      <c r="G34" s="37"/>
      <c r="H34" s="43"/>
    </row>
    <row r="35" spans="1:8" s="2" customFormat="1" ht="26.4" customHeight="1">
      <c r="A35" s="37"/>
      <c r="B35" s="43"/>
      <c r="C35" s="302" t="s">
        <v>1273</v>
      </c>
      <c r="D35" s="302" t="s">
        <v>101</v>
      </c>
      <c r="E35" s="37"/>
      <c r="F35" s="37"/>
      <c r="G35" s="37"/>
      <c r="H35" s="43"/>
    </row>
    <row r="36" spans="1:8" s="2" customFormat="1" ht="16.8" customHeight="1">
      <c r="A36" s="37"/>
      <c r="B36" s="43"/>
      <c r="C36" s="303" t="s">
        <v>850</v>
      </c>
      <c r="D36" s="304" t="s">
        <v>851</v>
      </c>
      <c r="E36" s="305" t="s">
        <v>145</v>
      </c>
      <c r="F36" s="306">
        <v>2.352</v>
      </c>
      <c r="G36" s="37"/>
      <c r="H36" s="43"/>
    </row>
    <row r="37" spans="1:8" s="2" customFormat="1" ht="16.8" customHeight="1">
      <c r="A37" s="37"/>
      <c r="B37" s="43"/>
      <c r="C37" s="307" t="s">
        <v>1</v>
      </c>
      <c r="D37" s="307" t="s">
        <v>943</v>
      </c>
      <c r="E37" s="16" t="s">
        <v>1</v>
      </c>
      <c r="F37" s="308">
        <v>0</v>
      </c>
      <c r="G37" s="37"/>
      <c r="H37" s="43"/>
    </row>
    <row r="38" spans="1:8" s="2" customFormat="1" ht="16.8" customHeight="1">
      <c r="A38" s="37"/>
      <c r="B38" s="43"/>
      <c r="C38" s="307" t="s">
        <v>1</v>
      </c>
      <c r="D38" s="307" t="s">
        <v>944</v>
      </c>
      <c r="E38" s="16" t="s">
        <v>1</v>
      </c>
      <c r="F38" s="308">
        <v>0</v>
      </c>
      <c r="G38" s="37"/>
      <c r="H38" s="43"/>
    </row>
    <row r="39" spans="1:8" s="2" customFormat="1" ht="16.8" customHeight="1">
      <c r="A39" s="37"/>
      <c r="B39" s="43"/>
      <c r="C39" s="307" t="s">
        <v>850</v>
      </c>
      <c r="D39" s="307" t="s">
        <v>945</v>
      </c>
      <c r="E39" s="16" t="s">
        <v>1</v>
      </c>
      <c r="F39" s="308">
        <v>2.352</v>
      </c>
      <c r="G39" s="37"/>
      <c r="H39" s="43"/>
    </row>
    <row r="40" spans="1:8" s="2" customFormat="1" ht="16.8" customHeight="1">
      <c r="A40" s="37"/>
      <c r="B40" s="43"/>
      <c r="C40" s="309" t="s">
        <v>1263</v>
      </c>
      <c r="D40" s="37"/>
      <c r="E40" s="37"/>
      <c r="F40" s="37"/>
      <c r="G40" s="37"/>
      <c r="H40" s="43"/>
    </row>
    <row r="41" spans="1:8" s="2" customFormat="1" ht="16.8" customHeight="1">
      <c r="A41" s="37"/>
      <c r="B41" s="43"/>
      <c r="C41" s="307" t="s">
        <v>939</v>
      </c>
      <c r="D41" s="307" t="s">
        <v>1274</v>
      </c>
      <c r="E41" s="16" t="s">
        <v>145</v>
      </c>
      <c r="F41" s="308">
        <v>2.352</v>
      </c>
      <c r="G41" s="37"/>
      <c r="H41" s="43"/>
    </row>
    <row r="42" spans="1:8" s="2" customFormat="1" ht="12">
      <c r="A42" s="37"/>
      <c r="B42" s="43"/>
      <c r="C42" s="307" t="s">
        <v>159</v>
      </c>
      <c r="D42" s="307" t="s">
        <v>1275</v>
      </c>
      <c r="E42" s="16" t="s">
        <v>145</v>
      </c>
      <c r="F42" s="308">
        <v>172.492</v>
      </c>
      <c r="G42" s="37"/>
      <c r="H42" s="43"/>
    </row>
    <row r="43" spans="1:8" s="2" customFormat="1" ht="16.8" customHeight="1">
      <c r="A43" s="37"/>
      <c r="B43" s="43"/>
      <c r="C43" s="307" t="s">
        <v>164</v>
      </c>
      <c r="D43" s="307" t="s">
        <v>1276</v>
      </c>
      <c r="E43" s="16" t="s">
        <v>145</v>
      </c>
      <c r="F43" s="308">
        <v>172.492</v>
      </c>
      <c r="G43" s="37"/>
      <c r="H43" s="43"/>
    </row>
    <row r="44" spans="1:8" s="2" customFormat="1" ht="16.8" customHeight="1">
      <c r="A44" s="37"/>
      <c r="B44" s="43"/>
      <c r="C44" s="307" t="s">
        <v>914</v>
      </c>
      <c r="D44" s="307" t="s">
        <v>1277</v>
      </c>
      <c r="E44" s="16" t="s">
        <v>145</v>
      </c>
      <c r="F44" s="308">
        <v>122.005</v>
      </c>
      <c r="G44" s="37"/>
      <c r="H44" s="43"/>
    </row>
    <row r="45" spans="1:8" s="2" customFormat="1" ht="16.8" customHeight="1">
      <c r="A45" s="37"/>
      <c r="B45" s="43"/>
      <c r="C45" s="303" t="s">
        <v>855</v>
      </c>
      <c r="D45" s="304" t="s">
        <v>856</v>
      </c>
      <c r="E45" s="305" t="s">
        <v>145</v>
      </c>
      <c r="F45" s="306">
        <v>7.84</v>
      </c>
      <c r="G45" s="37"/>
      <c r="H45" s="43"/>
    </row>
    <row r="46" spans="1:8" s="2" customFormat="1" ht="16.8" customHeight="1">
      <c r="A46" s="37"/>
      <c r="B46" s="43"/>
      <c r="C46" s="307" t="s">
        <v>855</v>
      </c>
      <c r="D46" s="307" t="s">
        <v>929</v>
      </c>
      <c r="E46" s="16" t="s">
        <v>1</v>
      </c>
      <c r="F46" s="308">
        <v>7.84</v>
      </c>
      <c r="G46" s="37"/>
      <c r="H46" s="43"/>
    </row>
    <row r="47" spans="1:8" s="2" customFormat="1" ht="16.8" customHeight="1">
      <c r="A47" s="37"/>
      <c r="B47" s="43"/>
      <c r="C47" s="309" t="s">
        <v>1263</v>
      </c>
      <c r="D47" s="37"/>
      <c r="E47" s="37"/>
      <c r="F47" s="37"/>
      <c r="G47" s="37"/>
      <c r="H47" s="43"/>
    </row>
    <row r="48" spans="1:8" s="2" customFormat="1" ht="16.8" customHeight="1">
      <c r="A48" s="37"/>
      <c r="B48" s="43"/>
      <c r="C48" s="307" t="s">
        <v>925</v>
      </c>
      <c r="D48" s="307" t="s">
        <v>1278</v>
      </c>
      <c r="E48" s="16" t="s">
        <v>145</v>
      </c>
      <c r="F48" s="308">
        <v>7.84</v>
      </c>
      <c r="G48" s="37"/>
      <c r="H48" s="43"/>
    </row>
    <row r="49" spans="1:8" s="2" customFormat="1" ht="12">
      <c r="A49" s="37"/>
      <c r="B49" s="43"/>
      <c r="C49" s="307" t="s">
        <v>159</v>
      </c>
      <c r="D49" s="307" t="s">
        <v>1275</v>
      </c>
      <c r="E49" s="16" t="s">
        <v>145</v>
      </c>
      <c r="F49" s="308">
        <v>172.492</v>
      </c>
      <c r="G49" s="37"/>
      <c r="H49" s="43"/>
    </row>
    <row r="50" spans="1:8" s="2" customFormat="1" ht="16.8" customHeight="1">
      <c r="A50" s="37"/>
      <c r="B50" s="43"/>
      <c r="C50" s="307" t="s">
        <v>164</v>
      </c>
      <c r="D50" s="307" t="s">
        <v>1276</v>
      </c>
      <c r="E50" s="16" t="s">
        <v>145</v>
      </c>
      <c r="F50" s="308">
        <v>172.492</v>
      </c>
      <c r="G50" s="37"/>
      <c r="H50" s="43"/>
    </row>
    <row r="51" spans="1:8" s="2" customFormat="1" ht="16.8" customHeight="1">
      <c r="A51" s="37"/>
      <c r="B51" s="43"/>
      <c r="C51" s="307" t="s">
        <v>914</v>
      </c>
      <c r="D51" s="307" t="s">
        <v>1277</v>
      </c>
      <c r="E51" s="16" t="s">
        <v>145</v>
      </c>
      <c r="F51" s="308">
        <v>122.005</v>
      </c>
      <c r="G51" s="37"/>
      <c r="H51" s="43"/>
    </row>
    <row r="52" spans="1:8" s="2" customFormat="1" ht="16.8" customHeight="1">
      <c r="A52" s="37"/>
      <c r="B52" s="43"/>
      <c r="C52" s="307" t="s">
        <v>930</v>
      </c>
      <c r="D52" s="307" t="s">
        <v>931</v>
      </c>
      <c r="E52" s="16" t="s">
        <v>179</v>
      </c>
      <c r="F52" s="308">
        <v>15.68</v>
      </c>
      <c r="G52" s="37"/>
      <c r="H52" s="43"/>
    </row>
    <row r="53" spans="1:8" s="2" customFormat="1" ht="16.8" customHeight="1">
      <c r="A53" s="37"/>
      <c r="B53" s="43"/>
      <c r="C53" s="303" t="s">
        <v>844</v>
      </c>
      <c r="D53" s="304" t="s">
        <v>845</v>
      </c>
      <c r="E53" s="305" t="s">
        <v>145</v>
      </c>
      <c r="F53" s="306">
        <v>124</v>
      </c>
      <c r="G53" s="37"/>
      <c r="H53" s="43"/>
    </row>
    <row r="54" spans="1:8" s="2" customFormat="1" ht="16.8" customHeight="1">
      <c r="A54" s="37"/>
      <c r="B54" s="43"/>
      <c r="C54" s="307" t="s">
        <v>1</v>
      </c>
      <c r="D54" s="307" t="s">
        <v>880</v>
      </c>
      <c r="E54" s="16" t="s">
        <v>1</v>
      </c>
      <c r="F54" s="308">
        <v>0</v>
      </c>
      <c r="G54" s="37"/>
      <c r="H54" s="43"/>
    </row>
    <row r="55" spans="1:8" s="2" customFormat="1" ht="16.8" customHeight="1">
      <c r="A55" s="37"/>
      <c r="B55" s="43"/>
      <c r="C55" s="307" t="s">
        <v>1</v>
      </c>
      <c r="D55" s="307" t="s">
        <v>881</v>
      </c>
      <c r="E55" s="16" t="s">
        <v>1</v>
      </c>
      <c r="F55" s="308">
        <v>0</v>
      </c>
      <c r="G55" s="37"/>
      <c r="H55" s="43"/>
    </row>
    <row r="56" spans="1:8" s="2" customFormat="1" ht="16.8" customHeight="1">
      <c r="A56" s="37"/>
      <c r="B56" s="43"/>
      <c r="C56" s="307" t="s">
        <v>1</v>
      </c>
      <c r="D56" s="307" t="s">
        <v>882</v>
      </c>
      <c r="E56" s="16" t="s">
        <v>1</v>
      </c>
      <c r="F56" s="308">
        <v>0</v>
      </c>
      <c r="G56" s="37"/>
      <c r="H56" s="43"/>
    </row>
    <row r="57" spans="1:8" s="2" customFormat="1" ht="16.8" customHeight="1">
      <c r="A57" s="37"/>
      <c r="B57" s="43"/>
      <c r="C57" s="307" t="s">
        <v>1</v>
      </c>
      <c r="D57" s="307" t="s">
        <v>883</v>
      </c>
      <c r="E57" s="16" t="s">
        <v>1</v>
      </c>
      <c r="F57" s="308">
        <v>0</v>
      </c>
      <c r="G57" s="37"/>
      <c r="H57" s="43"/>
    </row>
    <row r="58" spans="1:8" s="2" customFormat="1" ht="16.8" customHeight="1">
      <c r="A58" s="37"/>
      <c r="B58" s="43"/>
      <c r="C58" s="307" t="s">
        <v>1</v>
      </c>
      <c r="D58" s="307" t="s">
        <v>884</v>
      </c>
      <c r="E58" s="16" t="s">
        <v>1</v>
      </c>
      <c r="F58" s="308">
        <v>84</v>
      </c>
      <c r="G58" s="37"/>
      <c r="H58" s="43"/>
    </row>
    <row r="59" spans="1:8" s="2" customFormat="1" ht="16.8" customHeight="1">
      <c r="A59" s="37"/>
      <c r="B59" s="43"/>
      <c r="C59" s="307" t="s">
        <v>1</v>
      </c>
      <c r="D59" s="307" t="s">
        <v>885</v>
      </c>
      <c r="E59" s="16" t="s">
        <v>1</v>
      </c>
      <c r="F59" s="308">
        <v>0</v>
      </c>
      <c r="G59" s="37"/>
      <c r="H59" s="43"/>
    </row>
    <row r="60" spans="1:8" s="2" customFormat="1" ht="16.8" customHeight="1">
      <c r="A60" s="37"/>
      <c r="B60" s="43"/>
      <c r="C60" s="307" t="s">
        <v>1</v>
      </c>
      <c r="D60" s="307" t="s">
        <v>886</v>
      </c>
      <c r="E60" s="16" t="s">
        <v>1</v>
      </c>
      <c r="F60" s="308">
        <v>40</v>
      </c>
      <c r="G60" s="37"/>
      <c r="H60" s="43"/>
    </row>
    <row r="61" spans="1:8" s="2" customFormat="1" ht="16.8" customHeight="1">
      <c r="A61" s="37"/>
      <c r="B61" s="43"/>
      <c r="C61" s="307" t="s">
        <v>844</v>
      </c>
      <c r="D61" s="307" t="s">
        <v>478</v>
      </c>
      <c r="E61" s="16" t="s">
        <v>1</v>
      </c>
      <c r="F61" s="308">
        <v>124</v>
      </c>
      <c r="G61" s="37"/>
      <c r="H61" s="43"/>
    </row>
    <row r="62" spans="1:8" s="2" customFormat="1" ht="16.8" customHeight="1">
      <c r="A62" s="37"/>
      <c r="B62" s="43"/>
      <c r="C62" s="309" t="s">
        <v>1263</v>
      </c>
      <c r="D62" s="37"/>
      <c r="E62" s="37"/>
      <c r="F62" s="37"/>
      <c r="G62" s="37"/>
      <c r="H62" s="43"/>
    </row>
    <row r="63" spans="1:8" s="2" customFormat="1" ht="12">
      <c r="A63" s="37"/>
      <c r="B63" s="43"/>
      <c r="C63" s="307" t="s">
        <v>876</v>
      </c>
      <c r="D63" s="307" t="s">
        <v>1279</v>
      </c>
      <c r="E63" s="16" t="s">
        <v>145</v>
      </c>
      <c r="F63" s="308">
        <v>124</v>
      </c>
      <c r="G63" s="37"/>
      <c r="H63" s="43"/>
    </row>
    <row r="64" spans="1:8" s="2" customFormat="1" ht="12">
      <c r="A64" s="37"/>
      <c r="B64" s="43"/>
      <c r="C64" s="307" t="s">
        <v>159</v>
      </c>
      <c r="D64" s="307" t="s">
        <v>1275</v>
      </c>
      <c r="E64" s="16" t="s">
        <v>145</v>
      </c>
      <c r="F64" s="308">
        <v>172.492</v>
      </c>
      <c r="G64" s="37"/>
      <c r="H64" s="43"/>
    </row>
    <row r="65" spans="1:8" s="2" customFormat="1" ht="16.8" customHeight="1">
      <c r="A65" s="37"/>
      <c r="B65" s="43"/>
      <c r="C65" s="307" t="s">
        <v>164</v>
      </c>
      <c r="D65" s="307" t="s">
        <v>1276</v>
      </c>
      <c r="E65" s="16" t="s">
        <v>145</v>
      </c>
      <c r="F65" s="308">
        <v>172.492</v>
      </c>
      <c r="G65" s="37"/>
      <c r="H65" s="43"/>
    </row>
    <row r="66" spans="1:8" s="2" customFormat="1" ht="16.8" customHeight="1">
      <c r="A66" s="37"/>
      <c r="B66" s="43"/>
      <c r="C66" s="307" t="s">
        <v>914</v>
      </c>
      <c r="D66" s="307" t="s">
        <v>1277</v>
      </c>
      <c r="E66" s="16" t="s">
        <v>145</v>
      </c>
      <c r="F66" s="308">
        <v>122.005</v>
      </c>
      <c r="G66" s="37"/>
      <c r="H66" s="43"/>
    </row>
    <row r="67" spans="1:8" s="2" customFormat="1" ht="16.8" customHeight="1">
      <c r="A67" s="37"/>
      <c r="B67" s="43"/>
      <c r="C67" s="303" t="s">
        <v>847</v>
      </c>
      <c r="D67" s="304" t="s">
        <v>848</v>
      </c>
      <c r="E67" s="305" t="s">
        <v>145</v>
      </c>
      <c r="F67" s="306">
        <v>10.2</v>
      </c>
      <c r="G67" s="37"/>
      <c r="H67" s="43"/>
    </row>
    <row r="68" spans="1:8" s="2" customFormat="1" ht="16.8" customHeight="1">
      <c r="A68" s="37"/>
      <c r="B68" s="43"/>
      <c r="C68" s="307" t="s">
        <v>1</v>
      </c>
      <c r="D68" s="307" t="s">
        <v>891</v>
      </c>
      <c r="E68" s="16" t="s">
        <v>1</v>
      </c>
      <c r="F68" s="308">
        <v>0</v>
      </c>
      <c r="G68" s="37"/>
      <c r="H68" s="43"/>
    </row>
    <row r="69" spans="1:8" s="2" customFormat="1" ht="16.8" customHeight="1">
      <c r="A69" s="37"/>
      <c r="B69" s="43"/>
      <c r="C69" s="307" t="s">
        <v>847</v>
      </c>
      <c r="D69" s="307" t="s">
        <v>892</v>
      </c>
      <c r="E69" s="16" t="s">
        <v>1</v>
      </c>
      <c r="F69" s="308">
        <v>10.2</v>
      </c>
      <c r="G69" s="37"/>
      <c r="H69" s="43"/>
    </row>
    <row r="70" spans="1:8" s="2" customFormat="1" ht="16.8" customHeight="1">
      <c r="A70" s="37"/>
      <c r="B70" s="43"/>
      <c r="C70" s="309" t="s">
        <v>1263</v>
      </c>
      <c r="D70" s="37"/>
      <c r="E70" s="37"/>
      <c r="F70" s="37"/>
      <c r="G70" s="37"/>
      <c r="H70" s="43"/>
    </row>
    <row r="71" spans="1:8" s="2" customFormat="1" ht="12">
      <c r="A71" s="37"/>
      <c r="B71" s="43"/>
      <c r="C71" s="307" t="s">
        <v>887</v>
      </c>
      <c r="D71" s="307" t="s">
        <v>1280</v>
      </c>
      <c r="E71" s="16" t="s">
        <v>145</v>
      </c>
      <c r="F71" s="308">
        <v>10.2</v>
      </c>
      <c r="G71" s="37"/>
      <c r="H71" s="43"/>
    </row>
    <row r="72" spans="1:8" s="2" customFormat="1" ht="12">
      <c r="A72" s="37"/>
      <c r="B72" s="43"/>
      <c r="C72" s="307" t="s">
        <v>159</v>
      </c>
      <c r="D72" s="307" t="s">
        <v>1275</v>
      </c>
      <c r="E72" s="16" t="s">
        <v>145</v>
      </c>
      <c r="F72" s="308">
        <v>172.492</v>
      </c>
      <c r="G72" s="37"/>
      <c r="H72" s="43"/>
    </row>
    <row r="73" spans="1:8" s="2" customFormat="1" ht="16.8" customHeight="1">
      <c r="A73" s="37"/>
      <c r="B73" s="43"/>
      <c r="C73" s="307" t="s">
        <v>164</v>
      </c>
      <c r="D73" s="307" t="s">
        <v>1276</v>
      </c>
      <c r="E73" s="16" t="s">
        <v>145</v>
      </c>
      <c r="F73" s="308">
        <v>172.492</v>
      </c>
      <c r="G73" s="37"/>
      <c r="H73" s="43"/>
    </row>
    <row r="74" spans="1:8" s="2" customFormat="1" ht="16.8" customHeight="1">
      <c r="A74" s="37"/>
      <c r="B74" s="43"/>
      <c r="C74" s="307" t="s">
        <v>914</v>
      </c>
      <c r="D74" s="307" t="s">
        <v>1277</v>
      </c>
      <c r="E74" s="16" t="s">
        <v>145</v>
      </c>
      <c r="F74" s="308">
        <v>122.005</v>
      </c>
      <c r="G74" s="37"/>
      <c r="H74" s="43"/>
    </row>
    <row r="75" spans="1:8" s="2" customFormat="1" ht="16.8" customHeight="1">
      <c r="A75" s="37"/>
      <c r="B75" s="43"/>
      <c r="C75" s="303" t="s">
        <v>858</v>
      </c>
      <c r="D75" s="304" t="s">
        <v>859</v>
      </c>
      <c r="E75" s="305" t="s">
        <v>145</v>
      </c>
      <c r="F75" s="306">
        <v>28.1</v>
      </c>
      <c r="G75" s="37"/>
      <c r="H75" s="43"/>
    </row>
    <row r="76" spans="1:8" s="2" customFormat="1" ht="16.8" customHeight="1">
      <c r="A76" s="37"/>
      <c r="B76" s="43"/>
      <c r="C76" s="307" t="s">
        <v>1</v>
      </c>
      <c r="D76" s="307" t="s">
        <v>874</v>
      </c>
      <c r="E76" s="16" t="s">
        <v>1</v>
      </c>
      <c r="F76" s="308">
        <v>22.5</v>
      </c>
      <c r="G76" s="37"/>
      <c r="H76" s="43"/>
    </row>
    <row r="77" spans="1:8" s="2" customFormat="1" ht="16.8" customHeight="1">
      <c r="A77" s="37"/>
      <c r="B77" s="43"/>
      <c r="C77" s="307" t="s">
        <v>1</v>
      </c>
      <c r="D77" s="307" t="s">
        <v>875</v>
      </c>
      <c r="E77" s="16" t="s">
        <v>1</v>
      </c>
      <c r="F77" s="308">
        <v>5.6</v>
      </c>
      <c r="G77" s="37"/>
      <c r="H77" s="43"/>
    </row>
    <row r="78" spans="1:8" s="2" customFormat="1" ht="16.8" customHeight="1">
      <c r="A78" s="37"/>
      <c r="B78" s="43"/>
      <c r="C78" s="307" t="s">
        <v>858</v>
      </c>
      <c r="D78" s="307" t="s">
        <v>478</v>
      </c>
      <c r="E78" s="16" t="s">
        <v>1</v>
      </c>
      <c r="F78" s="308">
        <v>28.1</v>
      </c>
      <c r="G78" s="37"/>
      <c r="H78" s="43"/>
    </row>
    <row r="79" spans="1:8" s="2" customFormat="1" ht="16.8" customHeight="1">
      <c r="A79" s="37"/>
      <c r="B79" s="43"/>
      <c r="C79" s="309" t="s">
        <v>1263</v>
      </c>
      <c r="D79" s="37"/>
      <c r="E79" s="37"/>
      <c r="F79" s="37"/>
      <c r="G79" s="37"/>
      <c r="H79" s="43"/>
    </row>
    <row r="80" spans="1:8" s="2" customFormat="1" ht="12">
      <c r="A80" s="37"/>
      <c r="B80" s="43"/>
      <c r="C80" s="307" t="s">
        <v>870</v>
      </c>
      <c r="D80" s="307" t="s">
        <v>1281</v>
      </c>
      <c r="E80" s="16" t="s">
        <v>145</v>
      </c>
      <c r="F80" s="308">
        <v>28.1</v>
      </c>
      <c r="G80" s="37"/>
      <c r="H80" s="43"/>
    </row>
    <row r="81" spans="1:8" s="2" customFormat="1" ht="12">
      <c r="A81" s="37"/>
      <c r="B81" s="43"/>
      <c r="C81" s="307" t="s">
        <v>159</v>
      </c>
      <c r="D81" s="307" t="s">
        <v>1275</v>
      </c>
      <c r="E81" s="16" t="s">
        <v>145</v>
      </c>
      <c r="F81" s="308">
        <v>172.492</v>
      </c>
      <c r="G81" s="37"/>
      <c r="H81" s="43"/>
    </row>
    <row r="82" spans="1:8" s="2" customFormat="1" ht="16.8" customHeight="1">
      <c r="A82" s="37"/>
      <c r="B82" s="43"/>
      <c r="C82" s="307" t="s">
        <v>164</v>
      </c>
      <c r="D82" s="307" t="s">
        <v>1276</v>
      </c>
      <c r="E82" s="16" t="s">
        <v>145</v>
      </c>
      <c r="F82" s="308">
        <v>172.492</v>
      </c>
      <c r="G82" s="37"/>
      <c r="H82" s="43"/>
    </row>
    <row r="83" spans="1:8" s="2" customFormat="1" ht="16.8" customHeight="1">
      <c r="A83" s="37"/>
      <c r="B83" s="43"/>
      <c r="C83" s="303" t="s">
        <v>853</v>
      </c>
      <c r="D83" s="304" t="s">
        <v>853</v>
      </c>
      <c r="E83" s="305" t="s">
        <v>145</v>
      </c>
      <c r="F83" s="306">
        <v>122.005</v>
      </c>
      <c r="G83" s="37"/>
      <c r="H83" s="43"/>
    </row>
    <row r="84" spans="1:8" s="2" customFormat="1" ht="16.8" customHeight="1">
      <c r="A84" s="37"/>
      <c r="B84" s="43"/>
      <c r="C84" s="307" t="s">
        <v>1</v>
      </c>
      <c r="D84" s="307" t="s">
        <v>844</v>
      </c>
      <c r="E84" s="16" t="s">
        <v>1</v>
      </c>
      <c r="F84" s="308">
        <v>124</v>
      </c>
      <c r="G84" s="37"/>
      <c r="H84" s="43"/>
    </row>
    <row r="85" spans="1:8" s="2" customFormat="1" ht="16.8" customHeight="1">
      <c r="A85" s="37"/>
      <c r="B85" s="43"/>
      <c r="C85" s="307" t="s">
        <v>1</v>
      </c>
      <c r="D85" s="307" t="s">
        <v>847</v>
      </c>
      <c r="E85" s="16" t="s">
        <v>1</v>
      </c>
      <c r="F85" s="308">
        <v>10.2</v>
      </c>
      <c r="G85" s="37"/>
      <c r="H85" s="43"/>
    </row>
    <row r="86" spans="1:8" s="2" customFormat="1" ht="16.8" customHeight="1">
      <c r="A86" s="37"/>
      <c r="B86" s="43"/>
      <c r="C86" s="307" t="s">
        <v>1</v>
      </c>
      <c r="D86" s="307" t="s">
        <v>917</v>
      </c>
      <c r="E86" s="16" t="s">
        <v>1</v>
      </c>
      <c r="F86" s="308">
        <v>-2.352</v>
      </c>
      <c r="G86" s="37"/>
      <c r="H86" s="43"/>
    </row>
    <row r="87" spans="1:8" s="2" customFormat="1" ht="16.8" customHeight="1">
      <c r="A87" s="37"/>
      <c r="B87" s="43"/>
      <c r="C87" s="307" t="s">
        <v>1</v>
      </c>
      <c r="D87" s="307" t="s">
        <v>918</v>
      </c>
      <c r="E87" s="16" t="s">
        <v>1</v>
      </c>
      <c r="F87" s="308">
        <v>0</v>
      </c>
      <c r="G87" s="37"/>
      <c r="H87" s="43"/>
    </row>
    <row r="88" spans="1:8" s="2" customFormat="1" ht="16.8" customHeight="1">
      <c r="A88" s="37"/>
      <c r="B88" s="43"/>
      <c r="C88" s="307" t="s">
        <v>1</v>
      </c>
      <c r="D88" s="307" t="s">
        <v>919</v>
      </c>
      <c r="E88" s="16" t="s">
        <v>1</v>
      </c>
      <c r="F88" s="308">
        <v>-2.003</v>
      </c>
      <c r="G88" s="37"/>
      <c r="H88" s="43"/>
    </row>
    <row r="89" spans="1:8" s="2" customFormat="1" ht="16.8" customHeight="1">
      <c r="A89" s="37"/>
      <c r="B89" s="43"/>
      <c r="C89" s="307" t="s">
        <v>1</v>
      </c>
      <c r="D89" s="307" t="s">
        <v>920</v>
      </c>
      <c r="E89" s="16" t="s">
        <v>1</v>
      </c>
      <c r="F89" s="308">
        <v>-7.84</v>
      </c>
      <c r="G89" s="37"/>
      <c r="H89" s="43"/>
    </row>
    <row r="90" spans="1:8" s="2" customFormat="1" ht="16.8" customHeight="1">
      <c r="A90" s="37"/>
      <c r="B90" s="43"/>
      <c r="C90" s="307" t="s">
        <v>853</v>
      </c>
      <c r="D90" s="307" t="s">
        <v>478</v>
      </c>
      <c r="E90" s="16" t="s">
        <v>1</v>
      </c>
      <c r="F90" s="308">
        <v>122.005</v>
      </c>
      <c r="G90" s="37"/>
      <c r="H90" s="43"/>
    </row>
    <row r="91" spans="1:8" s="2" customFormat="1" ht="16.8" customHeight="1">
      <c r="A91" s="37"/>
      <c r="B91" s="43"/>
      <c r="C91" s="309" t="s">
        <v>1263</v>
      </c>
      <c r="D91" s="37"/>
      <c r="E91" s="37"/>
      <c r="F91" s="37"/>
      <c r="G91" s="37"/>
      <c r="H91" s="43"/>
    </row>
    <row r="92" spans="1:8" s="2" customFormat="1" ht="16.8" customHeight="1">
      <c r="A92" s="37"/>
      <c r="B92" s="43"/>
      <c r="C92" s="307" t="s">
        <v>914</v>
      </c>
      <c r="D92" s="307" t="s">
        <v>1277</v>
      </c>
      <c r="E92" s="16" t="s">
        <v>145</v>
      </c>
      <c r="F92" s="308">
        <v>122.005</v>
      </c>
      <c r="G92" s="37"/>
      <c r="H92" s="43"/>
    </row>
    <row r="93" spans="1:8" s="2" customFormat="1" ht="16.8" customHeight="1">
      <c r="A93" s="37"/>
      <c r="B93" s="43"/>
      <c r="C93" s="307" t="s">
        <v>921</v>
      </c>
      <c r="D93" s="307" t="s">
        <v>922</v>
      </c>
      <c r="E93" s="16" t="s">
        <v>179</v>
      </c>
      <c r="F93" s="308">
        <v>244.01</v>
      </c>
      <c r="G93" s="37"/>
      <c r="H93" s="43"/>
    </row>
    <row r="94" spans="1:8" s="2" customFormat="1" ht="7.4" customHeight="1">
      <c r="A94" s="37"/>
      <c r="B94" s="178"/>
      <c r="C94" s="179"/>
      <c r="D94" s="179"/>
      <c r="E94" s="179"/>
      <c r="F94" s="179"/>
      <c r="G94" s="179"/>
      <c r="H94" s="43"/>
    </row>
    <row r="95" spans="1:8" s="2" customFormat="1" ht="12">
      <c r="A95" s="37"/>
      <c r="B95" s="37"/>
      <c r="C95" s="37"/>
      <c r="D95" s="37"/>
      <c r="E95" s="37"/>
      <c r="F95" s="37"/>
      <c r="G95" s="37"/>
      <c r="H95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Pekárek</dc:creator>
  <cp:keywords/>
  <dc:description/>
  <cp:lastModifiedBy>Ladislav Pekárek</cp:lastModifiedBy>
  <dcterms:created xsi:type="dcterms:W3CDTF">2023-02-02T08:05:47Z</dcterms:created>
  <dcterms:modified xsi:type="dcterms:W3CDTF">2023-02-02T08:05:57Z</dcterms:modified>
  <cp:category/>
  <cp:version/>
  <cp:contentType/>
  <cp:contentStatus/>
</cp:coreProperties>
</file>