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workbookProtection lockStructure="1"/>
  <bookViews>
    <workbookView xWindow="65416" yWindow="65416" windowWidth="29040" windowHeight="16440" activeTab="0"/>
  </bookViews>
  <sheets>
    <sheet name="Rekapitulace stavby" sheetId="1" r:id="rId1"/>
    <sheet name="SO - 101 - Komunikace " sheetId="2" r:id="rId2"/>
    <sheet name="SO - 101 - VRN" sheetId="3" r:id="rId3"/>
  </sheets>
  <definedNames>
    <definedName name="_xlnm._FilterDatabase" localSheetId="1" hidden="1">'SO - 101 - Komunikace '!$C$122:$K$278</definedName>
    <definedName name="_xlnm._FilterDatabase" localSheetId="2" hidden="1">'SO - 101 - VRN'!$C$121:$K$164</definedName>
    <definedName name="_xlnm.Print_Area" localSheetId="0">'Rekapitulace stavby'!$D$4:$AO$76,'Rekapitulace stavby'!$C$82:$AQ$97</definedName>
    <definedName name="_xlnm.Print_Area" localSheetId="1">'SO - 101 - Komunikace '!$C$4:$J$76,'SO - 101 - Komunikace '!$C$110:$K$278</definedName>
    <definedName name="_xlnm.Print_Area" localSheetId="2">'SO - 101 - VRN'!$C$4:$J$76,'SO - 101 - VRN'!$C$109:$K$164</definedName>
    <definedName name="_xlnm.Print_Titles" localSheetId="0">'Rekapitulace stavby'!$92:$92</definedName>
    <definedName name="_xlnm.Print_Titles" localSheetId="1">'SO - 101 - Komunikace '!$122:$122</definedName>
    <definedName name="_xlnm.Print_Titles" localSheetId="2">'SO - 101 - VRN'!$121:$121</definedName>
  </definedNames>
  <calcPr calcId="145621"/>
  <extLst/>
</workbook>
</file>

<file path=xl/sharedStrings.xml><?xml version="1.0" encoding="utf-8"?>
<sst xmlns="http://schemas.openxmlformats.org/spreadsheetml/2006/main" count="2025" uniqueCount="427">
  <si>
    <t>Export Komplet</t>
  </si>
  <si>
    <t/>
  </si>
  <si>
    <t>2.0</t>
  </si>
  <si>
    <t>False</t>
  </si>
  <si>
    <t>{b8dca543-f31f-4d81-90da-847d5e66cba6}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</si>
  <si>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</si>
  <si>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</si>
  <si>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</si>
  <si>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</si>
  <si>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</si>
  <si>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</si>
  <si>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</si>
  <si>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</si>
  <si>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</si>
  <si>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13556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</si>
  <si>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</si>
  <si>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</si>
  <si>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</si>
  <si>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</si>
  <si>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</si>
  <si>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</si>
  <si>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</si>
  <si>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4. 4. 2022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</si>
  <si>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</si>
  <si>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</si>
  <si>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</si>
  <si>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</si>
  <si>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</si>
  <si>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</si>
  <si>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</si>
  <si>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</si>
  <si>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</si>
  <si>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</si>
  <si>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</si>
  <si>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</si>
  <si>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</si>
  <si>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</si>
  <si>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</si>
  <si>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</si>
  <si>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</si>
  <si>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</si>
  <si>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</si>
  <si>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</si>
  <si>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</si>
  <si>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</si>
  <si>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</si>
  <si>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</si>
  <si>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</si>
  <si>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</si>
  <si>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</si>
  <si>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</si>
  <si>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</si>
  <si>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</si>
  <si>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</si>
  <si>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</si>
  <si>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</si>
  <si>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</si>
  <si>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</si>
  <si>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</si>
  <si>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</si>
  <si>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</si>
  <si>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</si>
  <si>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</si>
  <si>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</si>
  <si>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</si>
  <si>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</si>
  <si>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</si>
  <si>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</si>
  <si>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</si>
  <si>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</si>
  <si>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</si>
  <si>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</si>
  <si>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</si>
  <si>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</si>
  <si>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</si>
  <si>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</si>
  <si>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</si>
  <si>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</si>
  <si>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</si>
  <si>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{a5bd83c4-e16a-4621-bc30-d1f5d405f75e}</t>
  </si>
  <si>
    <t>2</t>
  </si>
  <si>
    <t>SO - 101</t>
  </si>
  <si>
    <t>VRN</t>
  </si>
  <si>
    <t>{481cb7e7-a01b-4e3d-bc3b-84256136f7ec}</t>
  </si>
  <si>
    <t>KRYCÍ LIST SOUPISU PRACÍ</t>
  </si>
  <si>
    <t>Objekt:</t>
  </si>
  <si>
    <t xml:space="preserve">SO - 101 - Komunikace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</si>
  <si>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</si>
  <si>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</si>
  <si>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</si>
  <si>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</si>
  <si>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</si>
  <si>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</si>
  <si>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</si>
  <si>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</si>
  <si>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</si>
  <si>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</si>
  <si>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</si>
  <si>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</si>
  <si>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</si>
  <si>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</si>
  <si>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</si>
  <si>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</si>
  <si>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</si>
  <si>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</si>
  <si>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</si>
  <si>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</si>
  <si>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</si>
  <si>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</si>
  <si>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</si>
  <si>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</si>
  <si>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</si>
  <si>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</si>
  <si>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</si>
  <si>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</si>
  <si>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</si>
  <si>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</si>
  <si>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</si>
  <si>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podkladu živičného tl přes 50 do 100 mm strojně pl přes 200 m2</t>
  </si>
  <si>
    <t>m2</t>
  </si>
  <si>
    <t>CS ÚRS 2022 01</t>
  </si>
  <si>
    <t>4</t>
  </si>
  <si>
    <t>450301796</t>
  </si>
  <si>
    <t>PP</t>
  </si>
  <si>
    <t>Odstranění podkladů nebo krytů strojně plochy jednotlivě přes 200 m2 s přemístěním hmot na skládku na vzdálenost do 20 m nebo s naložením na dopravní prostředek živičných, o tl. vrstvy přes 50 do 100 mm</t>
  </si>
  <si>
    <t>Online PSC</t>
  </si>
  <si>
    <t>https://podminky.urs.cz/item/CS_URS_2022_01/113107242</t>
  </si>
  <si>
    <t>VV</t>
  </si>
  <si>
    <t>"asfaltovy povrch 90mm" 2900+39</t>
  </si>
  <si>
    <t>122151103</t>
  </si>
  <si>
    <t>Odkopávky a prokopávky nezapažené v hornině třídy těžitelnosti I skupiny 1 a 2 objem do 100 m3 strojně</t>
  </si>
  <si>
    <t>m3</t>
  </si>
  <si>
    <t>611466267</t>
  </si>
  <si>
    <t>Odkopávky a prokopávky nezapažené strojně v hornině třídy těžitelnosti I skupiny 1 a 2 přes 50 do 100 m3</t>
  </si>
  <si>
    <t>https://podminky.urs.cz/item/CS_URS_2022_01/122151103</t>
  </si>
  <si>
    <t>"odkopavky v místě vyhyben  " 26.52</t>
  </si>
  <si>
    <t>"odkopavky v místě svodnic" 1.02</t>
  </si>
  <si>
    <t>"odkopavky v místě obratiště " 35.2</t>
  </si>
  <si>
    <t>Součet</t>
  </si>
  <si>
    <t>3</t>
  </si>
  <si>
    <t>162751117</t>
  </si>
  <si>
    <t>Vodorovné přemístění přes 9 000 do 10000 m výkopku/sypaniny z horniny třídy těžitelnosti I skupiny 1 až 3</t>
  </si>
  <si>
    <t>93197634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</si>
  <si>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</si>
  <si>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</si>
  <si>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62,740</t>
  </si>
  <si>
    <t>162751119</t>
  </si>
  <si>
    <t>Příplatek k vodorovnému přemístění výkopku/sypaniny z horniny třídy těžitelnosti I skupiny 1 až 3 ZKD 1000 m přes 10000 m</t>
  </si>
  <si>
    <t>1930607639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</si>
  <si>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</si>
  <si>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</si>
  <si>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"celkově do 20km " 62.740*10</t>
  </si>
  <si>
    <t>5</t>
  </si>
  <si>
    <t>181951112</t>
  </si>
  <si>
    <t>Úprava pláně v hornině třídy těžitelnosti I skupiny 1 až 3 se zhutněním strojně</t>
  </si>
  <si>
    <t>-174869057</t>
  </si>
  <si>
    <t>Úprava pláně vyrovnáním výškových rozdílů strojně v hornině třídy těžitelnosti I, skupiny 1 až 3 se zhutněním</t>
  </si>
  <si>
    <t>https://podminky.urs.cz/item/CS_URS_2022_01/181951112</t>
  </si>
  <si>
    <t>"vyhybny,obratistě " 68+90</t>
  </si>
  <si>
    <t>Komunikace pozemní</t>
  </si>
  <si>
    <t>6</t>
  </si>
  <si>
    <t>564851111</t>
  </si>
  <si>
    <t>Podklad ze štěrkodrtě ŠD tl 150 mm</t>
  </si>
  <si>
    <t>-1305179904</t>
  </si>
  <si>
    <t>Podklad ze štěrkodrti ŠD s rozprostřením a zhutněním plochy přes 100 m2, po zhutnění tl. 150 mm</t>
  </si>
  <si>
    <t>https://podminky.urs.cz/item/CS_URS_2022_01/564851111</t>
  </si>
  <si>
    <t>"podklad vyhybny,obratiste SD 0/32 " 68+90</t>
  </si>
  <si>
    <t>"podsyp vyhybny, obratiste  SD 0/63" 68+90</t>
  </si>
  <si>
    <t>7</t>
  </si>
  <si>
    <t>565135121</t>
  </si>
  <si>
    <t>Asfaltový beton vrstva podkladní ACP 16 (obalované kamenivo OKS) tl 50 mm š přes 3 m</t>
  </si>
  <si>
    <t>1983971855</t>
  </si>
  <si>
    <t>Asfaltový beton vrstva podkladní ACP 16 (obalované kamenivo střednězrnné - OKS)  s rozprostřením a zhutněním v pruhu šířky přes 3 m, po zhutnění tl. 50 mm</t>
  </si>
  <si>
    <t>https://podminky.urs.cz/item/CS_URS_2022_01/565135121</t>
  </si>
  <si>
    <t>"komunikace+vyhybny+obratiště" 2900+68+90+39</t>
  </si>
  <si>
    <t>8</t>
  </si>
  <si>
    <t>150252651</t>
  </si>
  <si>
    <t>https://podminky.urs.cz/item/CS_URS_2022_01/567511121</t>
  </si>
  <si>
    <t>"recyklace komunikace " 2900+39</t>
  </si>
  <si>
    <t>9</t>
  </si>
  <si>
    <t>567512122</t>
  </si>
  <si>
    <t>Recyklace podkladu za studena na místě - promísení s pojivem, kamenivem tl přes 120 do 150 mm pl přes 1000 do 3000 m2</t>
  </si>
  <si>
    <t>-752747894</t>
  </si>
  <si>
    <t>Recyklace podkladní vrstvy za studena na místě promísení rozpojené směsi s kamenivem a pojivem (materiál ve specifikaci) s rozhrnutím, zhutněním a vlhčením plochy přes 1 000 do 3 000 m2, tloušťky po zhutnění přes 120 do 150 mm</t>
  </si>
  <si>
    <t>https://podminky.urs.cz/item/CS_URS_2022_01/567512122</t>
  </si>
  <si>
    <t xml:space="preserve">" Před zahajením prací , bude provedena laboratorní zkouška , na zjištění  přesného množství přidaného pojiva ( % ). "  </t>
  </si>
  <si>
    <t xml:space="preserve">" Receptura bude předána investorovi ke schválení " </t>
  </si>
  <si>
    <t>10</t>
  </si>
  <si>
    <t>M</t>
  </si>
  <si>
    <t>58344171</t>
  </si>
  <si>
    <t>štěrkodrť frakce 0/32</t>
  </si>
  <si>
    <t>t</t>
  </si>
  <si>
    <t>-1379921306</t>
  </si>
  <si>
    <t>"započitano 30% dané plochy recyklatu, v-0.15, 1m3/1,8t  " ((2939/100)*30)*0.15*1.8</t>
  </si>
  <si>
    <t>11</t>
  </si>
  <si>
    <t>11162540</t>
  </si>
  <si>
    <t>emulze asfaltová obalovací pro použití za studena</t>
  </si>
  <si>
    <t>-461714783</t>
  </si>
  <si>
    <t>"započítano 2% objemové hmotnosti zhutněné vrstvy tj. 46kg/m3" (2939*0.15)*46*0.001</t>
  </si>
  <si>
    <t>12</t>
  </si>
  <si>
    <t>58522110</t>
  </si>
  <si>
    <t>cement portlandký struskový CEM II 42,5MPa</t>
  </si>
  <si>
    <t>1627998421</t>
  </si>
  <si>
    <t>cement portlandský směsný CEM II 42,5MPa</t>
  </si>
  <si>
    <t>"započítano 3% objemové hmotnosti zhutněné vrstvy tj. 69kg/m3" (2939*0.15)*69*0.001</t>
  </si>
  <si>
    <t>13</t>
  </si>
  <si>
    <t>573111112</t>
  </si>
  <si>
    <t>Postřik živičný infiltrační s posypem z asfaltu množství 1 kg/m2</t>
  </si>
  <si>
    <t>1195377442</t>
  </si>
  <si>
    <t>Postřik infiltrační PI z asfaltu silničního s posypem kamenivem, v množství 1,00 kg/m2</t>
  </si>
  <si>
    <t>https://podminky.urs.cz/item/CS_URS_2022_01/573111112</t>
  </si>
  <si>
    <t>14</t>
  </si>
  <si>
    <t>573211109</t>
  </si>
  <si>
    <t>Postřik živičný spojovací z asfaltu v množství 0,50 kg/m2</t>
  </si>
  <si>
    <t>1446012088</t>
  </si>
  <si>
    <t>Postřik spojovací PS bez posypu kamenivem z asfaltu silničního, v množství 0,50 kg/m2</t>
  </si>
  <si>
    <t>https://podminky.urs.cz/item/CS_URS_2022_01/573211109</t>
  </si>
  <si>
    <t>577134121</t>
  </si>
  <si>
    <t>Asfaltový beton vrstva obrusná ACO 11 (ABS) tř. I tl 40 mm š přes 3 m z nemodifikovaného asfaltu</t>
  </si>
  <si>
    <t>-1009148074</t>
  </si>
  <si>
    <t>Asfaltový beton vrstva obrusná ACO 11 (ABS)  s rozprostřením a se zhutněním z nemodifikovaného asfaltu v pruhu šířky přes 3 m tř. I, po zhutnění tl. 40 mm</t>
  </si>
  <si>
    <t>https://podminky.urs.cz/item/CS_URS_2022_01/577134121</t>
  </si>
  <si>
    <t>Trubní vedení</t>
  </si>
  <si>
    <t>16</t>
  </si>
  <si>
    <t>899231111</t>
  </si>
  <si>
    <t>Výšková úprava uličního vstupu nebo vpusti do 200 mm mříže</t>
  </si>
  <si>
    <t>kus</t>
  </si>
  <si>
    <t>-1771333253</t>
  </si>
  <si>
    <t>Výšková úprava uličního vstupu nebo vpusti do 200 mm  zvýšením mříže</t>
  </si>
  <si>
    <t>https://podminky.urs.cz/item/CS_URS_2022_01/899231111</t>
  </si>
  <si>
    <t>" uprava stavajících vpusti , mřiže - přizpusobení k terenu "4</t>
  </si>
  <si>
    <t>17</t>
  </si>
  <si>
    <t>899331111</t>
  </si>
  <si>
    <t>Výšková úprava uličního vstupu nebo vpusti do 200 mm  poklopu</t>
  </si>
  <si>
    <t>2090453160</t>
  </si>
  <si>
    <t>Výšková úprava uličního vstupu nebo vpusti do 200 mm  zvýšením poklopu</t>
  </si>
  <si>
    <t>https://podminky.urs.cz/item/CS_URS_2022_01/899331111</t>
  </si>
  <si>
    <t>"výškova uprava poklopu - k novemu terenu " 23</t>
  </si>
  <si>
    <t>18</t>
  </si>
  <si>
    <t>899431111</t>
  </si>
  <si>
    <t>Výšková úprava uličního vstupu nebo vpusti do 200 mm krycího hrnce, šoupěte nebo hydrantu</t>
  </si>
  <si>
    <t>-1733672587</t>
  </si>
  <si>
    <t>Výšková úprava uličního vstupu nebo vpusti do 200 mm  zvýšením krycího hrnce, šoupěte nebo hydrantu bez úpravy armatur</t>
  </si>
  <si>
    <t>https://podminky.urs.cz/item/CS_URS_2022_01/899431111</t>
  </si>
  <si>
    <t>" uprava k novemu terenu - nivelete " 5</t>
  </si>
  <si>
    <t>Ostatní konstrukce a práce, bourání</t>
  </si>
  <si>
    <t>19</t>
  </si>
  <si>
    <t>914111111</t>
  </si>
  <si>
    <t>Montáž svislé dopravní značky do velikosti 1 m2 objímkami na sloupek nebo konzolu</t>
  </si>
  <si>
    <t>650658066</t>
  </si>
  <si>
    <t>Montáž svislé dopravní značky základní  velikosti do 1 m2 objímkami na sloupky nebo konzoly</t>
  </si>
  <si>
    <t>https://podminky.urs.cz/item/CS_URS_2022_01/914111111</t>
  </si>
  <si>
    <t>20</t>
  </si>
  <si>
    <t>40445620</t>
  </si>
  <si>
    <t>zákazové, příkazové dopravní značky B1-B34, C1-15 700mm</t>
  </si>
  <si>
    <t>-1339457334</t>
  </si>
  <si>
    <t>914511111</t>
  </si>
  <si>
    <t>Montáž sloupku dopravních značek délky do 3,5 m s betonovým základem</t>
  </si>
  <si>
    <t>-521739706</t>
  </si>
  <si>
    <t>Montáž sloupku dopravních značek  délky do 3,5 m do betonového základu</t>
  </si>
  <si>
    <t>https://podminky.urs.cz/item/CS_URS_2022_01/914511111</t>
  </si>
  <si>
    <t>22</t>
  </si>
  <si>
    <t>40445225</t>
  </si>
  <si>
    <t>sloupek pro dopravní značku Zn D 60mm v 3,5m</t>
  </si>
  <si>
    <t>-2027956450</t>
  </si>
  <si>
    <t>23</t>
  </si>
  <si>
    <t>40445240</t>
  </si>
  <si>
    <t>patka pro sloupek Al D 60mm</t>
  </si>
  <si>
    <t>1164612562</t>
  </si>
  <si>
    <t>24</t>
  </si>
  <si>
    <t>40445256</t>
  </si>
  <si>
    <t>svorka upínací na sloupek dopravní značky D 60mm</t>
  </si>
  <si>
    <t>696313708</t>
  </si>
  <si>
    <t>25</t>
  </si>
  <si>
    <t>40445253</t>
  </si>
  <si>
    <t>víčko plastové na sloupek D 60mm</t>
  </si>
  <si>
    <t>-1763710748</t>
  </si>
  <si>
    <t>26</t>
  </si>
  <si>
    <t>919732211</t>
  </si>
  <si>
    <t>Styčná spára napojení nového živičného povrchu na stávající za tepla š 15 mm hl 25 mm s prořezáním</t>
  </si>
  <si>
    <t>m</t>
  </si>
  <si>
    <t>-853024640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</si>
  <si>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</si>
  <si>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https://podminky.urs.cz/item/CS_URS_2022_01/919732211</t>
  </si>
  <si>
    <t>"napojeni na novy a stary povrch,  " 32</t>
  </si>
  <si>
    <t>27</t>
  </si>
  <si>
    <t>919735112</t>
  </si>
  <si>
    <t>Řezání stávajícího živičného krytu hl přes 50 do 100 mm</t>
  </si>
  <si>
    <t>-227494051</t>
  </si>
  <si>
    <t>Řezání stávajícího živičného krytu nebo podkladu  hloubky přes 50 do 100 mm</t>
  </si>
  <si>
    <t>https://podminky.urs.cz/item/CS_URS_2022_01/919735112</t>
  </si>
  <si>
    <t>"napojeni na novy a stary povrch " 32</t>
  </si>
  <si>
    <t>28</t>
  </si>
  <si>
    <t>938902113</t>
  </si>
  <si>
    <t>Čištění příkopů komunikací příkopovým rypadlem objem nánosu do 0,5 m3/m</t>
  </si>
  <si>
    <t>2089157000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</si>
  <si>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</si>
  <si>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https://podminky.urs.cz/item/CS_URS_2022_01/938902113</t>
  </si>
  <si>
    <t>PSC</t>
  </si>
  <si>
    <t xml:space="preserve">Poznámka k souboru cen:
1. Ceny nelze použít pro čištění příkopů zakrytých; toto čištění se oceňuje individuálně. 2. Pro volbu ceny se objem nánosu na 1 m délky příkopu určí jako podíl celkového množství nánosu všech příkopů objektu a jejich celkové délky. 3. V cenách nejsou započteny náklady na vodorovnou dopravu odstraněného materiálu, která se oceňuje cenami souboru cen 997 22-15 Vodorovná doprava suti. </t>
  </si>
  <si>
    <t>"čistění příkopu - viz. TZ " 890</t>
  </si>
  <si>
    <t>29</t>
  </si>
  <si>
    <t>938902122</t>
  </si>
  <si>
    <t>Čištění ploch betonových konstrukcí tlakovou vodou</t>
  </si>
  <si>
    <t>-770332183</t>
  </si>
  <si>
    <t>Čištění nádrží, ploch dřevěných nebo betonových konstrukcí, potrubí  ploch betonových konstrukcí tlakovou vodou</t>
  </si>
  <si>
    <t>https://podminky.urs.cz/item/CS_URS_2022_01/938902122</t>
  </si>
  <si>
    <t>"čistění stavajících vpusti od nanosu , listí - vnitřek vpusti vnitrn.plocha*počet  " 16*4</t>
  </si>
  <si>
    <t>"čistění stav. propustku - roury vnitřek " 38</t>
  </si>
  <si>
    <t>30</t>
  </si>
  <si>
    <t>R1</t>
  </si>
  <si>
    <t xml:space="preserve">Osazení ocelových svodnic do betonového lože, lože z betonu C30/37 XF1, konzistence betonu S3,  včetně dodávky </t>
  </si>
  <si>
    <t>-424471310</t>
  </si>
  <si>
    <t>Osazení ocelových svodnic do betonového lože, lože z betonu C30/37 XF1, konzistence betonu S3,  včetně dodávky</t>
  </si>
  <si>
    <t>"délka svodnice 6+11" 17</t>
  </si>
  <si>
    <t>997</t>
  </si>
  <si>
    <t>Přesun sutě</t>
  </si>
  <si>
    <t>31</t>
  </si>
  <si>
    <t>997221551</t>
  </si>
  <si>
    <t>Vodorovná doprava suti ze sypkých materiálů do 1 km</t>
  </si>
  <si>
    <t>-639037612</t>
  </si>
  <si>
    <t>Vodorovná doprava suti  bez naložení, ale se složením a s hrubým urovnáním ze sypkých materiálů, na vzdálenost do 1 km</t>
  </si>
  <si>
    <t>https://podminky.urs.cz/item/CS_URS_2022_01/997221551</t>
  </si>
  <si>
    <t>" doprava asf. sutě " 646.58</t>
  </si>
  <si>
    <t>"doprava nánosu " 288.36</t>
  </si>
  <si>
    <t>32</t>
  </si>
  <si>
    <t>997221559</t>
  </si>
  <si>
    <t>Příplatek ZKD 1 km u vodorovné dopravy suti ze sypkých materiálů</t>
  </si>
  <si>
    <t>-1474024168</t>
  </si>
  <si>
    <t>Vodorovná doprava suti  bez naložení, ale se složením a s hrubým urovnáním Příplatek k ceně za každý další i započatý 1 km přes 1 km</t>
  </si>
  <si>
    <t>https://podminky.urs.cz/item/CS_URS_2022_01/997221559</t>
  </si>
  <si>
    <t>" celková vzdálenost do 20km " 19*934.940</t>
  </si>
  <si>
    <t>33</t>
  </si>
  <si>
    <t>997221873</t>
  </si>
  <si>
    <t>Poplatek za uložení stavebního odpadu na recyklační skládce (skládkovné) zeminy a kamení zatříděného do Katalogu odpadů pod kódem 17 05 04</t>
  </si>
  <si>
    <t>-164921487</t>
  </si>
  <si>
    <t>https://podminky.urs.cz/item/CS_URS_2022_01/997221873</t>
  </si>
  <si>
    <t>"poplatek odkopávky - ori. hmot. vyk. materiálu 1370kg/m3" 1.37*62.74</t>
  </si>
  <si>
    <t>" poplatek nánosu z čístění příkopu " 288.36</t>
  </si>
  <si>
    <t>34</t>
  </si>
  <si>
    <t>997221875</t>
  </si>
  <si>
    <t>Poplatek za uložení stavebního odpadu na recyklační skládce (skládkovné) asfaltového bez obsahu dehtu zatříděného do Katalogu odpadů pod kódem 17 03 02</t>
  </si>
  <si>
    <t>2127916399</t>
  </si>
  <si>
    <t>https://podminky.urs.cz/item/CS_URS_2022_01/997221875</t>
  </si>
  <si>
    <t>"poplatek za asfalt " 0.22*2939</t>
  </si>
  <si>
    <t>998</t>
  </si>
  <si>
    <t>Přesun hmot</t>
  </si>
  <si>
    <t>35</t>
  </si>
  <si>
    <t>998225111</t>
  </si>
  <si>
    <t>Přesun hmot pro pozemní komunikace s krytem z kamene, monolitickým betonovým nebo živičným</t>
  </si>
  <si>
    <t>-1426160547</t>
  </si>
  <si>
    <t>Přesun hmot pro komunikace s krytem z kameniva, monolitickým betonovým nebo živičným  dopravní vzdálenost do 200 m jakékoliv délky objektu</t>
  </si>
  <si>
    <t>https://podminky.urs.cz/item/CS_URS_2022_01/998225111</t>
  </si>
  <si>
    <t>36</t>
  </si>
  <si>
    <t>998225191</t>
  </si>
  <si>
    <t>Příplatek k přesunu hmot pro pozemní komunikace s krytem z kamene, živičným, betonovým do 1000 m</t>
  </si>
  <si>
    <t>-744009708</t>
  </si>
  <si>
    <t>Přesun hmot pro komunikace s krytem z kameniva, monolitickým betonovým nebo živičným  Příplatek k ceně za zvětšený přesun přes vymezenou největší dopravní vzdálenost do 1000 m</t>
  </si>
  <si>
    <t>https://podminky.urs.cz/item/CS_URS_2022_01/998225191</t>
  </si>
  <si>
    <t>SO - 101 - VRN</t>
  </si>
  <si>
    <t>VRN - Vedlejší rozpočtové náklady</t>
  </si>
  <si>
    <t xml:space="preserve">    VRN1 - Průzkumné, geodetické a projektové práce</t>
  </si>
  <si>
    <t xml:space="preserve">    VRN3 - Staveniště</t>
  </si>
  <si>
    <t xml:space="preserve">    VRN4 - Inženýrská činnost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</si>
  <si>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</si>
  <si>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</si>
  <si>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</si>
  <si>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</si>
  <si>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</si>
  <si>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</si>
  <si>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</si>
  <si>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</si>
  <si>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-1083936744</t>
  </si>
  <si>
    <t>"vytýčení stavby (protokol) , zaměření skutečného provedení stavby ( tistěna forma + cd ), vytyčení inž. sítí " 1</t>
  </si>
  <si>
    <t xml:space="preserve">"včetně ověření inž. sití kopanými sondami" </t>
  </si>
  <si>
    <t>VRN3</t>
  </si>
  <si>
    <t>Staveniště</t>
  </si>
  <si>
    <t>030001000</t>
  </si>
  <si>
    <t>Příprava,zařízení staveniště</t>
  </si>
  <si>
    <t>423772144</t>
  </si>
  <si>
    <t>Příprava, zařízení staveniště</t>
  </si>
  <si>
    <t xml:space="preserve">"Veškeré náklady spojené s zřízení, provozem a odstranění stavěníště, včetně uklidu daných ploch - čistota staveniště a okolí  " </t>
  </si>
  <si>
    <t xml:space="preserve">"údržba staveniště, oplocení staveniště (  pro uskladnění materiálu) " </t>
  </si>
  <si>
    <t xml:space="preserve">"přistupové a přechodové lávky,mostky k RD  dle potřeby rozsahu stavby " </t>
  </si>
  <si>
    <t xml:space="preserve">"zabezpečení staveniště a okolí, výstražné cedule, ostraha stavenistě, atd " </t>
  </si>
  <si>
    <t xml:space="preserve">"zřízením přípojek energií k objektům zařízení staveniště, vybudování případných měřících odběrných míst " </t>
  </si>
  <si>
    <t xml:space="preserve">"včetně všech prací spojene se staveništěm" </t>
  </si>
  <si>
    <t>VRN4</t>
  </si>
  <si>
    <t>Inženýrská činnost</t>
  </si>
  <si>
    <t>040001000</t>
  </si>
  <si>
    <t>zkoušky konstrukcí a prací nezávislou zkušebnou</t>
  </si>
  <si>
    <t>2027667159</t>
  </si>
  <si>
    <t xml:space="preserve">"zkoušky konstrukcí a prací nezávislou zkušebnou - betony, hutnění,atd " </t>
  </si>
  <si>
    <t xml:space="preserve">"Množství a druh zkoušek bude provedeno dle norem ČSN 72 1006, ČSN EN IS 17892-1 až 4, a TP 146" </t>
  </si>
  <si>
    <t>"včetně všech ostatních příslušných norem uvedene v TP 146 dle daných použitých materiálu." 1</t>
  </si>
  <si>
    <t>VRN7</t>
  </si>
  <si>
    <t>Provozní vlivy</t>
  </si>
  <si>
    <t>070001000</t>
  </si>
  <si>
    <t xml:space="preserve">Provozní vlivy - přechodné dopravní značení </t>
  </si>
  <si>
    <t>-710689420</t>
  </si>
  <si>
    <t xml:space="preserve">"Zřízení, udržba a odstranění PDZ , včetně veškerých nákladu spojených s PDZ! " </t>
  </si>
  <si>
    <t xml:space="preserve">", zabezpečení odcizení PDZ, náklady na zrizení objíždky, atd " </t>
  </si>
  <si>
    <t xml:space="preserve">"Vyřízení uzávěry s přislušnými orgány dané komunikace - Policie ČR , odbor Dopravy " </t>
  </si>
  <si>
    <t>VRN9</t>
  </si>
  <si>
    <t>Ostatní náklady</t>
  </si>
  <si>
    <t>090001000</t>
  </si>
  <si>
    <t>Průběžná fotodokumentace stavby</t>
  </si>
  <si>
    <t>-1833434708</t>
  </si>
  <si>
    <t>"Průběžna fotodokumentace stavby po jednotlivých úsecích. tj - bourání, zakládání, spodní stavba, vozovka, atd.. " 1</t>
  </si>
  <si>
    <t xml:space="preserve">"včetně sousedních pozemků před realizaci stavby " </t>
  </si>
  <si>
    <t xml:space="preserve">"tištěná i digitalní (cd) forma "  </t>
  </si>
  <si>
    <t>0900010007</t>
  </si>
  <si>
    <t>Pomocné práce zřizující nebo zajišťující ochranu inženýrských sítí</t>
  </si>
  <si>
    <t>-1039991000</t>
  </si>
  <si>
    <t>"Pomocné práce při kolizi s inž. sitěmi - řuční sondy, podpěry,atd  " 1</t>
  </si>
  <si>
    <t>09000100089</t>
  </si>
  <si>
    <t xml:space="preserve">ochrana inž. sití </t>
  </si>
  <si>
    <t>-113696783</t>
  </si>
  <si>
    <t>"Rezerva v případě zjistění kolize inž. sití se stavbou  - zabezpečení pred poškozením - chraničky, krycí desky, výstražná folie,atd   "  1</t>
  </si>
  <si>
    <t xml:space="preserve">"soubor za celou stavbu , tj. množství chraničky, krycí desky, výstražná folie dle výskytu kolize s inž. sítěmi. " </t>
  </si>
  <si>
    <t>PD PRO OPRAVU KOMUNIKACE UL. NA TRÁVNÍKÁCH</t>
  </si>
  <si>
    <t xml:space="preserve">SO - 101 </t>
  </si>
  <si>
    <t xml:space="preserve">Komunikace </t>
  </si>
  <si>
    <t>soubor</t>
  </si>
  <si>
    <t>567531121</t>
  </si>
  <si>
    <t>Recyklace podkladu za studena na místě - rozpojení a reprofilace tl do 250 mm pl přes 1000 do 3000 m2</t>
  </si>
  <si>
    <t>Recyklace podkladní vrstvy za studena na místě rozpojení a reprofilace podkladu s hutněním plochy přes 1 000 do 3 000 m2, tloušťky do 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</si>
</sst>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7" fontId="23" fillId="0" borderId="2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242" TargetMode="External" /><Relationship Id="rId2" Type="http://schemas.openxmlformats.org/officeDocument/2006/relationships/hyperlink" Target="https://podminky.urs.cz/item/CS_URS_2022_01/122151103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62751119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64851111" TargetMode="External" /><Relationship Id="rId7" Type="http://schemas.openxmlformats.org/officeDocument/2006/relationships/hyperlink" Target="https://podminky.urs.cz/item/CS_URS_2022_01/565135121" TargetMode="External" /><Relationship Id="rId8" Type="http://schemas.openxmlformats.org/officeDocument/2006/relationships/hyperlink" Target="https://podminky.urs.cz/item/CS_URS_2022_01/567511121" TargetMode="External" /><Relationship Id="rId9" Type="http://schemas.openxmlformats.org/officeDocument/2006/relationships/hyperlink" Target="https://podminky.urs.cz/item/CS_URS_2022_01/567512122" TargetMode="External" /><Relationship Id="rId10" Type="http://schemas.openxmlformats.org/officeDocument/2006/relationships/hyperlink" Target="https://podminky.urs.cz/item/CS_URS_2022_01/573111112" TargetMode="External" /><Relationship Id="rId11" Type="http://schemas.openxmlformats.org/officeDocument/2006/relationships/hyperlink" Target="https://podminky.urs.cz/item/CS_URS_2022_01/573211109" TargetMode="External" /><Relationship Id="rId12" Type="http://schemas.openxmlformats.org/officeDocument/2006/relationships/hyperlink" Target="https://podminky.urs.cz/item/CS_URS_2022_01/577134121" TargetMode="External" /><Relationship Id="rId13" Type="http://schemas.openxmlformats.org/officeDocument/2006/relationships/hyperlink" Target="https://podminky.urs.cz/item/CS_URS_2022_01/899231111" TargetMode="External" /><Relationship Id="rId14" Type="http://schemas.openxmlformats.org/officeDocument/2006/relationships/hyperlink" Target="https://podminky.urs.cz/item/CS_URS_2022_01/899331111" TargetMode="External" /><Relationship Id="rId15" Type="http://schemas.openxmlformats.org/officeDocument/2006/relationships/hyperlink" Target="https://podminky.urs.cz/item/CS_URS_2022_01/899431111" TargetMode="External" /><Relationship Id="rId16" Type="http://schemas.openxmlformats.org/officeDocument/2006/relationships/hyperlink" Target="https://podminky.urs.cz/item/CS_URS_2022_01/914111111" TargetMode="External" /><Relationship Id="rId17" Type="http://schemas.openxmlformats.org/officeDocument/2006/relationships/hyperlink" Target="https://podminky.urs.cz/item/CS_URS_2022_01/914511111" TargetMode="External" /><Relationship Id="rId18" Type="http://schemas.openxmlformats.org/officeDocument/2006/relationships/hyperlink" Target="https://podminky.urs.cz/item/CS_URS_2022_01/919732211" TargetMode="External" /><Relationship Id="rId19" Type="http://schemas.openxmlformats.org/officeDocument/2006/relationships/hyperlink" Target="https://podminky.urs.cz/item/CS_URS_2022_01/919735112" TargetMode="External" /><Relationship Id="rId20" Type="http://schemas.openxmlformats.org/officeDocument/2006/relationships/hyperlink" Target="https://podminky.urs.cz/item/CS_URS_2022_01/938902113" TargetMode="External" /><Relationship Id="rId21" Type="http://schemas.openxmlformats.org/officeDocument/2006/relationships/hyperlink" Target="https://podminky.urs.cz/item/CS_URS_2022_01/938902122" TargetMode="External" /><Relationship Id="rId22" Type="http://schemas.openxmlformats.org/officeDocument/2006/relationships/hyperlink" Target="https://podminky.urs.cz/item/CS_URS_2022_01/997221551" TargetMode="External" /><Relationship Id="rId23" Type="http://schemas.openxmlformats.org/officeDocument/2006/relationships/hyperlink" Target="https://podminky.urs.cz/item/CS_URS_2022_01/997221559" TargetMode="External" /><Relationship Id="rId24" Type="http://schemas.openxmlformats.org/officeDocument/2006/relationships/hyperlink" Target="https://podminky.urs.cz/item/CS_URS_2022_01/997221873" TargetMode="External" /><Relationship Id="rId25" Type="http://schemas.openxmlformats.org/officeDocument/2006/relationships/hyperlink" Target="https://podminky.urs.cz/item/CS_URS_2022_01/997221875" TargetMode="External" /><Relationship Id="rId26" Type="http://schemas.openxmlformats.org/officeDocument/2006/relationships/hyperlink" Target="https://podminky.urs.cz/item/CS_URS_2022_01/998225111" TargetMode="External" /><Relationship Id="rId27" Type="http://schemas.openxmlformats.org/officeDocument/2006/relationships/hyperlink" Target="https://podminky.urs.cz/item/CS_URS_2022_01/998225191" TargetMode="External" /><Relationship Id="rId28" Type="http://schemas.openxmlformats.org/officeDocument/2006/relationships/drawing" Target="../drawings/drawing2.xml" /><Relationship Id="rId2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70">
      <selection activeCell="BH82" sqref="BH8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0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1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R5" s="20"/>
      <c r="BE5" s="238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2" t="s">
        <v>420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R6" s="20"/>
      <c r="BE6" s="239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9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39"/>
      <c r="BS8" s="17" t="s">
        <v>6</v>
      </c>
    </row>
    <row r="9" spans="2:71" s="1" customFormat="1" ht="14.45" customHeight="1">
      <c r="B9" s="20"/>
      <c r="AR9" s="20"/>
      <c r="BE9" s="239"/>
      <c r="BS9" s="17" t="s">
        <v>6</v>
      </c>
    </row>
    <row r="10" spans="2:71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39"/>
      <c r="BS10" s="17" t="s">
        <v>6</v>
      </c>
    </row>
    <row r="11" spans="2:71" s="1" customFormat="1" ht="18.4" customHeight="1">
      <c r="B11" s="20"/>
      <c r="E11" s="25" t="s">
        <v>20</v>
      </c>
      <c r="AK11" s="27" t="s">
        <v>25</v>
      </c>
      <c r="AN11" s="25" t="s">
        <v>1</v>
      </c>
      <c r="AR11" s="20"/>
      <c r="BE11" s="239"/>
      <c r="BS11" s="17" t="s">
        <v>6</v>
      </c>
    </row>
    <row r="12" spans="2:71" s="1" customFormat="1" ht="6.95" customHeight="1">
      <c r="B12" s="20"/>
      <c r="AR12" s="20"/>
      <c r="BE12" s="239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39"/>
      <c r="BS13" s="17" t="s">
        <v>6</v>
      </c>
    </row>
    <row r="14" spans="2:71" ht="12.75">
      <c r="B14" s="20"/>
      <c r="E14" s="243" t="s">
        <v>27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7" t="s">
        <v>25</v>
      </c>
      <c r="AN14" s="29" t="s">
        <v>27</v>
      </c>
      <c r="AR14" s="20"/>
      <c r="BE14" s="239"/>
      <c r="BS14" s="17" t="s">
        <v>6</v>
      </c>
    </row>
    <row r="15" spans="2:71" s="1" customFormat="1" ht="6.95" customHeight="1">
      <c r="B15" s="20"/>
      <c r="AR15" s="20"/>
      <c r="BE15" s="239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39"/>
      <c r="BS16" s="17" t="s">
        <v>3</v>
      </c>
    </row>
    <row r="17" spans="2:71" s="1" customFormat="1" ht="18.4" customHeight="1">
      <c r="B17" s="20"/>
      <c r="E17" s="25" t="s">
        <v>20</v>
      </c>
      <c r="AK17" s="27" t="s">
        <v>25</v>
      </c>
      <c r="AN17" s="25" t="s">
        <v>1</v>
      </c>
      <c r="AR17" s="20"/>
      <c r="BE17" s="239"/>
      <c r="BS17" s="17" t="s">
        <v>29</v>
      </c>
    </row>
    <row r="18" spans="2:71" s="1" customFormat="1" ht="6.95" customHeight="1">
      <c r="B18" s="20"/>
      <c r="AR18" s="20"/>
      <c r="BE18" s="239"/>
      <c r="BS18" s="17" t="s">
        <v>6</v>
      </c>
    </row>
    <row r="19" spans="2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239"/>
      <c r="BS19" s="17" t="s">
        <v>6</v>
      </c>
    </row>
    <row r="20" spans="2:71" s="1" customFormat="1" ht="18.4" customHeight="1">
      <c r="B20" s="20"/>
      <c r="E20" s="25" t="s">
        <v>20</v>
      </c>
      <c r="AK20" s="27" t="s">
        <v>25</v>
      </c>
      <c r="AN20" s="25" t="s">
        <v>1</v>
      </c>
      <c r="AR20" s="20"/>
      <c r="BE20" s="239"/>
      <c r="BS20" s="17" t="s">
        <v>29</v>
      </c>
    </row>
    <row r="21" spans="2:57" s="1" customFormat="1" ht="6.95" customHeight="1">
      <c r="B21" s="20"/>
      <c r="AR21" s="20"/>
      <c r="BE21" s="239"/>
    </row>
    <row r="22" spans="2:57" s="1" customFormat="1" ht="12" customHeight="1">
      <c r="B22" s="20"/>
      <c r="D22" s="27" t="s">
        <v>31</v>
      </c>
      <c r="AR22" s="20"/>
      <c r="BE22" s="239"/>
    </row>
    <row r="23" spans="2:57" s="1" customFormat="1" ht="16.5" customHeight="1">
      <c r="B23" s="20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0"/>
      <c r="BE23" s="239"/>
    </row>
    <row r="24" spans="2:57" s="1" customFormat="1" ht="6.95" customHeight="1">
      <c r="B24" s="20"/>
      <c r="AR24" s="20"/>
      <c r="BE24" s="239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9"/>
    </row>
    <row r="26" spans="1:57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6">
        <f>ROUND(AG94,2)</f>
        <v>0</v>
      </c>
      <c r="AL26" s="247"/>
      <c r="AM26" s="247"/>
      <c r="AN26" s="247"/>
      <c r="AO26" s="247"/>
      <c r="AP26" s="32"/>
      <c r="AQ26" s="32"/>
      <c r="AR26" s="33"/>
      <c r="BE26" s="239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9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8" t="s">
        <v>33</v>
      </c>
      <c r="M28" s="248"/>
      <c r="N28" s="248"/>
      <c r="O28" s="248"/>
      <c r="P28" s="248"/>
      <c r="Q28" s="32"/>
      <c r="R28" s="32"/>
      <c r="S28" s="32"/>
      <c r="T28" s="32"/>
      <c r="U28" s="32"/>
      <c r="V28" s="32"/>
      <c r="W28" s="248" t="s">
        <v>34</v>
      </c>
      <c r="X28" s="248"/>
      <c r="Y28" s="248"/>
      <c r="Z28" s="248"/>
      <c r="AA28" s="248"/>
      <c r="AB28" s="248"/>
      <c r="AC28" s="248"/>
      <c r="AD28" s="248"/>
      <c r="AE28" s="248"/>
      <c r="AF28" s="32"/>
      <c r="AG28" s="32"/>
      <c r="AH28" s="32"/>
      <c r="AI28" s="32"/>
      <c r="AJ28" s="32"/>
      <c r="AK28" s="248" t="s">
        <v>35</v>
      </c>
      <c r="AL28" s="248"/>
      <c r="AM28" s="248"/>
      <c r="AN28" s="248"/>
      <c r="AO28" s="248"/>
      <c r="AP28" s="32"/>
      <c r="AQ28" s="32"/>
      <c r="AR28" s="33"/>
      <c r="BE28" s="239"/>
    </row>
    <row r="29" spans="2:57" s="3" customFormat="1" ht="14.45" customHeight="1">
      <c r="B29" s="37"/>
      <c r="D29" s="27" t="s">
        <v>36</v>
      </c>
      <c r="F29" s="27" t="s">
        <v>37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0"/>
    </row>
    <row r="30" spans="2:57" s="3" customFormat="1" ht="14.45" customHeight="1">
      <c r="B30" s="37"/>
      <c r="F30" s="27" t="s">
        <v>38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0"/>
    </row>
    <row r="31" spans="2:57" s="3" customFormat="1" ht="14.45" customHeight="1" hidden="1">
      <c r="B31" s="37"/>
      <c r="F31" s="27" t="s">
        <v>39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0"/>
    </row>
    <row r="32" spans="2:57" s="3" customFormat="1" ht="14.45" customHeight="1" hidden="1">
      <c r="B32" s="37"/>
      <c r="F32" s="27" t="s">
        <v>40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0"/>
    </row>
    <row r="33" spans="2:57" s="3" customFormat="1" ht="14.45" customHeight="1" hidden="1">
      <c r="B33" s="37"/>
      <c r="F33" s="27" t="s">
        <v>41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0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9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34" t="s">
        <v>44</v>
      </c>
      <c r="Y35" s="235"/>
      <c r="Z35" s="235"/>
      <c r="AA35" s="235"/>
      <c r="AB35" s="235"/>
      <c r="AC35" s="40"/>
      <c r="AD35" s="40"/>
      <c r="AE35" s="40"/>
      <c r="AF35" s="40"/>
      <c r="AG35" s="40"/>
      <c r="AH35" s="40"/>
      <c r="AI35" s="40"/>
      <c r="AJ35" s="40"/>
      <c r="AK35" s="236">
        <f>SUM(AK26:AK33)</f>
        <v>0</v>
      </c>
      <c r="AL35" s="235"/>
      <c r="AM35" s="235"/>
      <c r="AN35" s="235"/>
      <c r="AO35" s="237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13556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PD PRO OPRAVU KOMUNIKACE UL. NA TRÁVNÍKÁCH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24" t="str">
        <f>IF(AN8="","",AN8)</f>
        <v>4. 4. 2022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5" t="str">
        <f>IF(E17="","",E17)</f>
        <v xml:space="preserve"> </v>
      </c>
      <c r="AN89" s="226"/>
      <c r="AO89" s="226"/>
      <c r="AP89" s="226"/>
      <c r="AQ89" s="32"/>
      <c r="AR89" s="33"/>
      <c r="AS89" s="227" t="s">
        <v>52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53</v>
      </c>
      <c r="D92" s="218"/>
      <c r="E92" s="218"/>
      <c r="F92" s="218"/>
      <c r="G92" s="218"/>
      <c r="H92" s="60"/>
      <c r="I92" s="219" t="s">
        <v>54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55</v>
      </c>
      <c r="AH92" s="218"/>
      <c r="AI92" s="218"/>
      <c r="AJ92" s="218"/>
      <c r="AK92" s="218"/>
      <c r="AL92" s="218"/>
      <c r="AM92" s="218"/>
      <c r="AN92" s="219" t="s">
        <v>56</v>
      </c>
      <c r="AO92" s="218"/>
      <c r="AP92" s="221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5">
        <f>ROUND(SUM(AG95:AG96),2)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14" t="s">
        <v>421</v>
      </c>
      <c r="E95" s="214"/>
      <c r="F95" s="214"/>
      <c r="G95" s="214"/>
      <c r="H95" s="214"/>
      <c r="I95" s="82"/>
      <c r="J95" s="214" t="s">
        <v>422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'SO - 101 - Komunikace 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83" t="s">
        <v>77</v>
      </c>
      <c r="AR95" s="80"/>
      <c r="AS95" s="84">
        <v>0</v>
      </c>
      <c r="AT95" s="85">
        <f>ROUND(SUM(AV95:AW95),2)</f>
        <v>0</v>
      </c>
      <c r="AU95" s="86">
        <f>'SO - 101 - Komunikace '!P123</f>
        <v>0</v>
      </c>
      <c r="AV95" s="85">
        <f>'SO - 101 - Komunikace '!J33</f>
        <v>0</v>
      </c>
      <c r="AW95" s="85">
        <f>'SO - 101 - Komunikace '!J34</f>
        <v>0</v>
      </c>
      <c r="AX95" s="85">
        <f>'SO - 101 - Komunikace '!J35</f>
        <v>0</v>
      </c>
      <c r="AY95" s="85">
        <f>'SO - 101 - Komunikace '!J36</f>
        <v>0</v>
      </c>
      <c r="AZ95" s="85">
        <f>'SO - 101 - Komunikace '!F33</f>
        <v>0</v>
      </c>
      <c r="BA95" s="85">
        <f>'SO - 101 - Komunikace '!F34</f>
        <v>0</v>
      </c>
      <c r="BB95" s="85">
        <f>'SO - 101 - Komunikace '!F35</f>
        <v>0</v>
      </c>
      <c r="BC95" s="85">
        <f>'SO - 101 - Komunikace '!F36</f>
        <v>0</v>
      </c>
      <c r="BD95" s="87">
        <f>'SO - 101 - Komunikace '!F37</f>
        <v>0</v>
      </c>
      <c r="BT95" s="88" t="s">
        <v>78</v>
      </c>
      <c r="BV95" s="88" t="s">
        <v>74</v>
      </c>
      <c r="BW95" s="88" t="s">
        <v>79</v>
      </c>
      <c r="BX95" s="88" t="s">
        <v>4</v>
      </c>
      <c r="CL95" s="88" t="s">
        <v>1</v>
      </c>
      <c r="CM95" s="88" t="s">
        <v>80</v>
      </c>
    </row>
    <row r="96" spans="1:91" s="7" customFormat="1" ht="24.75" customHeight="1">
      <c r="A96" s="79" t="s">
        <v>76</v>
      </c>
      <c r="B96" s="80"/>
      <c r="C96" s="81"/>
      <c r="D96" s="214" t="s">
        <v>81</v>
      </c>
      <c r="E96" s="214"/>
      <c r="F96" s="214"/>
      <c r="G96" s="214"/>
      <c r="H96" s="214"/>
      <c r="I96" s="82"/>
      <c r="J96" s="214" t="s">
        <v>82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2">
        <f>'SO - 101 - VRN'!J30</f>
        <v>0</v>
      </c>
      <c r="AH96" s="213"/>
      <c r="AI96" s="213"/>
      <c r="AJ96" s="213"/>
      <c r="AK96" s="213"/>
      <c r="AL96" s="213"/>
      <c r="AM96" s="213"/>
      <c r="AN96" s="212">
        <f>SUM(AG96,AT96)</f>
        <v>0</v>
      </c>
      <c r="AO96" s="213"/>
      <c r="AP96" s="213"/>
      <c r="AQ96" s="83" t="s">
        <v>77</v>
      </c>
      <c r="AR96" s="80"/>
      <c r="AS96" s="89">
        <v>0</v>
      </c>
      <c r="AT96" s="90">
        <f>ROUND(SUM(AV96:AW96),2)</f>
        <v>0</v>
      </c>
      <c r="AU96" s="91">
        <f>'SO - 101 - VRN'!P122</f>
        <v>0</v>
      </c>
      <c r="AV96" s="90">
        <f>'SO - 101 - VRN'!J33</f>
        <v>0</v>
      </c>
      <c r="AW96" s="90">
        <f>'SO - 101 - VRN'!J34</f>
        <v>0</v>
      </c>
      <c r="AX96" s="90">
        <f>'SO - 101 - VRN'!J35</f>
        <v>0</v>
      </c>
      <c r="AY96" s="90">
        <f>'SO - 101 - VRN'!J36</f>
        <v>0</v>
      </c>
      <c r="AZ96" s="90">
        <f>'SO - 101 - VRN'!F33</f>
        <v>0</v>
      </c>
      <c r="BA96" s="90">
        <f>'SO - 101 - VRN'!F34</f>
        <v>0</v>
      </c>
      <c r="BB96" s="90">
        <f>'SO - 101 - VRN'!F35</f>
        <v>0</v>
      </c>
      <c r="BC96" s="90">
        <f>'SO - 101 - VRN'!F36</f>
        <v>0</v>
      </c>
      <c r="BD96" s="92">
        <f>'SO - 101 - VRN'!F37</f>
        <v>0</v>
      </c>
      <c r="BT96" s="88" t="s">
        <v>78</v>
      </c>
      <c r="BV96" s="88" t="s">
        <v>74</v>
      </c>
      <c r="BW96" s="88" t="s">
        <v>83</v>
      </c>
      <c r="BX96" s="88" t="s">
        <v>4</v>
      </c>
      <c r="CL96" s="88" t="s">
        <v>1</v>
      </c>
      <c r="CM96" s="88" t="s">
        <v>80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O - 101 - Komunikace '!C2" display="/"/>
    <hyperlink ref="A96" location="'SO - 101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78">
      <selection activeCell="D160" sqref="D160:F1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7" t="s">
        <v>79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84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0" t="str">
        <f>'Rekapitulace stavby'!K6</f>
        <v>PD PRO OPRAVU KOMUNIKACE UL. NA TRÁVNÍKÁCH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85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86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4. 4. 2022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2" t="str">
        <f>'Rekapitulace stavby'!E14</f>
        <v>Vyplň údaj</v>
      </c>
      <c r="F18" s="241"/>
      <c r="G18" s="241"/>
      <c r="H18" s="241"/>
      <c r="I18" s="2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5" t="s">
        <v>1</v>
      </c>
      <c r="F27" s="245"/>
      <c r="G27" s="245"/>
      <c r="H27" s="24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36</v>
      </c>
      <c r="E33" s="27" t="s">
        <v>37</v>
      </c>
      <c r="F33" s="99">
        <f>ROUND((SUM(BE123:BE278)),2)</f>
        <v>0</v>
      </c>
      <c r="G33" s="32"/>
      <c r="H33" s="32"/>
      <c r="I33" s="100">
        <v>0.21</v>
      </c>
      <c r="J33" s="99">
        <f>ROUND(((SUM(BE123:BE278))*I33),2)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99">
        <f>ROUND((SUM(BF123:BF278)),2)</f>
        <v>0</v>
      </c>
      <c r="G34" s="32"/>
      <c r="H34" s="32"/>
      <c r="I34" s="100">
        <v>0.15</v>
      </c>
      <c r="J34" s="99">
        <f>ROUND(((SUM(BF123:BF278))*I34),2)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99">
        <f>ROUND((SUM(BG123:BG278)),2)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99">
        <f>ROUND((SUM(BH123:BH278)),2)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99">
        <f>ROUND((SUM(BI123:BI278)),2)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 hidden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 hidden="1">
      <c r="A82" s="32"/>
      <c r="B82" s="33"/>
      <c r="C82" s="21" t="s">
        <v>87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 hidden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2"/>
      <c r="D85" s="32"/>
      <c r="E85" s="250" t="str">
        <f>E7</f>
        <v>PD PRO OPRAVU KOMUNIKACE UL. NA TRÁVNÍKÁCH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85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2"/>
      <c r="D87" s="32"/>
      <c r="E87" s="222" t="str">
        <f>E9</f>
        <v xml:space="preserve">SO - 101 - Komunikace 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 hidden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5" t="str">
        <f>IF(J12="","",J12)</f>
        <v>4. 4. 2022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 hidden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 hidden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 hidden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09" t="s">
        <v>88</v>
      </c>
      <c r="D94" s="101"/>
      <c r="E94" s="101"/>
      <c r="F94" s="101"/>
      <c r="G94" s="101"/>
      <c r="H94" s="101"/>
      <c r="I94" s="101"/>
      <c r="J94" s="110" t="s">
        <v>89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hidden="1">
      <c r="A96" s="32"/>
      <c r="B96" s="33"/>
      <c r="C96" s="111" t="s">
        <v>90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91</v>
      </c>
    </row>
    <row r="97" spans="2:12" s="9" customFormat="1" ht="24.95" customHeight="1" hidden="1">
      <c r="B97" s="112"/>
      <c r="D97" s="113" t="s">
        <v>92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2:12" s="10" customFormat="1" ht="19.9" customHeight="1" hidden="1">
      <c r="B98" s="116"/>
      <c r="D98" s="117" t="s">
        <v>93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2:12" s="10" customFormat="1" ht="19.9" customHeight="1" hidden="1">
      <c r="B99" s="116"/>
      <c r="D99" s="117" t="s">
        <v>94</v>
      </c>
      <c r="E99" s="118"/>
      <c r="F99" s="118"/>
      <c r="G99" s="118"/>
      <c r="H99" s="118"/>
      <c r="I99" s="118"/>
      <c r="J99" s="119">
        <f>J149</f>
        <v>0</v>
      </c>
      <c r="L99" s="116"/>
    </row>
    <row r="100" spans="2:12" s="10" customFormat="1" ht="19.9" customHeight="1" hidden="1">
      <c r="B100" s="116"/>
      <c r="D100" s="117" t="s">
        <v>95</v>
      </c>
      <c r="E100" s="118"/>
      <c r="F100" s="118"/>
      <c r="G100" s="118"/>
      <c r="H100" s="118"/>
      <c r="I100" s="118"/>
      <c r="J100" s="119">
        <f>J191</f>
        <v>0</v>
      </c>
      <c r="L100" s="116"/>
    </row>
    <row r="101" spans="2:12" s="10" customFormat="1" ht="19.9" customHeight="1" hidden="1">
      <c r="B101" s="116"/>
      <c r="D101" s="117" t="s">
        <v>96</v>
      </c>
      <c r="E101" s="118"/>
      <c r="F101" s="118"/>
      <c r="G101" s="118"/>
      <c r="H101" s="118"/>
      <c r="I101" s="118"/>
      <c r="J101" s="119">
        <f>J204</f>
        <v>0</v>
      </c>
      <c r="L101" s="116"/>
    </row>
    <row r="102" spans="2:12" s="10" customFormat="1" ht="19.9" customHeight="1" hidden="1">
      <c r="B102" s="116"/>
      <c r="D102" s="117" t="s">
        <v>97</v>
      </c>
      <c r="E102" s="118"/>
      <c r="F102" s="118"/>
      <c r="G102" s="118"/>
      <c r="H102" s="118"/>
      <c r="I102" s="118"/>
      <c r="J102" s="119">
        <f>J251</f>
        <v>0</v>
      </c>
      <c r="L102" s="116"/>
    </row>
    <row r="103" spans="2:12" s="10" customFormat="1" ht="19.9" customHeight="1" hidden="1">
      <c r="B103" s="116"/>
      <c r="D103" s="117" t="s">
        <v>98</v>
      </c>
      <c r="E103" s="118"/>
      <c r="F103" s="118"/>
      <c r="G103" s="118"/>
      <c r="H103" s="118"/>
      <c r="I103" s="118"/>
      <c r="J103" s="119">
        <f>J272</f>
        <v>0</v>
      </c>
      <c r="L103" s="116"/>
    </row>
    <row r="104" spans="1:31" s="2" customFormat="1" ht="21.75" customHeight="1" hidden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 hidden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ht="12" hidden="1"/>
    <row r="107" ht="12" hidden="1"/>
    <row r="108" ht="12" hidden="1"/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99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50" t="str">
        <f>E7</f>
        <v>PD PRO OPRAVU KOMUNIKACE UL. NA TRÁVNÍKÁCH</v>
      </c>
      <c r="F113" s="251"/>
      <c r="G113" s="251"/>
      <c r="H113" s="251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85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22" t="str">
        <f>E9</f>
        <v xml:space="preserve">SO - 101 - Komunikace </v>
      </c>
      <c r="F115" s="249"/>
      <c r="G115" s="249"/>
      <c r="H115" s="249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19</v>
      </c>
      <c r="D117" s="32"/>
      <c r="E117" s="32"/>
      <c r="F117" s="25" t="str">
        <f>F12</f>
        <v xml:space="preserve"> </v>
      </c>
      <c r="G117" s="32"/>
      <c r="H117" s="32"/>
      <c r="I117" s="27" t="s">
        <v>21</v>
      </c>
      <c r="J117" s="55" t="str">
        <f>IF(J12="","",J12)</f>
        <v>4. 4. 2022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23</v>
      </c>
      <c r="D119" s="32"/>
      <c r="E119" s="32"/>
      <c r="F119" s="25" t="str">
        <f>E15</f>
        <v xml:space="preserve"> </v>
      </c>
      <c r="G119" s="32"/>
      <c r="H119" s="32"/>
      <c r="I119" s="27" t="s">
        <v>28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26</v>
      </c>
      <c r="D120" s="32"/>
      <c r="E120" s="32"/>
      <c r="F120" s="25" t="str">
        <f>IF(E18="","",E18)</f>
        <v>Vyplň údaj</v>
      </c>
      <c r="G120" s="32"/>
      <c r="H120" s="32"/>
      <c r="I120" s="27" t="s">
        <v>30</v>
      </c>
      <c r="J120" s="30" t="str">
        <f>E24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0"/>
      <c r="B122" s="121"/>
      <c r="C122" s="122" t="s">
        <v>100</v>
      </c>
      <c r="D122" s="123" t="s">
        <v>57</v>
      </c>
      <c r="E122" s="123" t="s">
        <v>53</v>
      </c>
      <c r="F122" s="123" t="s">
        <v>54</v>
      </c>
      <c r="G122" s="123" t="s">
        <v>101</v>
      </c>
      <c r="H122" s="123" t="s">
        <v>102</v>
      </c>
      <c r="I122" s="123" t="s">
        <v>103</v>
      </c>
      <c r="J122" s="123" t="s">
        <v>89</v>
      </c>
      <c r="K122" s="124" t="s">
        <v>104</v>
      </c>
      <c r="L122" s="125"/>
      <c r="M122" s="62" t="s">
        <v>1</v>
      </c>
      <c r="N122" s="63" t="s">
        <v>36</v>
      </c>
      <c r="O122" s="63" t="s">
        <v>105</v>
      </c>
      <c r="P122" s="63" t="s">
        <v>106</v>
      </c>
      <c r="Q122" s="63" t="s">
        <v>107</v>
      </c>
      <c r="R122" s="63" t="s">
        <v>108</v>
      </c>
      <c r="S122" s="63" t="s">
        <v>109</v>
      </c>
      <c r="T122" s="64" t="s">
        <v>110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3" s="2" customFormat="1" ht="22.9" customHeight="1">
      <c r="A123" s="32"/>
      <c r="B123" s="33"/>
      <c r="C123" s="69" t="s">
        <v>111</v>
      </c>
      <c r="D123" s="32"/>
      <c r="E123" s="32"/>
      <c r="F123" s="32"/>
      <c r="G123" s="32"/>
      <c r="H123" s="32"/>
      <c r="I123" s="32"/>
      <c r="J123" s="126">
        <f>BK123</f>
        <v>0</v>
      </c>
      <c r="K123" s="32"/>
      <c r="L123" s="33"/>
      <c r="M123" s="65"/>
      <c r="N123" s="56"/>
      <c r="O123" s="66"/>
      <c r="P123" s="127">
        <f>P124</f>
        <v>0</v>
      </c>
      <c r="Q123" s="66"/>
      <c r="R123" s="127">
        <f>R124</f>
        <v>1160.84667</v>
      </c>
      <c r="S123" s="66"/>
      <c r="T123" s="128">
        <f>T124</f>
        <v>934.94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71</v>
      </c>
      <c r="AU123" s="17" t="s">
        <v>91</v>
      </c>
      <c r="BK123" s="129">
        <f>BK124</f>
        <v>0</v>
      </c>
    </row>
    <row r="124" spans="2:63" s="12" customFormat="1" ht="25.9" customHeight="1">
      <c r="B124" s="130"/>
      <c r="D124" s="131" t="s">
        <v>71</v>
      </c>
      <c r="E124" s="132" t="s">
        <v>112</v>
      </c>
      <c r="F124" s="132" t="s">
        <v>113</v>
      </c>
      <c r="I124" s="133"/>
      <c r="J124" s="134">
        <f>BK124</f>
        <v>0</v>
      </c>
      <c r="L124" s="130"/>
      <c r="M124" s="135"/>
      <c r="N124" s="136"/>
      <c r="O124" s="136"/>
      <c r="P124" s="137">
        <f>P125+P149+P191+P204+P251+P272</f>
        <v>0</v>
      </c>
      <c r="Q124" s="136"/>
      <c r="R124" s="137">
        <f>R125+R149+R191+R204+R251+R272</f>
        <v>1160.84667</v>
      </c>
      <c r="S124" s="136"/>
      <c r="T124" s="138">
        <f>T125+T149+T191+T204+T251+T272</f>
        <v>934.94</v>
      </c>
      <c r="AR124" s="131" t="s">
        <v>78</v>
      </c>
      <c r="AT124" s="139" t="s">
        <v>71</v>
      </c>
      <c r="AU124" s="139" t="s">
        <v>72</v>
      </c>
      <c r="AY124" s="131" t="s">
        <v>114</v>
      </c>
      <c r="BK124" s="140">
        <f>BK125+BK149+BK191+BK204+BK251+BK272</f>
        <v>0</v>
      </c>
    </row>
    <row r="125" spans="2:63" s="12" customFormat="1" ht="22.9" customHeight="1">
      <c r="B125" s="130"/>
      <c r="D125" s="131" t="s">
        <v>71</v>
      </c>
      <c r="E125" s="141" t="s">
        <v>78</v>
      </c>
      <c r="F125" s="141" t="s">
        <v>115</v>
      </c>
      <c r="I125" s="133"/>
      <c r="J125" s="142">
        <f>BK125</f>
        <v>0</v>
      </c>
      <c r="L125" s="130"/>
      <c r="M125" s="135"/>
      <c r="N125" s="136"/>
      <c r="O125" s="136"/>
      <c r="P125" s="137">
        <f>SUM(P126:P148)</f>
        <v>0</v>
      </c>
      <c r="Q125" s="136"/>
      <c r="R125" s="137">
        <f>SUM(R126:R148)</f>
        <v>0</v>
      </c>
      <c r="S125" s="136"/>
      <c r="T125" s="138">
        <f>SUM(T126:T148)</f>
        <v>646.58</v>
      </c>
      <c r="AR125" s="131" t="s">
        <v>78</v>
      </c>
      <c r="AT125" s="139" t="s">
        <v>71</v>
      </c>
      <c r="AU125" s="139" t="s">
        <v>78</v>
      </c>
      <c r="AY125" s="131" t="s">
        <v>114</v>
      </c>
      <c r="BK125" s="140">
        <f>SUM(BK126:BK148)</f>
        <v>0</v>
      </c>
    </row>
    <row r="126" spans="1:65" s="2" customFormat="1" ht="24.2" customHeight="1">
      <c r="A126" s="32"/>
      <c r="B126" s="143"/>
      <c r="C126" s="144" t="s">
        <v>78</v>
      </c>
      <c r="D126" s="144" t="s">
        <v>116</v>
      </c>
      <c r="E126" s="145" t="s">
        <v>117</v>
      </c>
      <c r="F126" s="146" t="s">
        <v>118</v>
      </c>
      <c r="G126" s="147" t="s">
        <v>119</v>
      </c>
      <c r="H126" s="203">
        <v>2939</v>
      </c>
      <c r="I126" s="148"/>
      <c r="J126" s="149">
        <f>ROUND(I126*H126,2)</f>
        <v>0</v>
      </c>
      <c r="K126" s="146" t="s">
        <v>120</v>
      </c>
      <c r="L126" s="33"/>
      <c r="M126" s="150" t="s">
        <v>1</v>
      </c>
      <c r="N126" s="151" t="s">
        <v>37</v>
      </c>
      <c r="O126" s="58"/>
      <c r="P126" s="152">
        <f>O126*H126</f>
        <v>0</v>
      </c>
      <c r="Q126" s="152">
        <v>0</v>
      </c>
      <c r="R126" s="152">
        <f>Q126*H126</f>
        <v>0</v>
      </c>
      <c r="S126" s="152">
        <v>0.22</v>
      </c>
      <c r="T126" s="153">
        <f>S126*H126</f>
        <v>646.58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4" t="s">
        <v>121</v>
      </c>
      <c r="AT126" s="154" t="s">
        <v>116</v>
      </c>
      <c r="AU126" s="154" t="s">
        <v>80</v>
      </c>
      <c r="AY126" s="17" t="s">
        <v>114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7" t="s">
        <v>78</v>
      </c>
      <c r="BK126" s="155">
        <f>ROUND(I126*H126,2)</f>
        <v>0</v>
      </c>
      <c r="BL126" s="17" t="s">
        <v>121</v>
      </c>
      <c r="BM126" s="154" t="s">
        <v>122</v>
      </c>
    </row>
    <row r="127" spans="1:47" s="2" customFormat="1" ht="39">
      <c r="A127" s="32"/>
      <c r="B127" s="33"/>
      <c r="C127" s="32"/>
      <c r="D127" s="156" t="s">
        <v>123</v>
      </c>
      <c r="E127" s="32"/>
      <c r="F127" s="157" t="s">
        <v>124</v>
      </c>
      <c r="G127" s="32"/>
      <c r="H127" s="204"/>
      <c r="I127" s="158"/>
      <c r="J127" s="32"/>
      <c r="K127" s="32"/>
      <c r="L127" s="33"/>
      <c r="M127" s="159"/>
      <c r="N127" s="160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123</v>
      </c>
      <c r="AU127" s="17" t="s">
        <v>80</v>
      </c>
    </row>
    <row r="128" spans="1:47" s="2" customFormat="1" ht="12">
      <c r="A128" s="32"/>
      <c r="B128" s="33"/>
      <c r="C128" s="32"/>
      <c r="D128" s="161" t="s">
        <v>125</v>
      </c>
      <c r="E128" s="32"/>
      <c r="F128" s="162" t="s">
        <v>126</v>
      </c>
      <c r="G128" s="32"/>
      <c r="H128" s="204"/>
      <c r="I128" s="158"/>
      <c r="J128" s="32"/>
      <c r="K128" s="32"/>
      <c r="L128" s="33"/>
      <c r="M128" s="159"/>
      <c r="N128" s="160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125</v>
      </c>
      <c r="AU128" s="17" t="s">
        <v>80</v>
      </c>
    </row>
    <row r="129" spans="2:51" s="13" customFormat="1" ht="12">
      <c r="B129" s="163"/>
      <c r="D129" s="156" t="s">
        <v>127</v>
      </c>
      <c r="E129" s="164" t="s">
        <v>1</v>
      </c>
      <c r="F129" s="165" t="s">
        <v>128</v>
      </c>
      <c r="H129" s="205">
        <v>2939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4" t="s">
        <v>127</v>
      </c>
      <c r="AU129" s="164" t="s">
        <v>80</v>
      </c>
      <c r="AV129" s="13" t="s">
        <v>80</v>
      </c>
      <c r="AW129" s="13" t="s">
        <v>29</v>
      </c>
      <c r="AX129" s="13" t="s">
        <v>78</v>
      </c>
      <c r="AY129" s="164" t="s">
        <v>114</v>
      </c>
    </row>
    <row r="130" spans="1:65" s="2" customFormat="1" ht="33" customHeight="1">
      <c r="A130" s="32"/>
      <c r="B130" s="143"/>
      <c r="C130" s="144" t="s">
        <v>80</v>
      </c>
      <c r="D130" s="144" t="s">
        <v>116</v>
      </c>
      <c r="E130" s="145" t="s">
        <v>129</v>
      </c>
      <c r="F130" s="146" t="s">
        <v>130</v>
      </c>
      <c r="G130" s="147" t="s">
        <v>131</v>
      </c>
      <c r="H130" s="203">
        <v>62.74</v>
      </c>
      <c r="I130" s="148"/>
      <c r="J130" s="149">
        <f>ROUND(I130*H130,2)</f>
        <v>0</v>
      </c>
      <c r="K130" s="146" t="s">
        <v>120</v>
      </c>
      <c r="L130" s="33"/>
      <c r="M130" s="150" t="s">
        <v>1</v>
      </c>
      <c r="N130" s="151" t="s">
        <v>37</v>
      </c>
      <c r="O130" s="58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121</v>
      </c>
      <c r="AT130" s="154" t="s">
        <v>116</v>
      </c>
      <c r="AU130" s="154" t="s">
        <v>80</v>
      </c>
      <c r="AY130" s="17" t="s">
        <v>114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7" t="s">
        <v>78</v>
      </c>
      <c r="BK130" s="155">
        <f>ROUND(I130*H130,2)</f>
        <v>0</v>
      </c>
      <c r="BL130" s="17" t="s">
        <v>121</v>
      </c>
      <c r="BM130" s="154" t="s">
        <v>132</v>
      </c>
    </row>
    <row r="131" spans="1:47" s="2" customFormat="1" ht="19.5">
      <c r="A131" s="32"/>
      <c r="B131" s="33"/>
      <c r="C131" s="32"/>
      <c r="D131" s="156" t="s">
        <v>123</v>
      </c>
      <c r="E131" s="32"/>
      <c r="F131" s="157" t="s">
        <v>133</v>
      </c>
      <c r="G131" s="32"/>
      <c r="H131" s="204"/>
      <c r="I131" s="158"/>
      <c r="J131" s="32"/>
      <c r="K131" s="32"/>
      <c r="L131" s="33"/>
      <c r="M131" s="159"/>
      <c r="N131" s="160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123</v>
      </c>
      <c r="AU131" s="17" t="s">
        <v>80</v>
      </c>
    </row>
    <row r="132" spans="1:47" s="2" customFormat="1" ht="12">
      <c r="A132" s="32"/>
      <c r="B132" s="33"/>
      <c r="C132" s="32"/>
      <c r="D132" s="161" t="s">
        <v>125</v>
      </c>
      <c r="E132" s="32"/>
      <c r="F132" s="162" t="s">
        <v>134</v>
      </c>
      <c r="G132" s="32"/>
      <c r="H132" s="204"/>
      <c r="I132" s="158"/>
      <c r="J132" s="32"/>
      <c r="K132" s="32"/>
      <c r="L132" s="33"/>
      <c r="M132" s="159"/>
      <c r="N132" s="160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125</v>
      </c>
      <c r="AU132" s="17" t="s">
        <v>80</v>
      </c>
    </row>
    <row r="133" spans="2:51" s="13" customFormat="1" ht="12">
      <c r="B133" s="163"/>
      <c r="D133" s="156" t="s">
        <v>127</v>
      </c>
      <c r="E133" s="164" t="s">
        <v>1</v>
      </c>
      <c r="F133" s="165" t="s">
        <v>135</v>
      </c>
      <c r="H133" s="205">
        <v>26.52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4" t="s">
        <v>127</v>
      </c>
      <c r="AU133" s="164" t="s">
        <v>80</v>
      </c>
      <c r="AV133" s="13" t="s">
        <v>80</v>
      </c>
      <c r="AW133" s="13" t="s">
        <v>29</v>
      </c>
      <c r="AX133" s="13" t="s">
        <v>72</v>
      </c>
      <c r="AY133" s="164" t="s">
        <v>114</v>
      </c>
    </row>
    <row r="134" spans="2:51" s="13" customFormat="1" ht="12">
      <c r="B134" s="163"/>
      <c r="D134" s="156" t="s">
        <v>127</v>
      </c>
      <c r="E134" s="164" t="s">
        <v>1</v>
      </c>
      <c r="F134" s="165" t="s">
        <v>136</v>
      </c>
      <c r="H134" s="205">
        <v>1.02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127</v>
      </c>
      <c r="AU134" s="164" t="s">
        <v>80</v>
      </c>
      <c r="AV134" s="13" t="s">
        <v>80</v>
      </c>
      <c r="AW134" s="13" t="s">
        <v>29</v>
      </c>
      <c r="AX134" s="13" t="s">
        <v>72</v>
      </c>
      <c r="AY134" s="164" t="s">
        <v>114</v>
      </c>
    </row>
    <row r="135" spans="2:51" s="13" customFormat="1" ht="12">
      <c r="B135" s="163"/>
      <c r="D135" s="156" t="s">
        <v>127</v>
      </c>
      <c r="E135" s="164" t="s">
        <v>1</v>
      </c>
      <c r="F135" s="165" t="s">
        <v>137</v>
      </c>
      <c r="H135" s="205">
        <v>35.2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4" t="s">
        <v>127</v>
      </c>
      <c r="AU135" s="164" t="s">
        <v>80</v>
      </c>
      <c r="AV135" s="13" t="s">
        <v>80</v>
      </c>
      <c r="AW135" s="13" t="s">
        <v>29</v>
      </c>
      <c r="AX135" s="13" t="s">
        <v>72</v>
      </c>
      <c r="AY135" s="164" t="s">
        <v>114</v>
      </c>
    </row>
    <row r="136" spans="2:51" s="14" customFormat="1" ht="12">
      <c r="B136" s="171"/>
      <c r="D136" s="156" t="s">
        <v>127</v>
      </c>
      <c r="E136" s="172" t="s">
        <v>1</v>
      </c>
      <c r="F136" s="173" t="s">
        <v>138</v>
      </c>
      <c r="H136" s="206">
        <v>62.74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127</v>
      </c>
      <c r="AU136" s="172" t="s">
        <v>80</v>
      </c>
      <c r="AV136" s="14" t="s">
        <v>121</v>
      </c>
      <c r="AW136" s="14" t="s">
        <v>29</v>
      </c>
      <c r="AX136" s="14" t="s">
        <v>78</v>
      </c>
      <c r="AY136" s="172" t="s">
        <v>114</v>
      </c>
    </row>
    <row r="137" spans="1:65" s="2" customFormat="1" ht="37.9" customHeight="1">
      <c r="A137" s="32"/>
      <c r="B137" s="143"/>
      <c r="C137" s="144" t="s">
        <v>139</v>
      </c>
      <c r="D137" s="144" t="s">
        <v>116</v>
      </c>
      <c r="E137" s="145" t="s">
        <v>140</v>
      </c>
      <c r="F137" s="146" t="s">
        <v>141</v>
      </c>
      <c r="G137" s="147" t="s">
        <v>131</v>
      </c>
      <c r="H137" s="203">
        <v>62.74</v>
      </c>
      <c r="I137" s="148"/>
      <c r="J137" s="149">
        <f>ROUND(I137*H137,2)</f>
        <v>0</v>
      </c>
      <c r="K137" s="146" t="s">
        <v>120</v>
      </c>
      <c r="L137" s="33"/>
      <c r="M137" s="150" t="s">
        <v>1</v>
      </c>
      <c r="N137" s="151" t="s">
        <v>37</v>
      </c>
      <c r="O137" s="58"/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121</v>
      </c>
      <c r="AT137" s="154" t="s">
        <v>116</v>
      </c>
      <c r="AU137" s="154" t="s">
        <v>80</v>
      </c>
      <c r="AY137" s="17" t="s">
        <v>114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7" t="s">
        <v>78</v>
      </c>
      <c r="BK137" s="155">
        <f>ROUND(I137*H137,2)</f>
        <v>0</v>
      </c>
      <c r="BL137" s="17" t="s">
        <v>121</v>
      </c>
      <c r="BM137" s="154" t="s">
        <v>142</v>
      </c>
    </row>
    <row r="138" spans="1:47" s="2" customFormat="1" ht="39">
      <c r="A138" s="32"/>
      <c r="B138" s="33"/>
      <c r="C138" s="32"/>
      <c r="D138" s="156" t="s">
        <v>123</v>
      </c>
      <c r="E138" s="32"/>
      <c r="F138" s="157" t="s">
        <v>143</v>
      </c>
      <c r="G138" s="32"/>
      <c r="H138" s="204"/>
      <c r="I138" s="158"/>
      <c r="J138" s="32"/>
      <c r="K138" s="32"/>
      <c r="L138" s="33"/>
      <c r="M138" s="159"/>
      <c r="N138" s="160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123</v>
      </c>
      <c r="AU138" s="17" t="s">
        <v>80</v>
      </c>
    </row>
    <row r="139" spans="1:47" s="2" customFormat="1" ht="12">
      <c r="A139" s="32"/>
      <c r="B139" s="33"/>
      <c r="C139" s="32"/>
      <c r="D139" s="161" t="s">
        <v>125</v>
      </c>
      <c r="E139" s="32"/>
      <c r="F139" s="162" t="s">
        <v>144</v>
      </c>
      <c r="G139" s="32"/>
      <c r="H139" s="204"/>
      <c r="I139" s="158"/>
      <c r="J139" s="32"/>
      <c r="K139" s="32"/>
      <c r="L139" s="33"/>
      <c r="M139" s="159"/>
      <c r="N139" s="160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125</v>
      </c>
      <c r="AU139" s="17" t="s">
        <v>80</v>
      </c>
    </row>
    <row r="140" spans="2:51" s="13" customFormat="1" ht="12">
      <c r="B140" s="163"/>
      <c r="D140" s="156" t="s">
        <v>127</v>
      </c>
      <c r="E140" s="164" t="s">
        <v>1</v>
      </c>
      <c r="F140" s="165" t="s">
        <v>145</v>
      </c>
      <c r="H140" s="205">
        <v>62.74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4" t="s">
        <v>127</v>
      </c>
      <c r="AU140" s="164" t="s">
        <v>80</v>
      </c>
      <c r="AV140" s="13" t="s">
        <v>80</v>
      </c>
      <c r="AW140" s="13" t="s">
        <v>29</v>
      </c>
      <c r="AX140" s="13" t="s">
        <v>78</v>
      </c>
      <c r="AY140" s="164" t="s">
        <v>114</v>
      </c>
    </row>
    <row r="141" spans="1:65" s="2" customFormat="1" ht="37.9" customHeight="1">
      <c r="A141" s="32"/>
      <c r="B141" s="143"/>
      <c r="C141" s="144" t="s">
        <v>121</v>
      </c>
      <c r="D141" s="144" t="s">
        <v>116</v>
      </c>
      <c r="E141" s="145" t="s">
        <v>146</v>
      </c>
      <c r="F141" s="146" t="s">
        <v>147</v>
      </c>
      <c r="G141" s="147" t="s">
        <v>131</v>
      </c>
      <c r="H141" s="203">
        <v>627.4</v>
      </c>
      <c r="I141" s="148"/>
      <c r="J141" s="149">
        <f>ROUND(I141*H141,2)</f>
        <v>0</v>
      </c>
      <c r="K141" s="146" t="s">
        <v>120</v>
      </c>
      <c r="L141" s="33"/>
      <c r="M141" s="150" t="s">
        <v>1</v>
      </c>
      <c r="N141" s="151" t="s">
        <v>37</v>
      </c>
      <c r="O141" s="58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121</v>
      </c>
      <c r="AT141" s="154" t="s">
        <v>116</v>
      </c>
      <c r="AU141" s="154" t="s">
        <v>80</v>
      </c>
      <c r="AY141" s="17" t="s">
        <v>114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7" t="s">
        <v>78</v>
      </c>
      <c r="BK141" s="155">
        <f>ROUND(I141*H141,2)</f>
        <v>0</v>
      </c>
      <c r="BL141" s="17" t="s">
        <v>121</v>
      </c>
      <c r="BM141" s="154" t="s">
        <v>148</v>
      </c>
    </row>
    <row r="142" spans="1:47" s="2" customFormat="1" ht="48.75">
      <c r="A142" s="32"/>
      <c r="B142" s="33"/>
      <c r="C142" s="32"/>
      <c r="D142" s="156" t="s">
        <v>123</v>
      </c>
      <c r="E142" s="32"/>
      <c r="F142" s="157" t="s">
        <v>149</v>
      </c>
      <c r="G142" s="32"/>
      <c r="H142" s="204"/>
      <c r="I142" s="158"/>
      <c r="J142" s="32"/>
      <c r="K142" s="32"/>
      <c r="L142" s="33"/>
      <c r="M142" s="159"/>
      <c r="N142" s="160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123</v>
      </c>
      <c r="AU142" s="17" t="s">
        <v>80</v>
      </c>
    </row>
    <row r="143" spans="1:47" s="2" customFormat="1" ht="12">
      <c r="A143" s="32"/>
      <c r="B143" s="33"/>
      <c r="C143" s="32"/>
      <c r="D143" s="161" t="s">
        <v>125</v>
      </c>
      <c r="E143" s="32"/>
      <c r="F143" s="162" t="s">
        <v>150</v>
      </c>
      <c r="G143" s="32"/>
      <c r="H143" s="204"/>
      <c r="I143" s="158"/>
      <c r="J143" s="32"/>
      <c r="K143" s="32"/>
      <c r="L143" s="33"/>
      <c r="M143" s="159"/>
      <c r="N143" s="160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125</v>
      </c>
      <c r="AU143" s="17" t="s">
        <v>80</v>
      </c>
    </row>
    <row r="144" spans="2:51" s="13" customFormat="1" ht="12">
      <c r="B144" s="163"/>
      <c r="D144" s="156" t="s">
        <v>127</v>
      </c>
      <c r="E144" s="164" t="s">
        <v>1</v>
      </c>
      <c r="F144" s="165" t="s">
        <v>151</v>
      </c>
      <c r="H144" s="205">
        <v>627.4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127</v>
      </c>
      <c r="AU144" s="164" t="s">
        <v>80</v>
      </c>
      <c r="AV144" s="13" t="s">
        <v>80</v>
      </c>
      <c r="AW144" s="13" t="s">
        <v>29</v>
      </c>
      <c r="AX144" s="13" t="s">
        <v>78</v>
      </c>
      <c r="AY144" s="164" t="s">
        <v>114</v>
      </c>
    </row>
    <row r="145" spans="1:65" s="2" customFormat="1" ht="24.2" customHeight="1">
      <c r="A145" s="32"/>
      <c r="B145" s="143"/>
      <c r="C145" s="144" t="s">
        <v>152</v>
      </c>
      <c r="D145" s="144" t="s">
        <v>116</v>
      </c>
      <c r="E145" s="145" t="s">
        <v>153</v>
      </c>
      <c r="F145" s="146" t="s">
        <v>154</v>
      </c>
      <c r="G145" s="147" t="s">
        <v>119</v>
      </c>
      <c r="H145" s="203">
        <v>158</v>
      </c>
      <c r="I145" s="148"/>
      <c r="J145" s="149">
        <f>ROUND(I145*H145,2)</f>
        <v>0</v>
      </c>
      <c r="K145" s="146" t="s">
        <v>120</v>
      </c>
      <c r="L145" s="33"/>
      <c r="M145" s="150" t="s">
        <v>1</v>
      </c>
      <c r="N145" s="151" t="s">
        <v>37</v>
      </c>
      <c r="O145" s="58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121</v>
      </c>
      <c r="AT145" s="154" t="s">
        <v>116</v>
      </c>
      <c r="AU145" s="154" t="s">
        <v>80</v>
      </c>
      <c r="AY145" s="17" t="s">
        <v>114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78</v>
      </c>
      <c r="BK145" s="155">
        <f>ROUND(I145*H145,2)</f>
        <v>0</v>
      </c>
      <c r="BL145" s="17" t="s">
        <v>121</v>
      </c>
      <c r="BM145" s="154" t="s">
        <v>155</v>
      </c>
    </row>
    <row r="146" spans="1:47" s="2" customFormat="1" ht="19.5">
      <c r="A146" s="32"/>
      <c r="B146" s="33"/>
      <c r="C146" s="32"/>
      <c r="D146" s="156" t="s">
        <v>123</v>
      </c>
      <c r="E146" s="32"/>
      <c r="F146" s="157" t="s">
        <v>156</v>
      </c>
      <c r="G146" s="32"/>
      <c r="H146" s="204"/>
      <c r="I146" s="158"/>
      <c r="J146" s="32"/>
      <c r="K146" s="32"/>
      <c r="L146" s="33"/>
      <c r="M146" s="159"/>
      <c r="N146" s="160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123</v>
      </c>
      <c r="AU146" s="17" t="s">
        <v>80</v>
      </c>
    </row>
    <row r="147" spans="1:47" s="2" customFormat="1" ht="12">
      <c r="A147" s="32"/>
      <c r="B147" s="33"/>
      <c r="C147" s="32"/>
      <c r="D147" s="161" t="s">
        <v>125</v>
      </c>
      <c r="E147" s="32"/>
      <c r="F147" s="162" t="s">
        <v>157</v>
      </c>
      <c r="G147" s="32"/>
      <c r="H147" s="204"/>
      <c r="I147" s="158"/>
      <c r="J147" s="32"/>
      <c r="K147" s="32"/>
      <c r="L147" s="33"/>
      <c r="M147" s="159"/>
      <c r="N147" s="160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125</v>
      </c>
      <c r="AU147" s="17" t="s">
        <v>80</v>
      </c>
    </row>
    <row r="148" spans="2:51" s="13" customFormat="1" ht="12">
      <c r="B148" s="163"/>
      <c r="D148" s="156" t="s">
        <v>127</v>
      </c>
      <c r="E148" s="164" t="s">
        <v>1</v>
      </c>
      <c r="F148" s="165" t="s">
        <v>158</v>
      </c>
      <c r="H148" s="205">
        <v>158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4" t="s">
        <v>127</v>
      </c>
      <c r="AU148" s="164" t="s">
        <v>80</v>
      </c>
      <c r="AV148" s="13" t="s">
        <v>80</v>
      </c>
      <c r="AW148" s="13" t="s">
        <v>29</v>
      </c>
      <c r="AX148" s="13" t="s">
        <v>78</v>
      </c>
      <c r="AY148" s="164" t="s">
        <v>114</v>
      </c>
    </row>
    <row r="149" spans="2:63" s="12" customFormat="1" ht="22.9" customHeight="1">
      <c r="B149" s="130"/>
      <c r="D149" s="131" t="s">
        <v>71</v>
      </c>
      <c r="E149" s="141" t="s">
        <v>152</v>
      </c>
      <c r="F149" s="141" t="s">
        <v>159</v>
      </c>
      <c r="H149" s="207"/>
      <c r="I149" s="133"/>
      <c r="J149" s="142">
        <f>BK149</f>
        <v>0</v>
      </c>
      <c r="L149" s="130"/>
      <c r="M149" s="135"/>
      <c r="N149" s="136"/>
      <c r="O149" s="136"/>
      <c r="P149" s="137">
        <f>SUM(P150:P190)</f>
        <v>0</v>
      </c>
      <c r="Q149" s="136"/>
      <c r="R149" s="137">
        <f>SUM(R150:R190)</f>
        <v>1147.65361</v>
      </c>
      <c r="S149" s="136"/>
      <c r="T149" s="138">
        <f>SUM(T150:T190)</f>
        <v>0</v>
      </c>
      <c r="AR149" s="131" t="s">
        <v>78</v>
      </c>
      <c r="AT149" s="139" t="s">
        <v>71</v>
      </c>
      <c r="AU149" s="139" t="s">
        <v>78</v>
      </c>
      <c r="AY149" s="131" t="s">
        <v>114</v>
      </c>
      <c r="BK149" s="140">
        <f>SUM(BK150:BK190)</f>
        <v>0</v>
      </c>
    </row>
    <row r="150" spans="1:65" s="2" customFormat="1" ht="16.5" customHeight="1">
      <c r="A150" s="32"/>
      <c r="B150" s="143"/>
      <c r="C150" s="144" t="s">
        <v>160</v>
      </c>
      <c r="D150" s="144" t="s">
        <v>116</v>
      </c>
      <c r="E150" s="145" t="s">
        <v>161</v>
      </c>
      <c r="F150" s="146" t="s">
        <v>162</v>
      </c>
      <c r="G150" s="147" t="s">
        <v>119</v>
      </c>
      <c r="H150" s="203">
        <v>316</v>
      </c>
      <c r="I150" s="148"/>
      <c r="J150" s="149">
        <f>ROUND(I150*H150,2)</f>
        <v>0</v>
      </c>
      <c r="K150" s="146" t="s">
        <v>120</v>
      </c>
      <c r="L150" s="33"/>
      <c r="M150" s="150" t="s">
        <v>1</v>
      </c>
      <c r="N150" s="151" t="s">
        <v>37</v>
      </c>
      <c r="O150" s="58"/>
      <c r="P150" s="152">
        <f>O150*H150</f>
        <v>0</v>
      </c>
      <c r="Q150" s="152">
        <v>0.345</v>
      </c>
      <c r="R150" s="152">
        <f>Q150*H150</f>
        <v>109.02</v>
      </c>
      <c r="S150" s="152">
        <v>0</v>
      </c>
      <c r="T150" s="15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121</v>
      </c>
      <c r="AT150" s="154" t="s">
        <v>116</v>
      </c>
      <c r="AU150" s="154" t="s">
        <v>80</v>
      </c>
      <c r="AY150" s="17" t="s">
        <v>114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7" t="s">
        <v>78</v>
      </c>
      <c r="BK150" s="155">
        <f>ROUND(I150*H150,2)</f>
        <v>0</v>
      </c>
      <c r="BL150" s="17" t="s">
        <v>121</v>
      </c>
      <c r="BM150" s="154" t="s">
        <v>163</v>
      </c>
    </row>
    <row r="151" spans="1:47" s="2" customFormat="1" ht="19.5">
      <c r="A151" s="32"/>
      <c r="B151" s="33"/>
      <c r="C151" s="32"/>
      <c r="D151" s="156" t="s">
        <v>123</v>
      </c>
      <c r="E151" s="32"/>
      <c r="F151" s="157" t="s">
        <v>164</v>
      </c>
      <c r="G151" s="32"/>
      <c r="H151" s="204"/>
      <c r="I151" s="158"/>
      <c r="J151" s="32"/>
      <c r="K151" s="32"/>
      <c r="L151" s="33"/>
      <c r="M151" s="159"/>
      <c r="N151" s="160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123</v>
      </c>
      <c r="AU151" s="17" t="s">
        <v>80</v>
      </c>
    </row>
    <row r="152" spans="1:47" s="2" customFormat="1" ht="12">
      <c r="A152" s="32"/>
      <c r="B152" s="33"/>
      <c r="C152" s="32"/>
      <c r="D152" s="161" t="s">
        <v>125</v>
      </c>
      <c r="E152" s="32"/>
      <c r="F152" s="162" t="s">
        <v>165</v>
      </c>
      <c r="G152" s="32"/>
      <c r="H152" s="204"/>
      <c r="I152" s="158"/>
      <c r="J152" s="32"/>
      <c r="K152" s="32"/>
      <c r="L152" s="33"/>
      <c r="M152" s="159"/>
      <c r="N152" s="160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125</v>
      </c>
      <c r="AU152" s="17" t="s">
        <v>80</v>
      </c>
    </row>
    <row r="153" spans="2:51" s="13" customFormat="1" ht="12">
      <c r="B153" s="163"/>
      <c r="D153" s="156" t="s">
        <v>127</v>
      </c>
      <c r="E153" s="164" t="s">
        <v>1</v>
      </c>
      <c r="F153" s="165" t="s">
        <v>166</v>
      </c>
      <c r="H153" s="205">
        <v>158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127</v>
      </c>
      <c r="AU153" s="164" t="s">
        <v>80</v>
      </c>
      <c r="AV153" s="13" t="s">
        <v>80</v>
      </c>
      <c r="AW153" s="13" t="s">
        <v>29</v>
      </c>
      <c r="AX153" s="13" t="s">
        <v>72</v>
      </c>
      <c r="AY153" s="164" t="s">
        <v>114</v>
      </c>
    </row>
    <row r="154" spans="2:51" s="13" customFormat="1" ht="12">
      <c r="B154" s="163"/>
      <c r="D154" s="156" t="s">
        <v>127</v>
      </c>
      <c r="E154" s="164" t="s">
        <v>1</v>
      </c>
      <c r="F154" s="165" t="s">
        <v>167</v>
      </c>
      <c r="H154" s="205">
        <v>158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4" t="s">
        <v>127</v>
      </c>
      <c r="AU154" s="164" t="s">
        <v>80</v>
      </c>
      <c r="AV154" s="13" t="s">
        <v>80</v>
      </c>
      <c r="AW154" s="13" t="s">
        <v>29</v>
      </c>
      <c r="AX154" s="13" t="s">
        <v>72</v>
      </c>
      <c r="AY154" s="164" t="s">
        <v>114</v>
      </c>
    </row>
    <row r="155" spans="2:51" s="14" customFormat="1" ht="12">
      <c r="B155" s="171"/>
      <c r="D155" s="156" t="s">
        <v>127</v>
      </c>
      <c r="E155" s="172" t="s">
        <v>1</v>
      </c>
      <c r="F155" s="173" t="s">
        <v>138</v>
      </c>
      <c r="H155" s="206">
        <v>316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127</v>
      </c>
      <c r="AU155" s="172" t="s">
        <v>80</v>
      </c>
      <c r="AV155" s="14" t="s">
        <v>121</v>
      </c>
      <c r="AW155" s="14" t="s">
        <v>29</v>
      </c>
      <c r="AX155" s="14" t="s">
        <v>78</v>
      </c>
      <c r="AY155" s="172" t="s">
        <v>114</v>
      </c>
    </row>
    <row r="156" spans="1:65" s="2" customFormat="1" ht="33" customHeight="1">
      <c r="A156" s="32"/>
      <c r="B156" s="143"/>
      <c r="C156" s="144" t="s">
        <v>168</v>
      </c>
      <c r="D156" s="144" t="s">
        <v>116</v>
      </c>
      <c r="E156" s="145" t="s">
        <v>169</v>
      </c>
      <c r="F156" s="146" t="s">
        <v>170</v>
      </c>
      <c r="G156" s="147" t="s">
        <v>119</v>
      </c>
      <c r="H156" s="203">
        <v>3097</v>
      </c>
      <c r="I156" s="148"/>
      <c r="J156" s="149">
        <f>ROUND(I156*H156,2)</f>
        <v>0</v>
      </c>
      <c r="K156" s="146" t="s">
        <v>120</v>
      </c>
      <c r="L156" s="33"/>
      <c r="M156" s="150" t="s">
        <v>1</v>
      </c>
      <c r="N156" s="151" t="s">
        <v>37</v>
      </c>
      <c r="O156" s="58"/>
      <c r="P156" s="152">
        <f>O156*H156</f>
        <v>0</v>
      </c>
      <c r="Q156" s="152">
        <v>0.13188</v>
      </c>
      <c r="R156" s="152">
        <f>Q156*H156</f>
        <v>408.43236</v>
      </c>
      <c r="S156" s="152">
        <v>0</v>
      </c>
      <c r="T156" s="15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121</v>
      </c>
      <c r="AT156" s="154" t="s">
        <v>116</v>
      </c>
      <c r="AU156" s="154" t="s">
        <v>80</v>
      </c>
      <c r="AY156" s="17" t="s">
        <v>114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78</v>
      </c>
      <c r="BK156" s="155">
        <f>ROUND(I156*H156,2)</f>
        <v>0</v>
      </c>
      <c r="BL156" s="17" t="s">
        <v>121</v>
      </c>
      <c r="BM156" s="154" t="s">
        <v>171</v>
      </c>
    </row>
    <row r="157" spans="1:47" s="2" customFormat="1" ht="29.25">
      <c r="A157" s="32"/>
      <c r="B157" s="33"/>
      <c r="C157" s="32"/>
      <c r="D157" s="156" t="s">
        <v>123</v>
      </c>
      <c r="E157" s="32"/>
      <c r="F157" s="157" t="s">
        <v>172</v>
      </c>
      <c r="G157" s="32"/>
      <c r="H157" s="204"/>
      <c r="I157" s="158"/>
      <c r="J157" s="32"/>
      <c r="K157" s="32"/>
      <c r="L157" s="33"/>
      <c r="M157" s="159"/>
      <c r="N157" s="160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123</v>
      </c>
      <c r="AU157" s="17" t="s">
        <v>80</v>
      </c>
    </row>
    <row r="158" spans="1:47" s="2" customFormat="1" ht="12">
      <c r="A158" s="32"/>
      <c r="B158" s="33"/>
      <c r="C158" s="32"/>
      <c r="D158" s="161" t="s">
        <v>125</v>
      </c>
      <c r="E158" s="32"/>
      <c r="F158" s="162" t="s">
        <v>173</v>
      </c>
      <c r="G158" s="32"/>
      <c r="H158" s="204"/>
      <c r="I158" s="158"/>
      <c r="J158" s="32"/>
      <c r="K158" s="32"/>
      <c r="L158" s="33"/>
      <c r="M158" s="159"/>
      <c r="N158" s="160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125</v>
      </c>
      <c r="AU158" s="17" t="s">
        <v>80</v>
      </c>
    </row>
    <row r="159" spans="2:51" s="13" customFormat="1" ht="12">
      <c r="B159" s="163"/>
      <c r="D159" s="156" t="s">
        <v>127</v>
      </c>
      <c r="E159" s="164" t="s">
        <v>1</v>
      </c>
      <c r="F159" s="165" t="s">
        <v>174</v>
      </c>
      <c r="H159" s="205">
        <v>3097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4" t="s">
        <v>127</v>
      </c>
      <c r="AU159" s="164" t="s">
        <v>80</v>
      </c>
      <c r="AV159" s="13" t="s">
        <v>80</v>
      </c>
      <c r="AW159" s="13" t="s">
        <v>29</v>
      </c>
      <c r="AX159" s="13" t="s">
        <v>78</v>
      </c>
      <c r="AY159" s="164" t="s">
        <v>114</v>
      </c>
    </row>
    <row r="160" spans="1:65" s="2" customFormat="1" ht="33" customHeight="1">
      <c r="A160" s="32"/>
      <c r="B160" s="143"/>
      <c r="C160" s="144" t="s">
        <v>175</v>
      </c>
      <c r="D160" s="144" t="s">
        <v>116</v>
      </c>
      <c r="E160" s="145" t="s">
        <v>424</v>
      </c>
      <c r="F160" s="146" t="s">
        <v>425</v>
      </c>
      <c r="G160" s="147" t="s">
        <v>119</v>
      </c>
      <c r="H160" s="203">
        <v>2939</v>
      </c>
      <c r="I160" s="148"/>
      <c r="J160" s="149">
        <f>ROUND(I160*H160,2)</f>
        <v>0</v>
      </c>
      <c r="K160" s="146" t="s">
        <v>120</v>
      </c>
      <c r="L160" s="33"/>
      <c r="M160" s="150" t="s">
        <v>1</v>
      </c>
      <c r="N160" s="151" t="s">
        <v>37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121</v>
      </c>
      <c r="AT160" s="154" t="s">
        <v>116</v>
      </c>
      <c r="AU160" s="154" t="s">
        <v>80</v>
      </c>
      <c r="AY160" s="17" t="s">
        <v>114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7" t="s">
        <v>78</v>
      </c>
      <c r="BK160" s="155">
        <f>ROUND(I160*H160,2)</f>
        <v>0</v>
      </c>
      <c r="BL160" s="17" t="s">
        <v>121</v>
      </c>
      <c r="BM160" s="154" t="s">
        <v>176</v>
      </c>
    </row>
    <row r="161" spans="1:47" s="2" customFormat="1" ht="29.25">
      <c r="A161" s="32"/>
      <c r="B161" s="33"/>
      <c r="C161" s="32"/>
      <c r="D161" s="156" t="s">
        <v>123</v>
      </c>
      <c r="E161" s="32"/>
      <c r="F161" s="157" t="s">
        <v>426</v>
      </c>
      <c r="G161" s="32"/>
      <c r="H161" s="204"/>
      <c r="I161" s="158"/>
      <c r="J161" s="32"/>
      <c r="K161" s="32"/>
      <c r="L161" s="33"/>
      <c r="M161" s="159"/>
      <c r="N161" s="160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123</v>
      </c>
      <c r="AU161" s="17" t="s">
        <v>80</v>
      </c>
    </row>
    <row r="162" spans="1:47" s="2" customFormat="1" ht="12">
      <c r="A162" s="32"/>
      <c r="B162" s="33"/>
      <c r="C162" s="32"/>
      <c r="D162" s="161" t="s">
        <v>125</v>
      </c>
      <c r="E162" s="32"/>
      <c r="F162" s="162" t="s">
        <v>177</v>
      </c>
      <c r="G162" s="32"/>
      <c r="H162" s="204"/>
      <c r="I162" s="158"/>
      <c r="J162" s="32"/>
      <c r="K162" s="32"/>
      <c r="L162" s="33"/>
      <c r="M162" s="159"/>
      <c r="N162" s="160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125</v>
      </c>
      <c r="AU162" s="17" t="s">
        <v>80</v>
      </c>
    </row>
    <row r="163" spans="2:51" s="13" customFormat="1" ht="12">
      <c r="B163" s="163"/>
      <c r="D163" s="156" t="s">
        <v>127</v>
      </c>
      <c r="E163" s="164" t="s">
        <v>1</v>
      </c>
      <c r="F163" s="165" t="s">
        <v>178</v>
      </c>
      <c r="H163" s="205">
        <v>2939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4" t="s">
        <v>127</v>
      </c>
      <c r="AU163" s="164" t="s">
        <v>80</v>
      </c>
      <c r="AV163" s="13" t="s">
        <v>80</v>
      </c>
      <c r="AW163" s="13" t="s">
        <v>29</v>
      </c>
      <c r="AX163" s="13" t="s">
        <v>78</v>
      </c>
      <c r="AY163" s="164" t="s">
        <v>114</v>
      </c>
    </row>
    <row r="164" spans="1:65" s="2" customFormat="1" ht="37.9" customHeight="1">
      <c r="A164" s="32"/>
      <c r="B164" s="143"/>
      <c r="C164" s="144" t="s">
        <v>179</v>
      </c>
      <c r="D164" s="144" t="s">
        <v>116</v>
      </c>
      <c r="E164" s="145" t="s">
        <v>180</v>
      </c>
      <c r="F164" s="146" t="s">
        <v>181</v>
      </c>
      <c r="G164" s="147" t="s">
        <v>119</v>
      </c>
      <c r="H164" s="203">
        <v>2939</v>
      </c>
      <c r="I164" s="148"/>
      <c r="J164" s="149">
        <f>ROUND(I164*H164,2)</f>
        <v>0</v>
      </c>
      <c r="K164" s="146" t="s">
        <v>120</v>
      </c>
      <c r="L164" s="33"/>
      <c r="M164" s="150" t="s">
        <v>1</v>
      </c>
      <c r="N164" s="151" t="s">
        <v>37</v>
      </c>
      <c r="O164" s="58"/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121</v>
      </c>
      <c r="AT164" s="154" t="s">
        <v>116</v>
      </c>
      <c r="AU164" s="154" t="s">
        <v>80</v>
      </c>
      <c r="AY164" s="17" t="s">
        <v>114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7" t="s">
        <v>78</v>
      </c>
      <c r="BK164" s="155">
        <f>ROUND(I164*H164,2)</f>
        <v>0</v>
      </c>
      <c r="BL164" s="17" t="s">
        <v>121</v>
      </c>
      <c r="BM164" s="154" t="s">
        <v>182</v>
      </c>
    </row>
    <row r="165" spans="1:47" s="2" customFormat="1" ht="39">
      <c r="A165" s="32"/>
      <c r="B165" s="33"/>
      <c r="C165" s="32"/>
      <c r="D165" s="156" t="s">
        <v>123</v>
      </c>
      <c r="E165" s="32"/>
      <c r="F165" s="157" t="s">
        <v>183</v>
      </c>
      <c r="G165" s="32"/>
      <c r="H165" s="204"/>
      <c r="I165" s="158"/>
      <c r="J165" s="32"/>
      <c r="K165" s="32"/>
      <c r="L165" s="33"/>
      <c r="M165" s="159"/>
      <c r="N165" s="160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123</v>
      </c>
      <c r="AU165" s="17" t="s">
        <v>80</v>
      </c>
    </row>
    <row r="166" spans="1:47" s="2" customFormat="1" ht="12">
      <c r="A166" s="32"/>
      <c r="B166" s="33"/>
      <c r="C166" s="32"/>
      <c r="D166" s="161" t="s">
        <v>125</v>
      </c>
      <c r="E166" s="32"/>
      <c r="F166" s="162" t="s">
        <v>184</v>
      </c>
      <c r="G166" s="32"/>
      <c r="H166" s="204"/>
      <c r="I166" s="158"/>
      <c r="J166" s="32"/>
      <c r="K166" s="32"/>
      <c r="L166" s="33"/>
      <c r="M166" s="159"/>
      <c r="N166" s="160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125</v>
      </c>
      <c r="AU166" s="17" t="s">
        <v>80</v>
      </c>
    </row>
    <row r="167" spans="2:51" s="13" customFormat="1" ht="12">
      <c r="B167" s="163"/>
      <c r="D167" s="156" t="s">
        <v>127</v>
      </c>
      <c r="E167" s="164" t="s">
        <v>1</v>
      </c>
      <c r="F167" s="165" t="s">
        <v>178</v>
      </c>
      <c r="H167" s="205">
        <v>2939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4" t="s">
        <v>127</v>
      </c>
      <c r="AU167" s="164" t="s">
        <v>80</v>
      </c>
      <c r="AV167" s="13" t="s">
        <v>80</v>
      </c>
      <c r="AW167" s="13" t="s">
        <v>29</v>
      </c>
      <c r="AX167" s="13" t="s">
        <v>78</v>
      </c>
      <c r="AY167" s="164" t="s">
        <v>114</v>
      </c>
    </row>
    <row r="168" spans="2:51" s="15" customFormat="1" ht="33.75">
      <c r="B168" s="179"/>
      <c r="D168" s="156" t="s">
        <v>127</v>
      </c>
      <c r="E168" s="180" t="s">
        <v>1</v>
      </c>
      <c r="F168" s="181" t="s">
        <v>185</v>
      </c>
      <c r="H168" s="208" t="s">
        <v>1</v>
      </c>
      <c r="I168" s="182"/>
      <c r="L168" s="179"/>
      <c r="M168" s="183"/>
      <c r="N168" s="184"/>
      <c r="O168" s="184"/>
      <c r="P168" s="184"/>
      <c r="Q168" s="184"/>
      <c r="R168" s="184"/>
      <c r="S168" s="184"/>
      <c r="T168" s="185"/>
      <c r="AT168" s="180" t="s">
        <v>127</v>
      </c>
      <c r="AU168" s="180" t="s">
        <v>80</v>
      </c>
      <c r="AV168" s="15" t="s">
        <v>78</v>
      </c>
      <c r="AW168" s="15" t="s">
        <v>29</v>
      </c>
      <c r="AX168" s="15" t="s">
        <v>72</v>
      </c>
      <c r="AY168" s="180" t="s">
        <v>114</v>
      </c>
    </row>
    <row r="169" spans="2:51" s="15" customFormat="1" ht="12">
      <c r="B169" s="179"/>
      <c r="D169" s="156" t="s">
        <v>127</v>
      </c>
      <c r="E169" s="180" t="s">
        <v>1</v>
      </c>
      <c r="F169" s="181" t="s">
        <v>186</v>
      </c>
      <c r="H169" s="208" t="s">
        <v>1</v>
      </c>
      <c r="I169" s="182"/>
      <c r="L169" s="179"/>
      <c r="M169" s="183"/>
      <c r="N169" s="184"/>
      <c r="O169" s="184"/>
      <c r="P169" s="184"/>
      <c r="Q169" s="184"/>
      <c r="R169" s="184"/>
      <c r="S169" s="184"/>
      <c r="T169" s="185"/>
      <c r="AT169" s="180" t="s">
        <v>127</v>
      </c>
      <c r="AU169" s="180" t="s">
        <v>80</v>
      </c>
      <c r="AV169" s="15" t="s">
        <v>78</v>
      </c>
      <c r="AW169" s="15" t="s">
        <v>29</v>
      </c>
      <c r="AX169" s="15" t="s">
        <v>72</v>
      </c>
      <c r="AY169" s="180" t="s">
        <v>114</v>
      </c>
    </row>
    <row r="170" spans="1:65" s="2" customFormat="1" ht="16.5" customHeight="1">
      <c r="A170" s="32"/>
      <c r="B170" s="143"/>
      <c r="C170" s="186" t="s">
        <v>187</v>
      </c>
      <c r="D170" s="186" t="s">
        <v>188</v>
      </c>
      <c r="E170" s="187" t="s">
        <v>189</v>
      </c>
      <c r="F170" s="188" t="s">
        <v>190</v>
      </c>
      <c r="G170" s="189" t="s">
        <v>191</v>
      </c>
      <c r="H170" s="209">
        <v>238.059</v>
      </c>
      <c r="I170" s="190"/>
      <c r="J170" s="191">
        <f>ROUND(I170*H170,2)</f>
        <v>0</v>
      </c>
      <c r="K170" s="188" t="s">
        <v>120</v>
      </c>
      <c r="L170" s="192"/>
      <c r="M170" s="193" t="s">
        <v>1</v>
      </c>
      <c r="N170" s="194" t="s">
        <v>37</v>
      </c>
      <c r="O170" s="58"/>
      <c r="P170" s="152">
        <f>O170*H170</f>
        <v>0</v>
      </c>
      <c r="Q170" s="152">
        <v>1</v>
      </c>
      <c r="R170" s="152">
        <f>Q170*H170</f>
        <v>238.059</v>
      </c>
      <c r="S170" s="152">
        <v>0</v>
      </c>
      <c r="T170" s="15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175</v>
      </c>
      <c r="AT170" s="154" t="s">
        <v>188</v>
      </c>
      <c r="AU170" s="154" t="s">
        <v>80</v>
      </c>
      <c r="AY170" s="17" t="s">
        <v>114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7" t="s">
        <v>78</v>
      </c>
      <c r="BK170" s="155">
        <f>ROUND(I170*H170,2)</f>
        <v>0</v>
      </c>
      <c r="BL170" s="17" t="s">
        <v>121</v>
      </c>
      <c r="BM170" s="154" t="s">
        <v>192</v>
      </c>
    </row>
    <row r="171" spans="1:47" s="2" customFormat="1" ht="12">
      <c r="A171" s="32"/>
      <c r="B171" s="33"/>
      <c r="C171" s="32"/>
      <c r="D171" s="156" t="s">
        <v>123</v>
      </c>
      <c r="E171" s="32"/>
      <c r="F171" s="157" t="s">
        <v>190</v>
      </c>
      <c r="G171" s="32"/>
      <c r="H171" s="204"/>
      <c r="I171" s="158"/>
      <c r="J171" s="32"/>
      <c r="K171" s="32"/>
      <c r="L171" s="33"/>
      <c r="M171" s="159"/>
      <c r="N171" s="160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123</v>
      </c>
      <c r="AU171" s="17" t="s">
        <v>80</v>
      </c>
    </row>
    <row r="172" spans="2:51" s="13" customFormat="1" ht="22.5">
      <c r="B172" s="163"/>
      <c r="D172" s="156" t="s">
        <v>127</v>
      </c>
      <c r="E172" s="164" t="s">
        <v>1</v>
      </c>
      <c r="F172" s="165" t="s">
        <v>193</v>
      </c>
      <c r="H172" s="205">
        <v>238.059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4" t="s">
        <v>127</v>
      </c>
      <c r="AU172" s="164" t="s">
        <v>80</v>
      </c>
      <c r="AV172" s="13" t="s">
        <v>80</v>
      </c>
      <c r="AW172" s="13" t="s">
        <v>29</v>
      </c>
      <c r="AX172" s="13" t="s">
        <v>78</v>
      </c>
      <c r="AY172" s="164" t="s">
        <v>114</v>
      </c>
    </row>
    <row r="173" spans="1:65" s="2" customFormat="1" ht="21.75" customHeight="1">
      <c r="A173" s="32"/>
      <c r="B173" s="143"/>
      <c r="C173" s="186" t="s">
        <v>194</v>
      </c>
      <c r="D173" s="186" t="s">
        <v>188</v>
      </c>
      <c r="E173" s="187" t="s">
        <v>195</v>
      </c>
      <c r="F173" s="188" t="s">
        <v>196</v>
      </c>
      <c r="G173" s="189" t="s">
        <v>191</v>
      </c>
      <c r="H173" s="209">
        <v>20.279</v>
      </c>
      <c r="I173" s="190"/>
      <c r="J173" s="191">
        <f>ROUND(I173*H173,2)</f>
        <v>0</v>
      </c>
      <c r="K173" s="188" t="s">
        <v>120</v>
      </c>
      <c r="L173" s="192"/>
      <c r="M173" s="193" t="s">
        <v>1</v>
      </c>
      <c r="N173" s="194" t="s">
        <v>37</v>
      </c>
      <c r="O173" s="58"/>
      <c r="P173" s="152">
        <f>O173*H173</f>
        <v>0</v>
      </c>
      <c r="Q173" s="152">
        <v>1</v>
      </c>
      <c r="R173" s="152">
        <f>Q173*H173</f>
        <v>20.279</v>
      </c>
      <c r="S173" s="152">
        <v>0</v>
      </c>
      <c r="T173" s="15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175</v>
      </c>
      <c r="AT173" s="154" t="s">
        <v>188</v>
      </c>
      <c r="AU173" s="154" t="s">
        <v>80</v>
      </c>
      <c r="AY173" s="17" t="s">
        <v>114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7" t="s">
        <v>78</v>
      </c>
      <c r="BK173" s="155">
        <f>ROUND(I173*H173,2)</f>
        <v>0</v>
      </c>
      <c r="BL173" s="17" t="s">
        <v>121</v>
      </c>
      <c r="BM173" s="154" t="s">
        <v>197</v>
      </c>
    </row>
    <row r="174" spans="1:47" s="2" customFormat="1" ht="12">
      <c r="A174" s="32"/>
      <c r="B174" s="33"/>
      <c r="C174" s="32"/>
      <c r="D174" s="156" t="s">
        <v>123</v>
      </c>
      <c r="E174" s="32"/>
      <c r="F174" s="157" t="s">
        <v>196</v>
      </c>
      <c r="G174" s="32"/>
      <c r="H174" s="204"/>
      <c r="I174" s="158"/>
      <c r="J174" s="32"/>
      <c r="K174" s="32"/>
      <c r="L174" s="33"/>
      <c r="M174" s="159"/>
      <c r="N174" s="160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123</v>
      </c>
      <c r="AU174" s="17" t="s">
        <v>80</v>
      </c>
    </row>
    <row r="175" spans="2:51" s="13" customFormat="1" ht="22.5">
      <c r="B175" s="163"/>
      <c r="D175" s="156" t="s">
        <v>127</v>
      </c>
      <c r="E175" s="164" t="s">
        <v>1</v>
      </c>
      <c r="F175" s="165" t="s">
        <v>198</v>
      </c>
      <c r="H175" s="205">
        <v>20.279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4" t="s">
        <v>127</v>
      </c>
      <c r="AU175" s="164" t="s">
        <v>80</v>
      </c>
      <c r="AV175" s="13" t="s">
        <v>80</v>
      </c>
      <c r="AW175" s="13" t="s">
        <v>29</v>
      </c>
      <c r="AX175" s="13" t="s">
        <v>78</v>
      </c>
      <c r="AY175" s="164" t="s">
        <v>114</v>
      </c>
    </row>
    <row r="176" spans="1:65" s="2" customFormat="1" ht="16.5" customHeight="1">
      <c r="A176" s="32"/>
      <c r="B176" s="143"/>
      <c r="C176" s="186" t="s">
        <v>199</v>
      </c>
      <c r="D176" s="186" t="s">
        <v>188</v>
      </c>
      <c r="E176" s="187" t="s">
        <v>200</v>
      </c>
      <c r="F176" s="188" t="s">
        <v>201</v>
      </c>
      <c r="G176" s="189" t="s">
        <v>191</v>
      </c>
      <c r="H176" s="209">
        <v>30.419</v>
      </c>
      <c r="I176" s="190"/>
      <c r="J176" s="191">
        <f>ROUND(I176*H176,2)</f>
        <v>0</v>
      </c>
      <c r="K176" s="188" t="s">
        <v>120</v>
      </c>
      <c r="L176" s="192"/>
      <c r="M176" s="193" t="s">
        <v>1</v>
      </c>
      <c r="N176" s="194" t="s">
        <v>37</v>
      </c>
      <c r="O176" s="58"/>
      <c r="P176" s="152">
        <f>O176*H176</f>
        <v>0</v>
      </c>
      <c r="Q176" s="152">
        <v>1</v>
      </c>
      <c r="R176" s="152">
        <f>Q176*H176</f>
        <v>30.419</v>
      </c>
      <c r="S176" s="152">
        <v>0</v>
      </c>
      <c r="T176" s="15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175</v>
      </c>
      <c r="AT176" s="154" t="s">
        <v>188</v>
      </c>
      <c r="AU176" s="154" t="s">
        <v>80</v>
      </c>
      <c r="AY176" s="17" t="s">
        <v>114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7" t="s">
        <v>78</v>
      </c>
      <c r="BK176" s="155">
        <f>ROUND(I176*H176,2)</f>
        <v>0</v>
      </c>
      <c r="BL176" s="17" t="s">
        <v>121</v>
      </c>
      <c r="BM176" s="154" t="s">
        <v>202</v>
      </c>
    </row>
    <row r="177" spans="1:47" s="2" customFormat="1" ht="12">
      <c r="A177" s="32"/>
      <c r="B177" s="33"/>
      <c r="C177" s="32"/>
      <c r="D177" s="156" t="s">
        <v>123</v>
      </c>
      <c r="E177" s="32"/>
      <c r="F177" s="157" t="s">
        <v>203</v>
      </c>
      <c r="G177" s="32"/>
      <c r="H177" s="204"/>
      <c r="I177" s="158"/>
      <c r="J177" s="32"/>
      <c r="K177" s="32"/>
      <c r="L177" s="33"/>
      <c r="M177" s="159"/>
      <c r="N177" s="160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123</v>
      </c>
      <c r="AU177" s="17" t="s">
        <v>80</v>
      </c>
    </row>
    <row r="178" spans="2:51" s="13" customFormat="1" ht="22.5">
      <c r="B178" s="163"/>
      <c r="D178" s="156" t="s">
        <v>127</v>
      </c>
      <c r="E178" s="164" t="s">
        <v>1</v>
      </c>
      <c r="F178" s="165" t="s">
        <v>204</v>
      </c>
      <c r="H178" s="205">
        <v>30.419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4" t="s">
        <v>127</v>
      </c>
      <c r="AU178" s="164" t="s">
        <v>80</v>
      </c>
      <c r="AV178" s="13" t="s">
        <v>80</v>
      </c>
      <c r="AW178" s="13" t="s">
        <v>29</v>
      </c>
      <c r="AX178" s="13" t="s">
        <v>78</v>
      </c>
      <c r="AY178" s="164" t="s">
        <v>114</v>
      </c>
    </row>
    <row r="179" spans="1:65" s="2" customFormat="1" ht="24.2" customHeight="1">
      <c r="A179" s="32"/>
      <c r="B179" s="143"/>
      <c r="C179" s="144" t="s">
        <v>205</v>
      </c>
      <c r="D179" s="144" t="s">
        <v>116</v>
      </c>
      <c r="E179" s="145" t="s">
        <v>206</v>
      </c>
      <c r="F179" s="146" t="s">
        <v>207</v>
      </c>
      <c r="G179" s="147" t="s">
        <v>119</v>
      </c>
      <c r="H179" s="203">
        <v>3097</v>
      </c>
      <c r="I179" s="148"/>
      <c r="J179" s="149">
        <f>ROUND(I179*H179,2)</f>
        <v>0</v>
      </c>
      <c r="K179" s="146" t="s">
        <v>120</v>
      </c>
      <c r="L179" s="33"/>
      <c r="M179" s="150" t="s">
        <v>1</v>
      </c>
      <c r="N179" s="151" t="s">
        <v>37</v>
      </c>
      <c r="O179" s="58"/>
      <c r="P179" s="152">
        <f>O179*H179</f>
        <v>0</v>
      </c>
      <c r="Q179" s="152">
        <v>0.00601</v>
      </c>
      <c r="R179" s="152">
        <f>Q179*H179</f>
        <v>18.61297</v>
      </c>
      <c r="S179" s="152">
        <v>0</v>
      </c>
      <c r="T179" s="15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121</v>
      </c>
      <c r="AT179" s="154" t="s">
        <v>116</v>
      </c>
      <c r="AU179" s="154" t="s">
        <v>80</v>
      </c>
      <c r="AY179" s="17" t="s">
        <v>114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78</v>
      </c>
      <c r="BK179" s="155">
        <f>ROUND(I179*H179,2)</f>
        <v>0</v>
      </c>
      <c r="BL179" s="17" t="s">
        <v>121</v>
      </c>
      <c r="BM179" s="154" t="s">
        <v>208</v>
      </c>
    </row>
    <row r="180" spans="1:47" s="2" customFormat="1" ht="19.5">
      <c r="A180" s="32"/>
      <c r="B180" s="33"/>
      <c r="C180" s="32"/>
      <c r="D180" s="156" t="s">
        <v>123</v>
      </c>
      <c r="E180" s="32"/>
      <c r="F180" s="157" t="s">
        <v>209</v>
      </c>
      <c r="G180" s="32"/>
      <c r="H180" s="204"/>
      <c r="I180" s="158"/>
      <c r="J180" s="32"/>
      <c r="K180" s="32"/>
      <c r="L180" s="33"/>
      <c r="M180" s="159"/>
      <c r="N180" s="160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123</v>
      </c>
      <c r="AU180" s="17" t="s">
        <v>80</v>
      </c>
    </row>
    <row r="181" spans="1:47" s="2" customFormat="1" ht="12">
      <c r="A181" s="32"/>
      <c r="B181" s="33"/>
      <c r="C181" s="32"/>
      <c r="D181" s="161" t="s">
        <v>125</v>
      </c>
      <c r="E181" s="32"/>
      <c r="F181" s="162" t="s">
        <v>210</v>
      </c>
      <c r="G181" s="32"/>
      <c r="H181" s="204"/>
      <c r="I181" s="158"/>
      <c r="J181" s="32"/>
      <c r="K181" s="32"/>
      <c r="L181" s="33"/>
      <c r="M181" s="159"/>
      <c r="N181" s="160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125</v>
      </c>
      <c r="AU181" s="17" t="s">
        <v>80</v>
      </c>
    </row>
    <row r="182" spans="2:51" s="13" customFormat="1" ht="12">
      <c r="B182" s="163"/>
      <c r="D182" s="156" t="s">
        <v>127</v>
      </c>
      <c r="E182" s="164" t="s">
        <v>1</v>
      </c>
      <c r="F182" s="165" t="s">
        <v>174</v>
      </c>
      <c r="H182" s="205">
        <v>3097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4" t="s">
        <v>127</v>
      </c>
      <c r="AU182" s="164" t="s">
        <v>80</v>
      </c>
      <c r="AV182" s="13" t="s">
        <v>80</v>
      </c>
      <c r="AW182" s="13" t="s">
        <v>29</v>
      </c>
      <c r="AX182" s="13" t="s">
        <v>78</v>
      </c>
      <c r="AY182" s="164" t="s">
        <v>114</v>
      </c>
    </row>
    <row r="183" spans="1:65" s="2" customFormat="1" ht="21.75" customHeight="1">
      <c r="A183" s="32"/>
      <c r="B183" s="143"/>
      <c r="C183" s="144" t="s">
        <v>211</v>
      </c>
      <c r="D183" s="144" t="s">
        <v>116</v>
      </c>
      <c r="E183" s="145" t="s">
        <v>212</v>
      </c>
      <c r="F183" s="146" t="s">
        <v>213</v>
      </c>
      <c r="G183" s="147" t="s">
        <v>119</v>
      </c>
      <c r="H183" s="203">
        <v>3097</v>
      </c>
      <c r="I183" s="148"/>
      <c r="J183" s="149">
        <f>ROUND(I183*H183,2)</f>
        <v>0</v>
      </c>
      <c r="K183" s="146" t="s">
        <v>120</v>
      </c>
      <c r="L183" s="33"/>
      <c r="M183" s="150" t="s">
        <v>1</v>
      </c>
      <c r="N183" s="151" t="s">
        <v>37</v>
      </c>
      <c r="O183" s="58"/>
      <c r="P183" s="152">
        <f>O183*H183</f>
        <v>0</v>
      </c>
      <c r="Q183" s="152">
        <v>0.00051</v>
      </c>
      <c r="R183" s="152">
        <f>Q183*H183</f>
        <v>1.5794700000000002</v>
      </c>
      <c r="S183" s="152">
        <v>0</v>
      </c>
      <c r="T183" s="15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121</v>
      </c>
      <c r="AT183" s="154" t="s">
        <v>116</v>
      </c>
      <c r="AU183" s="154" t="s">
        <v>80</v>
      </c>
      <c r="AY183" s="17" t="s">
        <v>114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78</v>
      </c>
      <c r="BK183" s="155">
        <f>ROUND(I183*H183,2)</f>
        <v>0</v>
      </c>
      <c r="BL183" s="17" t="s">
        <v>121</v>
      </c>
      <c r="BM183" s="154" t="s">
        <v>214</v>
      </c>
    </row>
    <row r="184" spans="1:47" s="2" customFormat="1" ht="19.5">
      <c r="A184" s="32"/>
      <c r="B184" s="33"/>
      <c r="C184" s="32"/>
      <c r="D184" s="156" t="s">
        <v>123</v>
      </c>
      <c r="E184" s="32"/>
      <c r="F184" s="157" t="s">
        <v>215</v>
      </c>
      <c r="G184" s="32"/>
      <c r="H184" s="204"/>
      <c r="I184" s="158"/>
      <c r="J184" s="32"/>
      <c r="K184" s="32"/>
      <c r="L184" s="33"/>
      <c r="M184" s="159"/>
      <c r="N184" s="160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123</v>
      </c>
      <c r="AU184" s="17" t="s">
        <v>80</v>
      </c>
    </row>
    <row r="185" spans="1:47" s="2" customFormat="1" ht="12">
      <c r="A185" s="32"/>
      <c r="B185" s="33"/>
      <c r="C185" s="32"/>
      <c r="D185" s="161" t="s">
        <v>125</v>
      </c>
      <c r="E185" s="32"/>
      <c r="F185" s="162" t="s">
        <v>216</v>
      </c>
      <c r="G185" s="32"/>
      <c r="H185" s="204"/>
      <c r="I185" s="158"/>
      <c r="J185" s="32"/>
      <c r="K185" s="32"/>
      <c r="L185" s="33"/>
      <c r="M185" s="159"/>
      <c r="N185" s="160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125</v>
      </c>
      <c r="AU185" s="17" t="s">
        <v>80</v>
      </c>
    </row>
    <row r="186" spans="2:51" s="13" customFormat="1" ht="12">
      <c r="B186" s="163"/>
      <c r="D186" s="156" t="s">
        <v>127</v>
      </c>
      <c r="E186" s="164" t="s">
        <v>1</v>
      </c>
      <c r="F186" s="165" t="s">
        <v>174</v>
      </c>
      <c r="H186" s="205">
        <v>3097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4" t="s">
        <v>127</v>
      </c>
      <c r="AU186" s="164" t="s">
        <v>80</v>
      </c>
      <c r="AV186" s="13" t="s">
        <v>80</v>
      </c>
      <c r="AW186" s="13" t="s">
        <v>29</v>
      </c>
      <c r="AX186" s="13" t="s">
        <v>78</v>
      </c>
      <c r="AY186" s="164" t="s">
        <v>114</v>
      </c>
    </row>
    <row r="187" spans="1:65" s="2" customFormat="1" ht="33" customHeight="1">
      <c r="A187" s="32"/>
      <c r="B187" s="143"/>
      <c r="C187" s="144" t="s">
        <v>8</v>
      </c>
      <c r="D187" s="144" t="s">
        <v>116</v>
      </c>
      <c r="E187" s="145" t="s">
        <v>217</v>
      </c>
      <c r="F187" s="146" t="s">
        <v>218</v>
      </c>
      <c r="G187" s="147" t="s">
        <v>119</v>
      </c>
      <c r="H187" s="203">
        <v>3097</v>
      </c>
      <c r="I187" s="148"/>
      <c r="J187" s="149">
        <f>ROUND(I187*H187,2)</f>
        <v>0</v>
      </c>
      <c r="K187" s="146" t="s">
        <v>120</v>
      </c>
      <c r="L187" s="33"/>
      <c r="M187" s="150" t="s">
        <v>1</v>
      </c>
      <c r="N187" s="151" t="s">
        <v>37</v>
      </c>
      <c r="O187" s="58"/>
      <c r="P187" s="152">
        <f>O187*H187</f>
        <v>0</v>
      </c>
      <c r="Q187" s="152">
        <v>0.10373</v>
      </c>
      <c r="R187" s="152">
        <f>Q187*H187</f>
        <v>321.25181000000003</v>
      </c>
      <c r="S187" s="152">
        <v>0</v>
      </c>
      <c r="T187" s="153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4" t="s">
        <v>121</v>
      </c>
      <c r="AT187" s="154" t="s">
        <v>116</v>
      </c>
      <c r="AU187" s="154" t="s">
        <v>80</v>
      </c>
      <c r="AY187" s="17" t="s">
        <v>114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7" t="s">
        <v>78</v>
      </c>
      <c r="BK187" s="155">
        <f>ROUND(I187*H187,2)</f>
        <v>0</v>
      </c>
      <c r="BL187" s="17" t="s">
        <v>121</v>
      </c>
      <c r="BM187" s="154" t="s">
        <v>219</v>
      </c>
    </row>
    <row r="188" spans="1:47" s="2" customFormat="1" ht="29.25">
      <c r="A188" s="32"/>
      <c r="B188" s="33"/>
      <c r="C188" s="32"/>
      <c r="D188" s="156" t="s">
        <v>123</v>
      </c>
      <c r="E188" s="32"/>
      <c r="F188" s="157" t="s">
        <v>220</v>
      </c>
      <c r="G188" s="32"/>
      <c r="H188" s="204"/>
      <c r="I188" s="158"/>
      <c r="J188" s="32"/>
      <c r="K188" s="32"/>
      <c r="L188" s="33"/>
      <c r="M188" s="159"/>
      <c r="N188" s="160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123</v>
      </c>
      <c r="AU188" s="17" t="s">
        <v>80</v>
      </c>
    </row>
    <row r="189" spans="1:47" s="2" customFormat="1" ht="12">
      <c r="A189" s="32"/>
      <c r="B189" s="33"/>
      <c r="C189" s="32"/>
      <c r="D189" s="161" t="s">
        <v>125</v>
      </c>
      <c r="E189" s="32"/>
      <c r="F189" s="162" t="s">
        <v>221</v>
      </c>
      <c r="G189" s="32"/>
      <c r="H189" s="204"/>
      <c r="I189" s="158"/>
      <c r="J189" s="32"/>
      <c r="K189" s="32"/>
      <c r="L189" s="33"/>
      <c r="M189" s="159"/>
      <c r="N189" s="160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125</v>
      </c>
      <c r="AU189" s="17" t="s">
        <v>80</v>
      </c>
    </row>
    <row r="190" spans="2:51" s="13" customFormat="1" ht="12">
      <c r="B190" s="163"/>
      <c r="D190" s="156" t="s">
        <v>127</v>
      </c>
      <c r="E190" s="164" t="s">
        <v>1</v>
      </c>
      <c r="F190" s="165" t="s">
        <v>174</v>
      </c>
      <c r="H190" s="205">
        <v>3097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4" t="s">
        <v>127</v>
      </c>
      <c r="AU190" s="164" t="s">
        <v>80</v>
      </c>
      <c r="AV190" s="13" t="s">
        <v>80</v>
      </c>
      <c r="AW190" s="13" t="s">
        <v>29</v>
      </c>
      <c r="AX190" s="13" t="s">
        <v>78</v>
      </c>
      <c r="AY190" s="164" t="s">
        <v>114</v>
      </c>
    </row>
    <row r="191" spans="2:63" s="12" customFormat="1" ht="22.9" customHeight="1">
      <c r="B191" s="130"/>
      <c r="D191" s="131" t="s">
        <v>71</v>
      </c>
      <c r="E191" s="141" t="s">
        <v>175</v>
      </c>
      <c r="F191" s="141" t="s">
        <v>222</v>
      </c>
      <c r="H191" s="207"/>
      <c r="I191" s="133"/>
      <c r="J191" s="142">
        <f>BK191</f>
        <v>0</v>
      </c>
      <c r="L191" s="130"/>
      <c r="M191" s="135"/>
      <c r="N191" s="136"/>
      <c r="O191" s="136"/>
      <c r="P191" s="137">
        <f>SUM(P192:P203)</f>
        <v>0</v>
      </c>
      <c r="Q191" s="136"/>
      <c r="R191" s="137">
        <f>SUM(R192:R203)</f>
        <v>12.92852</v>
      </c>
      <c r="S191" s="136"/>
      <c r="T191" s="138">
        <f>SUM(T192:T203)</f>
        <v>0</v>
      </c>
      <c r="AR191" s="131" t="s">
        <v>78</v>
      </c>
      <c r="AT191" s="139" t="s">
        <v>71</v>
      </c>
      <c r="AU191" s="139" t="s">
        <v>78</v>
      </c>
      <c r="AY191" s="131" t="s">
        <v>114</v>
      </c>
      <c r="BK191" s="140">
        <f>SUM(BK192:BK203)</f>
        <v>0</v>
      </c>
    </row>
    <row r="192" spans="1:65" s="2" customFormat="1" ht="24.2" customHeight="1">
      <c r="A192" s="32"/>
      <c r="B192" s="143"/>
      <c r="C192" s="144" t="s">
        <v>223</v>
      </c>
      <c r="D192" s="144" t="s">
        <v>116</v>
      </c>
      <c r="E192" s="145" t="s">
        <v>224</v>
      </c>
      <c r="F192" s="146" t="s">
        <v>225</v>
      </c>
      <c r="G192" s="147" t="s">
        <v>226</v>
      </c>
      <c r="H192" s="203">
        <v>4</v>
      </c>
      <c r="I192" s="148"/>
      <c r="J192" s="149">
        <f>ROUND(I192*H192,2)</f>
        <v>0</v>
      </c>
      <c r="K192" s="146" t="s">
        <v>120</v>
      </c>
      <c r="L192" s="33"/>
      <c r="M192" s="150" t="s">
        <v>1</v>
      </c>
      <c r="N192" s="151" t="s">
        <v>37</v>
      </c>
      <c r="O192" s="58"/>
      <c r="P192" s="152">
        <f>O192*H192</f>
        <v>0</v>
      </c>
      <c r="Q192" s="152">
        <v>0.42368</v>
      </c>
      <c r="R192" s="152">
        <f>Q192*H192</f>
        <v>1.69472</v>
      </c>
      <c r="S192" s="152">
        <v>0</v>
      </c>
      <c r="T192" s="153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121</v>
      </c>
      <c r="AT192" s="154" t="s">
        <v>116</v>
      </c>
      <c r="AU192" s="154" t="s">
        <v>80</v>
      </c>
      <c r="AY192" s="17" t="s">
        <v>114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78</v>
      </c>
      <c r="BK192" s="155">
        <f>ROUND(I192*H192,2)</f>
        <v>0</v>
      </c>
      <c r="BL192" s="17" t="s">
        <v>121</v>
      </c>
      <c r="BM192" s="154" t="s">
        <v>227</v>
      </c>
    </row>
    <row r="193" spans="1:47" s="2" customFormat="1" ht="19.5">
      <c r="A193" s="32"/>
      <c r="B193" s="33"/>
      <c r="C193" s="32"/>
      <c r="D193" s="156" t="s">
        <v>123</v>
      </c>
      <c r="E193" s="32"/>
      <c r="F193" s="157" t="s">
        <v>228</v>
      </c>
      <c r="G193" s="32"/>
      <c r="H193" s="204"/>
      <c r="I193" s="158"/>
      <c r="J193" s="32"/>
      <c r="K193" s="32"/>
      <c r="L193" s="33"/>
      <c r="M193" s="159"/>
      <c r="N193" s="160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123</v>
      </c>
      <c r="AU193" s="17" t="s">
        <v>80</v>
      </c>
    </row>
    <row r="194" spans="1:47" s="2" customFormat="1" ht="12">
      <c r="A194" s="32"/>
      <c r="B194" s="33"/>
      <c r="C194" s="32"/>
      <c r="D194" s="161" t="s">
        <v>125</v>
      </c>
      <c r="E194" s="32"/>
      <c r="F194" s="162" t="s">
        <v>229</v>
      </c>
      <c r="G194" s="32"/>
      <c r="H194" s="204"/>
      <c r="I194" s="158"/>
      <c r="J194" s="32"/>
      <c r="K194" s="32"/>
      <c r="L194" s="33"/>
      <c r="M194" s="159"/>
      <c r="N194" s="160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125</v>
      </c>
      <c r="AU194" s="17" t="s">
        <v>80</v>
      </c>
    </row>
    <row r="195" spans="2:51" s="13" customFormat="1" ht="22.5">
      <c r="B195" s="163"/>
      <c r="D195" s="156" t="s">
        <v>127</v>
      </c>
      <c r="E195" s="164" t="s">
        <v>1</v>
      </c>
      <c r="F195" s="165" t="s">
        <v>230</v>
      </c>
      <c r="H195" s="205">
        <v>4</v>
      </c>
      <c r="I195" s="167"/>
      <c r="L195" s="163"/>
      <c r="M195" s="168"/>
      <c r="N195" s="169"/>
      <c r="O195" s="169"/>
      <c r="P195" s="169"/>
      <c r="Q195" s="169"/>
      <c r="R195" s="169"/>
      <c r="S195" s="169"/>
      <c r="T195" s="170"/>
      <c r="AT195" s="164" t="s">
        <v>127</v>
      </c>
      <c r="AU195" s="164" t="s">
        <v>80</v>
      </c>
      <c r="AV195" s="13" t="s">
        <v>80</v>
      </c>
      <c r="AW195" s="13" t="s">
        <v>29</v>
      </c>
      <c r="AX195" s="13" t="s">
        <v>78</v>
      </c>
      <c r="AY195" s="164" t="s">
        <v>114</v>
      </c>
    </row>
    <row r="196" spans="1:65" s="2" customFormat="1" ht="24.2" customHeight="1">
      <c r="A196" s="32"/>
      <c r="B196" s="143"/>
      <c r="C196" s="144" t="s">
        <v>231</v>
      </c>
      <c r="D196" s="144" t="s">
        <v>116</v>
      </c>
      <c r="E196" s="145" t="s">
        <v>232</v>
      </c>
      <c r="F196" s="146" t="s">
        <v>233</v>
      </c>
      <c r="G196" s="147" t="s">
        <v>226</v>
      </c>
      <c r="H196" s="203">
        <v>23</v>
      </c>
      <c r="I196" s="148"/>
      <c r="J196" s="149">
        <f>ROUND(I196*H196,2)</f>
        <v>0</v>
      </c>
      <c r="K196" s="146" t="s">
        <v>120</v>
      </c>
      <c r="L196" s="33"/>
      <c r="M196" s="150" t="s">
        <v>1</v>
      </c>
      <c r="N196" s="151" t="s">
        <v>37</v>
      </c>
      <c r="O196" s="58"/>
      <c r="P196" s="152">
        <f>O196*H196</f>
        <v>0</v>
      </c>
      <c r="Q196" s="152">
        <v>0.4208</v>
      </c>
      <c r="R196" s="152">
        <f>Q196*H196</f>
        <v>9.6784</v>
      </c>
      <c r="S196" s="152">
        <v>0</v>
      </c>
      <c r="T196" s="153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121</v>
      </c>
      <c r="AT196" s="154" t="s">
        <v>116</v>
      </c>
      <c r="AU196" s="154" t="s">
        <v>80</v>
      </c>
      <c r="AY196" s="17" t="s">
        <v>114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78</v>
      </c>
      <c r="BK196" s="155">
        <f>ROUND(I196*H196,2)</f>
        <v>0</v>
      </c>
      <c r="BL196" s="17" t="s">
        <v>121</v>
      </c>
      <c r="BM196" s="154" t="s">
        <v>234</v>
      </c>
    </row>
    <row r="197" spans="1:47" s="2" customFormat="1" ht="19.5">
      <c r="A197" s="32"/>
      <c r="B197" s="33"/>
      <c r="C197" s="32"/>
      <c r="D197" s="156" t="s">
        <v>123</v>
      </c>
      <c r="E197" s="32"/>
      <c r="F197" s="157" t="s">
        <v>235</v>
      </c>
      <c r="G197" s="32"/>
      <c r="H197" s="204"/>
      <c r="I197" s="158"/>
      <c r="J197" s="32"/>
      <c r="K197" s="32"/>
      <c r="L197" s="33"/>
      <c r="M197" s="159"/>
      <c r="N197" s="160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123</v>
      </c>
      <c r="AU197" s="17" t="s">
        <v>80</v>
      </c>
    </row>
    <row r="198" spans="1:47" s="2" customFormat="1" ht="12">
      <c r="A198" s="32"/>
      <c r="B198" s="33"/>
      <c r="C198" s="32"/>
      <c r="D198" s="161" t="s">
        <v>125</v>
      </c>
      <c r="E198" s="32"/>
      <c r="F198" s="162" t="s">
        <v>236</v>
      </c>
      <c r="G198" s="32"/>
      <c r="H198" s="204"/>
      <c r="I198" s="158"/>
      <c r="J198" s="32"/>
      <c r="K198" s="32"/>
      <c r="L198" s="33"/>
      <c r="M198" s="159"/>
      <c r="N198" s="160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125</v>
      </c>
      <c r="AU198" s="17" t="s">
        <v>80</v>
      </c>
    </row>
    <row r="199" spans="2:51" s="13" customFormat="1" ht="12">
      <c r="B199" s="163"/>
      <c r="D199" s="156" t="s">
        <v>127</v>
      </c>
      <c r="E199" s="164" t="s">
        <v>1</v>
      </c>
      <c r="F199" s="165" t="s">
        <v>237</v>
      </c>
      <c r="H199" s="205">
        <v>23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4" t="s">
        <v>127</v>
      </c>
      <c r="AU199" s="164" t="s">
        <v>80</v>
      </c>
      <c r="AV199" s="13" t="s">
        <v>80</v>
      </c>
      <c r="AW199" s="13" t="s">
        <v>29</v>
      </c>
      <c r="AX199" s="13" t="s">
        <v>78</v>
      </c>
      <c r="AY199" s="164" t="s">
        <v>114</v>
      </c>
    </row>
    <row r="200" spans="1:65" s="2" customFormat="1" ht="24.2" customHeight="1">
      <c r="A200" s="32"/>
      <c r="B200" s="143"/>
      <c r="C200" s="144" t="s">
        <v>238</v>
      </c>
      <c r="D200" s="144" t="s">
        <v>116</v>
      </c>
      <c r="E200" s="145" t="s">
        <v>239</v>
      </c>
      <c r="F200" s="146" t="s">
        <v>240</v>
      </c>
      <c r="G200" s="147" t="s">
        <v>226</v>
      </c>
      <c r="H200" s="203">
        <v>5</v>
      </c>
      <c r="I200" s="148"/>
      <c r="J200" s="149">
        <f>ROUND(I200*H200,2)</f>
        <v>0</v>
      </c>
      <c r="K200" s="146" t="s">
        <v>120</v>
      </c>
      <c r="L200" s="33"/>
      <c r="M200" s="150" t="s">
        <v>1</v>
      </c>
      <c r="N200" s="151" t="s">
        <v>37</v>
      </c>
      <c r="O200" s="58"/>
      <c r="P200" s="152">
        <f>O200*H200</f>
        <v>0</v>
      </c>
      <c r="Q200" s="152">
        <v>0.31108</v>
      </c>
      <c r="R200" s="152">
        <f>Q200*H200</f>
        <v>1.5554000000000001</v>
      </c>
      <c r="S200" s="152">
        <v>0</v>
      </c>
      <c r="T200" s="153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121</v>
      </c>
      <c r="AT200" s="154" t="s">
        <v>116</v>
      </c>
      <c r="AU200" s="154" t="s">
        <v>80</v>
      </c>
      <c r="AY200" s="17" t="s">
        <v>114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7" t="s">
        <v>78</v>
      </c>
      <c r="BK200" s="155">
        <f>ROUND(I200*H200,2)</f>
        <v>0</v>
      </c>
      <c r="BL200" s="17" t="s">
        <v>121</v>
      </c>
      <c r="BM200" s="154" t="s">
        <v>241</v>
      </c>
    </row>
    <row r="201" spans="1:47" s="2" customFormat="1" ht="19.5">
      <c r="A201" s="32"/>
      <c r="B201" s="33"/>
      <c r="C201" s="32"/>
      <c r="D201" s="156" t="s">
        <v>123</v>
      </c>
      <c r="E201" s="32"/>
      <c r="F201" s="157" t="s">
        <v>242</v>
      </c>
      <c r="G201" s="32"/>
      <c r="H201" s="204"/>
      <c r="I201" s="158"/>
      <c r="J201" s="32"/>
      <c r="K201" s="32"/>
      <c r="L201" s="33"/>
      <c r="M201" s="159"/>
      <c r="N201" s="160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123</v>
      </c>
      <c r="AU201" s="17" t="s">
        <v>80</v>
      </c>
    </row>
    <row r="202" spans="1:47" s="2" customFormat="1" ht="12">
      <c r="A202" s="32"/>
      <c r="B202" s="33"/>
      <c r="C202" s="32"/>
      <c r="D202" s="161" t="s">
        <v>125</v>
      </c>
      <c r="E202" s="32"/>
      <c r="F202" s="162" t="s">
        <v>243</v>
      </c>
      <c r="G202" s="32"/>
      <c r="H202" s="204"/>
      <c r="I202" s="158"/>
      <c r="J202" s="32"/>
      <c r="K202" s="32"/>
      <c r="L202" s="33"/>
      <c r="M202" s="159"/>
      <c r="N202" s="160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125</v>
      </c>
      <c r="AU202" s="17" t="s">
        <v>80</v>
      </c>
    </row>
    <row r="203" spans="2:51" s="13" customFormat="1" ht="12">
      <c r="B203" s="163"/>
      <c r="D203" s="156" t="s">
        <v>127</v>
      </c>
      <c r="E203" s="164" t="s">
        <v>1</v>
      </c>
      <c r="F203" s="165" t="s">
        <v>244</v>
      </c>
      <c r="H203" s="205">
        <v>5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4" t="s">
        <v>127</v>
      </c>
      <c r="AU203" s="164" t="s">
        <v>80</v>
      </c>
      <c r="AV203" s="13" t="s">
        <v>80</v>
      </c>
      <c r="AW203" s="13" t="s">
        <v>29</v>
      </c>
      <c r="AX203" s="13" t="s">
        <v>78</v>
      </c>
      <c r="AY203" s="164" t="s">
        <v>114</v>
      </c>
    </row>
    <row r="204" spans="2:63" s="12" customFormat="1" ht="22.9" customHeight="1">
      <c r="B204" s="130"/>
      <c r="D204" s="131" t="s">
        <v>71</v>
      </c>
      <c r="E204" s="141" t="s">
        <v>179</v>
      </c>
      <c r="F204" s="141" t="s">
        <v>245</v>
      </c>
      <c r="H204" s="207"/>
      <c r="I204" s="133"/>
      <c r="J204" s="142">
        <f>BK204</f>
        <v>0</v>
      </c>
      <c r="L204" s="130"/>
      <c r="M204" s="135"/>
      <c r="N204" s="136"/>
      <c r="O204" s="136"/>
      <c r="P204" s="137">
        <f>SUM(P205:P250)</f>
        <v>0</v>
      </c>
      <c r="Q204" s="136"/>
      <c r="R204" s="137">
        <f>SUM(R205:R250)</f>
        <v>0.26454</v>
      </c>
      <c r="S204" s="136"/>
      <c r="T204" s="138">
        <f>SUM(T205:T250)</f>
        <v>288.36</v>
      </c>
      <c r="AR204" s="131" t="s">
        <v>78</v>
      </c>
      <c r="AT204" s="139" t="s">
        <v>71</v>
      </c>
      <c r="AU204" s="139" t="s">
        <v>78</v>
      </c>
      <c r="AY204" s="131" t="s">
        <v>114</v>
      </c>
      <c r="BK204" s="140">
        <f>SUM(BK205:BK250)</f>
        <v>0</v>
      </c>
    </row>
    <row r="205" spans="1:65" s="2" customFormat="1" ht="24.2" customHeight="1">
      <c r="A205" s="32"/>
      <c r="B205" s="143"/>
      <c r="C205" s="144" t="s">
        <v>246</v>
      </c>
      <c r="D205" s="144" t="s">
        <v>116</v>
      </c>
      <c r="E205" s="145" t="s">
        <v>247</v>
      </c>
      <c r="F205" s="146" t="s">
        <v>248</v>
      </c>
      <c r="G205" s="147" t="s">
        <v>226</v>
      </c>
      <c r="H205" s="203">
        <v>2</v>
      </c>
      <c r="I205" s="148"/>
      <c r="J205" s="149">
        <f>ROUND(I205*H205,2)</f>
        <v>0</v>
      </c>
      <c r="K205" s="146" t="s">
        <v>120</v>
      </c>
      <c r="L205" s="33"/>
      <c r="M205" s="150" t="s">
        <v>1</v>
      </c>
      <c r="N205" s="151" t="s">
        <v>37</v>
      </c>
      <c r="O205" s="58"/>
      <c r="P205" s="152">
        <f>O205*H205</f>
        <v>0</v>
      </c>
      <c r="Q205" s="152">
        <v>0.0007</v>
      </c>
      <c r="R205" s="152">
        <f>Q205*H205</f>
        <v>0.0014</v>
      </c>
      <c r="S205" s="152">
        <v>0</v>
      </c>
      <c r="T205" s="153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121</v>
      </c>
      <c r="AT205" s="154" t="s">
        <v>116</v>
      </c>
      <c r="AU205" s="154" t="s">
        <v>80</v>
      </c>
      <c r="AY205" s="17" t="s">
        <v>114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78</v>
      </c>
      <c r="BK205" s="155">
        <f>ROUND(I205*H205,2)</f>
        <v>0</v>
      </c>
      <c r="BL205" s="17" t="s">
        <v>121</v>
      </c>
      <c r="BM205" s="154" t="s">
        <v>249</v>
      </c>
    </row>
    <row r="206" spans="1:47" s="2" customFormat="1" ht="19.5">
      <c r="A206" s="32"/>
      <c r="B206" s="33"/>
      <c r="C206" s="32"/>
      <c r="D206" s="156" t="s">
        <v>123</v>
      </c>
      <c r="E206" s="32"/>
      <c r="F206" s="157" t="s">
        <v>250</v>
      </c>
      <c r="G206" s="32"/>
      <c r="H206" s="204"/>
      <c r="I206" s="158"/>
      <c r="J206" s="32"/>
      <c r="K206" s="32"/>
      <c r="L206" s="33"/>
      <c r="M206" s="159"/>
      <c r="N206" s="160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123</v>
      </c>
      <c r="AU206" s="17" t="s">
        <v>80</v>
      </c>
    </row>
    <row r="207" spans="1:47" s="2" customFormat="1" ht="12">
      <c r="A207" s="32"/>
      <c r="B207" s="33"/>
      <c r="C207" s="32"/>
      <c r="D207" s="161" t="s">
        <v>125</v>
      </c>
      <c r="E207" s="32"/>
      <c r="F207" s="162" t="s">
        <v>251</v>
      </c>
      <c r="G207" s="32"/>
      <c r="H207" s="204"/>
      <c r="I207" s="158"/>
      <c r="J207" s="32"/>
      <c r="K207" s="32"/>
      <c r="L207" s="33"/>
      <c r="M207" s="159"/>
      <c r="N207" s="160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125</v>
      </c>
      <c r="AU207" s="17" t="s">
        <v>80</v>
      </c>
    </row>
    <row r="208" spans="2:51" s="13" customFormat="1" ht="12">
      <c r="B208" s="163"/>
      <c r="D208" s="156" t="s">
        <v>127</v>
      </c>
      <c r="E208" s="164" t="s">
        <v>1</v>
      </c>
      <c r="F208" s="165" t="s">
        <v>80</v>
      </c>
      <c r="H208" s="205">
        <v>2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4" t="s">
        <v>127</v>
      </c>
      <c r="AU208" s="164" t="s">
        <v>80</v>
      </c>
      <c r="AV208" s="13" t="s">
        <v>80</v>
      </c>
      <c r="AW208" s="13" t="s">
        <v>29</v>
      </c>
      <c r="AX208" s="13" t="s">
        <v>78</v>
      </c>
      <c r="AY208" s="164" t="s">
        <v>114</v>
      </c>
    </row>
    <row r="209" spans="1:65" s="2" customFormat="1" ht="24.2" customHeight="1">
      <c r="A209" s="32"/>
      <c r="B209" s="143"/>
      <c r="C209" s="186" t="s">
        <v>252</v>
      </c>
      <c r="D209" s="186" t="s">
        <v>188</v>
      </c>
      <c r="E209" s="187" t="s">
        <v>253</v>
      </c>
      <c r="F209" s="188" t="s">
        <v>254</v>
      </c>
      <c r="G209" s="189" t="s">
        <v>226</v>
      </c>
      <c r="H209" s="209">
        <v>2</v>
      </c>
      <c r="I209" s="190"/>
      <c r="J209" s="191">
        <f>ROUND(I209*H209,2)</f>
        <v>0</v>
      </c>
      <c r="K209" s="188" t="s">
        <v>120</v>
      </c>
      <c r="L209" s="192"/>
      <c r="M209" s="193" t="s">
        <v>1</v>
      </c>
      <c r="N209" s="194" t="s">
        <v>37</v>
      </c>
      <c r="O209" s="58"/>
      <c r="P209" s="152">
        <f>O209*H209</f>
        <v>0</v>
      </c>
      <c r="Q209" s="152">
        <v>0.0025</v>
      </c>
      <c r="R209" s="152">
        <f>Q209*H209</f>
        <v>0.005</v>
      </c>
      <c r="S209" s="152">
        <v>0</v>
      </c>
      <c r="T209" s="153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4" t="s">
        <v>175</v>
      </c>
      <c r="AT209" s="154" t="s">
        <v>188</v>
      </c>
      <c r="AU209" s="154" t="s">
        <v>80</v>
      </c>
      <c r="AY209" s="17" t="s">
        <v>114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7" t="s">
        <v>78</v>
      </c>
      <c r="BK209" s="155">
        <f>ROUND(I209*H209,2)</f>
        <v>0</v>
      </c>
      <c r="BL209" s="17" t="s">
        <v>121</v>
      </c>
      <c r="BM209" s="154" t="s">
        <v>255</v>
      </c>
    </row>
    <row r="210" spans="1:47" s="2" customFormat="1" ht="12">
      <c r="A210" s="32"/>
      <c r="B210" s="33"/>
      <c r="C210" s="32"/>
      <c r="D210" s="156" t="s">
        <v>123</v>
      </c>
      <c r="E210" s="32"/>
      <c r="F210" s="157" t="s">
        <v>254</v>
      </c>
      <c r="G210" s="32"/>
      <c r="H210" s="204"/>
      <c r="I210" s="158"/>
      <c r="J210" s="32"/>
      <c r="K210" s="32"/>
      <c r="L210" s="33"/>
      <c r="M210" s="159"/>
      <c r="N210" s="160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123</v>
      </c>
      <c r="AU210" s="17" t="s">
        <v>80</v>
      </c>
    </row>
    <row r="211" spans="2:51" s="13" customFormat="1" ht="12">
      <c r="B211" s="163"/>
      <c r="D211" s="156" t="s">
        <v>127</v>
      </c>
      <c r="E211" s="164" t="s">
        <v>1</v>
      </c>
      <c r="F211" s="165" t="s">
        <v>80</v>
      </c>
      <c r="H211" s="205">
        <v>2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4" t="s">
        <v>127</v>
      </c>
      <c r="AU211" s="164" t="s">
        <v>80</v>
      </c>
      <c r="AV211" s="13" t="s">
        <v>80</v>
      </c>
      <c r="AW211" s="13" t="s">
        <v>29</v>
      </c>
      <c r="AX211" s="13" t="s">
        <v>78</v>
      </c>
      <c r="AY211" s="164" t="s">
        <v>114</v>
      </c>
    </row>
    <row r="212" spans="1:65" s="2" customFormat="1" ht="24.2" customHeight="1">
      <c r="A212" s="32"/>
      <c r="B212" s="143"/>
      <c r="C212" s="144" t="s">
        <v>7</v>
      </c>
      <c r="D212" s="144" t="s">
        <v>116</v>
      </c>
      <c r="E212" s="145" t="s">
        <v>256</v>
      </c>
      <c r="F212" s="146" t="s">
        <v>257</v>
      </c>
      <c r="G212" s="147" t="s">
        <v>226</v>
      </c>
      <c r="H212" s="203">
        <v>2</v>
      </c>
      <c r="I212" s="148"/>
      <c r="J212" s="149">
        <f>ROUND(I212*H212,2)</f>
        <v>0</v>
      </c>
      <c r="K212" s="146" t="s">
        <v>120</v>
      </c>
      <c r="L212" s="33"/>
      <c r="M212" s="150" t="s">
        <v>1</v>
      </c>
      <c r="N212" s="151" t="s">
        <v>37</v>
      </c>
      <c r="O212" s="58"/>
      <c r="P212" s="152">
        <f>O212*H212</f>
        <v>0</v>
      </c>
      <c r="Q212" s="152">
        <v>0.10941</v>
      </c>
      <c r="R212" s="152">
        <f>Q212*H212</f>
        <v>0.21882</v>
      </c>
      <c r="S212" s="152">
        <v>0</v>
      </c>
      <c r="T212" s="153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121</v>
      </c>
      <c r="AT212" s="154" t="s">
        <v>116</v>
      </c>
      <c r="AU212" s="154" t="s">
        <v>80</v>
      </c>
      <c r="AY212" s="17" t="s">
        <v>114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78</v>
      </c>
      <c r="BK212" s="155">
        <f>ROUND(I212*H212,2)</f>
        <v>0</v>
      </c>
      <c r="BL212" s="17" t="s">
        <v>121</v>
      </c>
      <c r="BM212" s="154" t="s">
        <v>258</v>
      </c>
    </row>
    <row r="213" spans="1:47" s="2" customFormat="1" ht="19.5">
      <c r="A213" s="32"/>
      <c r="B213" s="33"/>
      <c r="C213" s="32"/>
      <c r="D213" s="156" t="s">
        <v>123</v>
      </c>
      <c r="E213" s="32"/>
      <c r="F213" s="157" t="s">
        <v>259</v>
      </c>
      <c r="G213" s="32"/>
      <c r="H213" s="204"/>
      <c r="I213" s="158"/>
      <c r="J213" s="32"/>
      <c r="K213" s="32"/>
      <c r="L213" s="33"/>
      <c r="M213" s="159"/>
      <c r="N213" s="160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123</v>
      </c>
      <c r="AU213" s="17" t="s">
        <v>80</v>
      </c>
    </row>
    <row r="214" spans="1:47" s="2" customFormat="1" ht="12">
      <c r="A214" s="32"/>
      <c r="B214" s="33"/>
      <c r="C214" s="32"/>
      <c r="D214" s="161" t="s">
        <v>125</v>
      </c>
      <c r="E214" s="32"/>
      <c r="F214" s="162" t="s">
        <v>260</v>
      </c>
      <c r="G214" s="32"/>
      <c r="H214" s="204"/>
      <c r="I214" s="158"/>
      <c r="J214" s="32"/>
      <c r="K214" s="32"/>
      <c r="L214" s="33"/>
      <c r="M214" s="159"/>
      <c r="N214" s="160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125</v>
      </c>
      <c r="AU214" s="17" t="s">
        <v>80</v>
      </c>
    </row>
    <row r="215" spans="2:51" s="13" customFormat="1" ht="12">
      <c r="B215" s="163"/>
      <c r="D215" s="156" t="s">
        <v>127</v>
      </c>
      <c r="E215" s="164" t="s">
        <v>1</v>
      </c>
      <c r="F215" s="165" t="s">
        <v>80</v>
      </c>
      <c r="H215" s="205">
        <v>2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4" t="s">
        <v>127</v>
      </c>
      <c r="AU215" s="164" t="s">
        <v>80</v>
      </c>
      <c r="AV215" s="13" t="s">
        <v>80</v>
      </c>
      <c r="AW215" s="13" t="s">
        <v>29</v>
      </c>
      <c r="AX215" s="13" t="s">
        <v>78</v>
      </c>
      <c r="AY215" s="164" t="s">
        <v>114</v>
      </c>
    </row>
    <row r="216" spans="1:65" s="2" customFormat="1" ht="21.75" customHeight="1">
      <c r="A216" s="32"/>
      <c r="B216" s="143"/>
      <c r="C216" s="186" t="s">
        <v>261</v>
      </c>
      <c r="D216" s="186" t="s">
        <v>188</v>
      </c>
      <c r="E216" s="187" t="s">
        <v>262</v>
      </c>
      <c r="F216" s="188" t="s">
        <v>263</v>
      </c>
      <c r="G216" s="189" t="s">
        <v>226</v>
      </c>
      <c r="H216" s="209">
        <v>2</v>
      </c>
      <c r="I216" s="190"/>
      <c r="J216" s="191">
        <f>ROUND(I216*H216,2)</f>
        <v>0</v>
      </c>
      <c r="K216" s="188" t="s">
        <v>120</v>
      </c>
      <c r="L216" s="192"/>
      <c r="M216" s="193" t="s">
        <v>1</v>
      </c>
      <c r="N216" s="194" t="s">
        <v>37</v>
      </c>
      <c r="O216" s="58"/>
      <c r="P216" s="152">
        <f>O216*H216</f>
        <v>0</v>
      </c>
      <c r="Q216" s="152">
        <v>0.0061</v>
      </c>
      <c r="R216" s="152">
        <f>Q216*H216</f>
        <v>0.0122</v>
      </c>
      <c r="S216" s="152">
        <v>0</v>
      </c>
      <c r="T216" s="153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175</v>
      </c>
      <c r="AT216" s="154" t="s">
        <v>188</v>
      </c>
      <c r="AU216" s="154" t="s">
        <v>80</v>
      </c>
      <c r="AY216" s="17" t="s">
        <v>114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7" t="s">
        <v>78</v>
      </c>
      <c r="BK216" s="155">
        <f>ROUND(I216*H216,2)</f>
        <v>0</v>
      </c>
      <c r="BL216" s="17" t="s">
        <v>121</v>
      </c>
      <c r="BM216" s="154" t="s">
        <v>264</v>
      </c>
    </row>
    <row r="217" spans="1:47" s="2" customFormat="1" ht="12">
      <c r="A217" s="32"/>
      <c r="B217" s="33"/>
      <c r="C217" s="32"/>
      <c r="D217" s="156" t="s">
        <v>123</v>
      </c>
      <c r="E217" s="32"/>
      <c r="F217" s="157" t="s">
        <v>263</v>
      </c>
      <c r="G217" s="32"/>
      <c r="H217" s="204"/>
      <c r="I217" s="158"/>
      <c r="J217" s="32"/>
      <c r="K217" s="32"/>
      <c r="L217" s="33"/>
      <c r="M217" s="159"/>
      <c r="N217" s="160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123</v>
      </c>
      <c r="AU217" s="17" t="s">
        <v>80</v>
      </c>
    </row>
    <row r="218" spans="2:51" s="13" customFormat="1" ht="12">
      <c r="B218" s="163"/>
      <c r="D218" s="156" t="s">
        <v>127</v>
      </c>
      <c r="E218" s="164" t="s">
        <v>1</v>
      </c>
      <c r="F218" s="165" t="s">
        <v>80</v>
      </c>
      <c r="H218" s="205">
        <v>2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4" t="s">
        <v>127</v>
      </c>
      <c r="AU218" s="164" t="s">
        <v>80</v>
      </c>
      <c r="AV218" s="13" t="s">
        <v>80</v>
      </c>
      <c r="AW218" s="13" t="s">
        <v>29</v>
      </c>
      <c r="AX218" s="13" t="s">
        <v>78</v>
      </c>
      <c r="AY218" s="164" t="s">
        <v>114</v>
      </c>
    </row>
    <row r="219" spans="1:65" s="2" customFormat="1" ht="16.5" customHeight="1">
      <c r="A219" s="32"/>
      <c r="B219" s="143"/>
      <c r="C219" s="186" t="s">
        <v>265</v>
      </c>
      <c r="D219" s="186" t="s">
        <v>188</v>
      </c>
      <c r="E219" s="187" t="s">
        <v>266</v>
      </c>
      <c r="F219" s="188" t="s">
        <v>267</v>
      </c>
      <c r="G219" s="189" t="s">
        <v>226</v>
      </c>
      <c r="H219" s="209">
        <v>2</v>
      </c>
      <c r="I219" s="190"/>
      <c r="J219" s="191">
        <f>ROUND(I219*H219,2)</f>
        <v>0</v>
      </c>
      <c r="K219" s="188" t="s">
        <v>120</v>
      </c>
      <c r="L219" s="192"/>
      <c r="M219" s="193" t="s">
        <v>1</v>
      </c>
      <c r="N219" s="194" t="s">
        <v>37</v>
      </c>
      <c r="O219" s="58"/>
      <c r="P219" s="152">
        <f>O219*H219</f>
        <v>0</v>
      </c>
      <c r="Q219" s="152">
        <v>0.003</v>
      </c>
      <c r="R219" s="152">
        <f>Q219*H219</f>
        <v>0.006</v>
      </c>
      <c r="S219" s="152">
        <v>0</v>
      </c>
      <c r="T219" s="153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175</v>
      </c>
      <c r="AT219" s="154" t="s">
        <v>188</v>
      </c>
      <c r="AU219" s="154" t="s">
        <v>80</v>
      </c>
      <c r="AY219" s="17" t="s">
        <v>114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78</v>
      </c>
      <c r="BK219" s="155">
        <f>ROUND(I219*H219,2)</f>
        <v>0</v>
      </c>
      <c r="BL219" s="17" t="s">
        <v>121</v>
      </c>
      <c r="BM219" s="154" t="s">
        <v>268</v>
      </c>
    </row>
    <row r="220" spans="1:47" s="2" customFormat="1" ht="12">
      <c r="A220" s="32"/>
      <c r="B220" s="33"/>
      <c r="C220" s="32"/>
      <c r="D220" s="156" t="s">
        <v>123</v>
      </c>
      <c r="E220" s="32"/>
      <c r="F220" s="157" t="s">
        <v>267</v>
      </c>
      <c r="G220" s="32"/>
      <c r="H220" s="204"/>
      <c r="I220" s="158"/>
      <c r="J220" s="32"/>
      <c r="K220" s="32"/>
      <c r="L220" s="33"/>
      <c r="M220" s="159"/>
      <c r="N220" s="160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123</v>
      </c>
      <c r="AU220" s="17" t="s">
        <v>80</v>
      </c>
    </row>
    <row r="221" spans="2:51" s="13" customFormat="1" ht="12">
      <c r="B221" s="163"/>
      <c r="D221" s="156" t="s">
        <v>127</v>
      </c>
      <c r="E221" s="164" t="s">
        <v>1</v>
      </c>
      <c r="F221" s="165" t="s">
        <v>80</v>
      </c>
      <c r="H221" s="205">
        <v>2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4" t="s">
        <v>127</v>
      </c>
      <c r="AU221" s="164" t="s">
        <v>80</v>
      </c>
      <c r="AV221" s="13" t="s">
        <v>80</v>
      </c>
      <c r="AW221" s="13" t="s">
        <v>29</v>
      </c>
      <c r="AX221" s="13" t="s">
        <v>78</v>
      </c>
      <c r="AY221" s="164" t="s">
        <v>114</v>
      </c>
    </row>
    <row r="222" spans="1:65" s="2" customFormat="1" ht="21.75" customHeight="1">
      <c r="A222" s="32"/>
      <c r="B222" s="143"/>
      <c r="C222" s="186" t="s">
        <v>269</v>
      </c>
      <c r="D222" s="186" t="s">
        <v>188</v>
      </c>
      <c r="E222" s="187" t="s">
        <v>270</v>
      </c>
      <c r="F222" s="188" t="s">
        <v>271</v>
      </c>
      <c r="G222" s="189" t="s">
        <v>226</v>
      </c>
      <c r="H222" s="209">
        <v>4</v>
      </c>
      <c r="I222" s="190"/>
      <c r="J222" s="191">
        <f>ROUND(I222*H222,2)</f>
        <v>0</v>
      </c>
      <c r="K222" s="188" t="s">
        <v>120</v>
      </c>
      <c r="L222" s="192"/>
      <c r="M222" s="193" t="s">
        <v>1</v>
      </c>
      <c r="N222" s="194" t="s">
        <v>37</v>
      </c>
      <c r="O222" s="58"/>
      <c r="P222" s="152">
        <f>O222*H222</f>
        <v>0</v>
      </c>
      <c r="Q222" s="152">
        <v>0.00035</v>
      </c>
      <c r="R222" s="152">
        <f>Q222*H222</f>
        <v>0.0014</v>
      </c>
      <c r="S222" s="152">
        <v>0</v>
      </c>
      <c r="T222" s="153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4" t="s">
        <v>175</v>
      </c>
      <c r="AT222" s="154" t="s">
        <v>188</v>
      </c>
      <c r="AU222" s="154" t="s">
        <v>80</v>
      </c>
      <c r="AY222" s="17" t="s">
        <v>114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7" t="s">
        <v>78</v>
      </c>
      <c r="BK222" s="155">
        <f>ROUND(I222*H222,2)</f>
        <v>0</v>
      </c>
      <c r="BL222" s="17" t="s">
        <v>121</v>
      </c>
      <c r="BM222" s="154" t="s">
        <v>272</v>
      </c>
    </row>
    <row r="223" spans="1:47" s="2" customFormat="1" ht="12">
      <c r="A223" s="32"/>
      <c r="B223" s="33"/>
      <c r="C223" s="32"/>
      <c r="D223" s="156" t="s">
        <v>123</v>
      </c>
      <c r="E223" s="32"/>
      <c r="F223" s="157" t="s">
        <v>271</v>
      </c>
      <c r="G223" s="32"/>
      <c r="H223" s="204"/>
      <c r="I223" s="158"/>
      <c r="J223" s="32"/>
      <c r="K223" s="32"/>
      <c r="L223" s="33"/>
      <c r="M223" s="159"/>
      <c r="N223" s="160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123</v>
      </c>
      <c r="AU223" s="17" t="s">
        <v>80</v>
      </c>
    </row>
    <row r="224" spans="2:51" s="13" customFormat="1" ht="12">
      <c r="B224" s="163"/>
      <c r="D224" s="156" t="s">
        <v>127</v>
      </c>
      <c r="E224" s="164" t="s">
        <v>1</v>
      </c>
      <c r="F224" s="165" t="s">
        <v>121</v>
      </c>
      <c r="H224" s="205">
        <v>4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4" t="s">
        <v>127</v>
      </c>
      <c r="AU224" s="164" t="s">
        <v>80</v>
      </c>
      <c r="AV224" s="13" t="s">
        <v>80</v>
      </c>
      <c r="AW224" s="13" t="s">
        <v>29</v>
      </c>
      <c r="AX224" s="13" t="s">
        <v>78</v>
      </c>
      <c r="AY224" s="164" t="s">
        <v>114</v>
      </c>
    </row>
    <row r="225" spans="1:65" s="2" customFormat="1" ht="16.5" customHeight="1">
      <c r="A225" s="32"/>
      <c r="B225" s="143"/>
      <c r="C225" s="186" t="s">
        <v>273</v>
      </c>
      <c r="D225" s="186" t="s">
        <v>188</v>
      </c>
      <c r="E225" s="187" t="s">
        <v>274</v>
      </c>
      <c r="F225" s="188" t="s">
        <v>275</v>
      </c>
      <c r="G225" s="189" t="s">
        <v>226</v>
      </c>
      <c r="H225" s="209">
        <v>2</v>
      </c>
      <c r="I225" s="190"/>
      <c r="J225" s="191">
        <f>ROUND(I225*H225,2)</f>
        <v>0</v>
      </c>
      <c r="K225" s="188" t="s">
        <v>120</v>
      </c>
      <c r="L225" s="192"/>
      <c r="M225" s="193" t="s">
        <v>1</v>
      </c>
      <c r="N225" s="194" t="s">
        <v>37</v>
      </c>
      <c r="O225" s="58"/>
      <c r="P225" s="152">
        <f>O225*H225</f>
        <v>0</v>
      </c>
      <c r="Q225" s="152">
        <v>0.0001</v>
      </c>
      <c r="R225" s="152">
        <f>Q225*H225</f>
        <v>0.0002</v>
      </c>
      <c r="S225" s="152">
        <v>0</v>
      </c>
      <c r="T225" s="153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4" t="s">
        <v>175</v>
      </c>
      <c r="AT225" s="154" t="s">
        <v>188</v>
      </c>
      <c r="AU225" s="154" t="s">
        <v>80</v>
      </c>
      <c r="AY225" s="17" t="s">
        <v>114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7" t="s">
        <v>78</v>
      </c>
      <c r="BK225" s="155">
        <f>ROUND(I225*H225,2)</f>
        <v>0</v>
      </c>
      <c r="BL225" s="17" t="s">
        <v>121</v>
      </c>
      <c r="BM225" s="154" t="s">
        <v>276</v>
      </c>
    </row>
    <row r="226" spans="1:47" s="2" customFormat="1" ht="12">
      <c r="A226" s="32"/>
      <c r="B226" s="33"/>
      <c r="C226" s="32"/>
      <c r="D226" s="156" t="s">
        <v>123</v>
      </c>
      <c r="E226" s="32"/>
      <c r="F226" s="157" t="s">
        <v>275</v>
      </c>
      <c r="G226" s="32"/>
      <c r="H226" s="204"/>
      <c r="I226" s="158"/>
      <c r="J226" s="32"/>
      <c r="K226" s="32"/>
      <c r="L226" s="33"/>
      <c r="M226" s="159"/>
      <c r="N226" s="160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123</v>
      </c>
      <c r="AU226" s="17" t="s">
        <v>80</v>
      </c>
    </row>
    <row r="227" spans="2:51" s="13" customFormat="1" ht="12">
      <c r="B227" s="163"/>
      <c r="D227" s="156" t="s">
        <v>127</v>
      </c>
      <c r="E227" s="164" t="s">
        <v>1</v>
      </c>
      <c r="F227" s="165" t="s">
        <v>80</v>
      </c>
      <c r="H227" s="205">
        <v>2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4" t="s">
        <v>127</v>
      </c>
      <c r="AU227" s="164" t="s">
        <v>80</v>
      </c>
      <c r="AV227" s="13" t="s">
        <v>80</v>
      </c>
      <c r="AW227" s="13" t="s">
        <v>29</v>
      </c>
      <c r="AX227" s="13" t="s">
        <v>78</v>
      </c>
      <c r="AY227" s="164" t="s">
        <v>114</v>
      </c>
    </row>
    <row r="228" spans="1:65" s="2" customFormat="1" ht="33" customHeight="1">
      <c r="A228" s="32"/>
      <c r="B228" s="143"/>
      <c r="C228" s="144" t="s">
        <v>277</v>
      </c>
      <c r="D228" s="144" t="s">
        <v>116</v>
      </c>
      <c r="E228" s="145" t="s">
        <v>278</v>
      </c>
      <c r="F228" s="146" t="s">
        <v>279</v>
      </c>
      <c r="G228" s="147" t="s">
        <v>280</v>
      </c>
      <c r="H228" s="203">
        <v>32</v>
      </c>
      <c r="I228" s="148"/>
      <c r="J228" s="149">
        <f>ROUND(I228*H228,2)</f>
        <v>0</v>
      </c>
      <c r="K228" s="146" t="s">
        <v>120</v>
      </c>
      <c r="L228" s="33"/>
      <c r="M228" s="150" t="s">
        <v>1</v>
      </c>
      <c r="N228" s="151" t="s">
        <v>37</v>
      </c>
      <c r="O228" s="58"/>
      <c r="P228" s="152">
        <f>O228*H228</f>
        <v>0</v>
      </c>
      <c r="Q228" s="152">
        <v>0.00061</v>
      </c>
      <c r="R228" s="152">
        <f>Q228*H228</f>
        <v>0.01952</v>
      </c>
      <c r="S228" s="152">
        <v>0</v>
      </c>
      <c r="T228" s="153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4" t="s">
        <v>121</v>
      </c>
      <c r="AT228" s="154" t="s">
        <v>116</v>
      </c>
      <c r="AU228" s="154" t="s">
        <v>80</v>
      </c>
      <c r="AY228" s="17" t="s">
        <v>114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7" t="s">
        <v>78</v>
      </c>
      <c r="BK228" s="155">
        <f>ROUND(I228*H228,2)</f>
        <v>0</v>
      </c>
      <c r="BL228" s="17" t="s">
        <v>121</v>
      </c>
      <c r="BM228" s="154" t="s">
        <v>281</v>
      </c>
    </row>
    <row r="229" spans="1:47" s="2" customFormat="1" ht="39">
      <c r="A229" s="32"/>
      <c r="B229" s="33"/>
      <c r="C229" s="32"/>
      <c r="D229" s="156" t="s">
        <v>123</v>
      </c>
      <c r="E229" s="32"/>
      <c r="F229" s="157" t="s">
        <v>282</v>
      </c>
      <c r="G229" s="32"/>
      <c r="H229" s="204"/>
      <c r="I229" s="158"/>
      <c r="J229" s="32"/>
      <c r="K229" s="32"/>
      <c r="L229" s="33"/>
      <c r="M229" s="159"/>
      <c r="N229" s="160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123</v>
      </c>
      <c r="AU229" s="17" t="s">
        <v>80</v>
      </c>
    </row>
    <row r="230" spans="1:47" s="2" customFormat="1" ht="12">
      <c r="A230" s="32"/>
      <c r="B230" s="33"/>
      <c r="C230" s="32"/>
      <c r="D230" s="161" t="s">
        <v>125</v>
      </c>
      <c r="E230" s="32"/>
      <c r="F230" s="162" t="s">
        <v>283</v>
      </c>
      <c r="G230" s="32"/>
      <c r="H230" s="204"/>
      <c r="I230" s="158"/>
      <c r="J230" s="32"/>
      <c r="K230" s="32"/>
      <c r="L230" s="33"/>
      <c r="M230" s="159"/>
      <c r="N230" s="160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125</v>
      </c>
      <c r="AU230" s="17" t="s">
        <v>80</v>
      </c>
    </row>
    <row r="231" spans="2:51" s="13" customFormat="1" ht="12">
      <c r="B231" s="163"/>
      <c r="D231" s="156" t="s">
        <v>127</v>
      </c>
      <c r="E231" s="164" t="s">
        <v>1</v>
      </c>
      <c r="F231" s="165" t="s">
        <v>284</v>
      </c>
      <c r="H231" s="205">
        <v>32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4" t="s">
        <v>127</v>
      </c>
      <c r="AU231" s="164" t="s">
        <v>80</v>
      </c>
      <c r="AV231" s="13" t="s">
        <v>80</v>
      </c>
      <c r="AW231" s="13" t="s">
        <v>29</v>
      </c>
      <c r="AX231" s="13" t="s">
        <v>72</v>
      </c>
      <c r="AY231" s="164" t="s">
        <v>114</v>
      </c>
    </row>
    <row r="232" spans="2:51" s="14" customFormat="1" ht="12">
      <c r="B232" s="171"/>
      <c r="D232" s="156" t="s">
        <v>127</v>
      </c>
      <c r="E232" s="172" t="s">
        <v>1</v>
      </c>
      <c r="F232" s="173" t="s">
        <v>138</v>
      </c>
      <c r="H232" s="206">
        <v>32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127</v>
      </c>
      <c r="AU232" s="172" t="s">
        <v>80</v>
      </c>
      <c r="AV232" s="14" t="s">
        <v>121</v>
      </c>
      <c r="AW232" s="14" t="s">
        <v>29</v>
      </c>
      <c r="AX232" s="14" t="s">
        <v>78</v>
      </c>
      <c r="AY232" s="172" t="s">
        <v>114</v>
      </c>
    </row>
    <row r="233" spans="1:65" s="2" customFormat="1" ht="24.2" customHeight="1">
      <c r="A233" s="32"/>
      <c r="B233" s="143"/>
      <c r="C233" s="144" t="s">
        <v>285</v>
      </c>
      <c r="D233" s="144" t="s">
        <v>116</v>
      </c>
      <c r="E233" s="145" t="s">
        <v>286</v>
      </c>
      <c r="F233" s="146" t="s">
        <v>287</v>
      </c>
      <c r="G233" s="147" t="s">
        <v>280</v>
      </c>
      <c r="H233" s="203">
        <v>32</v>
      </c>
      <c r="I233" s="148"/>
      <c r="J233" s="149">
        <f>ROUND(I233*H233,2)</f>
        <v>0</v>
      </c>
      <c r="K233" s="146" t="s">
        <v>120</v>
      </c>
      <c r="L233" s="33"/>
      <c r="M233" s="150" t="s">
        <v>1</v>
      </c>
      <c r="N233" s="151" t="s">
        <v>37</v>
      </c>
      <c r="O233" s="58"/>
      <c r="P233" s="152">
        <f>O233*H233</f>
        <v>0</v>
      </c>
      <c r="Q233" s="152">
        <v>0</v>
      </c>
      <c r="R233" s="152">
        <f>Q233*H233</f>
        <v>0</v>
      </c>
      <c r="S233" s="152">
        <v>0</v>
      </c>
      <c r="T233" s="153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4" t="s">
        <v>121</v>
      </c>
      <c r="AT233" s="154" t="s">
        <v>116</v>
      </c>
      <c r="AU233" s="154" t="s">
        <v>80</v>
      </c>
      <c r="AY233" s="17" t="s">
        <v>114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7" t="s">
        <v>78</v>
      </c>
      <c r="BK233" s="155">
        <f>ROUND(I233*H233,2)</f>
        <v>0</v>
      </c>
      <c r="BL233" s="17" t="s">
        <v>121</v>
      </c>
      <c r="BM233" s="154" t="s">
        <v>288</v>
      </c>
    </row>
    <row r="234" spans="1:47" s="2" customFormat="1" ht="19.5">
      <c r="A234" s="32"/>
      <c r="B234" s="33"/>
      <c r="C234" s="32"/>
      <c r="D234" s="156" t="s">
        <v>123</v>
      </c>
      <c r="E234" s="32"/>
      <c r="F234" s="157" t="s">
        <v>289</v>
      </c>
      <c r="G234" s="32"/>
      <c r="H234" s="204"/>
      <c r="I234" s="158"/>
      <c r="J234" s="32"/>
      <c r="K234" s="32"/>
      <c r="L234" s="33"/>
      <c r="M234" s="159"/>
      <c r="N234" s="160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123</v>
      </c>
      <c r="AU234" s="17" t="s">
        <v>80</v>
      </c>
    </row>
    <row r="235" spans="1:47" s="2" customFormat="1" ht="12">
      <c r="A235" s="32"/>
      <c r="B235" s="33"/>
      <c r="C235" s="32"/>
      <c r="D235" s="161" t="s">
        <v>125</v>
      </c>
      <c r="E235" s="32"/>
      <c r="F235" s="162" t="s">
        <v>290</v>
      </c>
      <c r="G235" s="32"/>
      <c r="H235" s="204"/>
      <c r="I235" s="158"/>
      <c r="J235" s="32"/>
      <c r="K235" s="32"/>
      <c r="L235" s="33"/>
      <c r="M235" s="159"/>
      <c r="N235" s="160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125</v>
      </c>
      <c r="AU235" s="17" t="s">
        <v>80</v>
      </c>
    </row>
    <row r="236" spans="2:51" s="13" customFormat="1" ht="12">
      <c r="B236" s="163"/>
      <c r="D236" s="156" t="s">
        <v>127</v>
      </c>
      <c r="E236" s="164" t="s">
        <v>1</v>
      </c>
      <c r="F236" s="165" t="s">
        <v>291</v>
      </c>
      <c r="H236" s="205">
        <v>32</v>
      </c>
      <c r="I236" s="167"/>
      <c r="L236" s="163"/>
      <c r="M236" s="168"/>
      <c r="N236" s="169"/>
      <c r="O236" s="169"/>
      <c r="P236" s="169"/>
      <c r="Q236" s="169"/>
      <c r="R236" s="169"/>
      <c r="S236" s="169"/>
      <c r="T236" s="170"/>
      <c r="AT236" s="164" t="s">
        <v>127</v>
      </c>
      <c r="AU236" s="164" t="s">
        <v>80</v>
      </c>
      <c r="AV236" s="13" t="s">
        <v>80</v>
      </c>
      <c r="AW236" s="13" t="s">
        <v>29</v>
      </c>
      <c r="AX236" s="13" t="s">
        <v>78</v>
      </c>
      <c r="AY236" s="164" t="s">
        <v>114</v>
      </c>
    </row>
    <row r="237" spans="1:65" s="2" customFormat="1" ht="24.2" customHeight="1">
      <c r="A237" s="32"/>
      <c r="B237" s="143"/>
      <c r="C237" s="144" t="s">
        <v>292</v>
      </c>
      <c r="D237" s="144" t="s">
        <v>116</v>
      </c>
      <c r="E237" s="145" t="s">
        <v>293</v>
      </c>
      <c r="F237" s="146" t="s">
        <v>294</v>
      </c>
      <c r="G237" s="147" t="s">
        <v>280</v>
      </c>
      <c r="H237" s="203">
        <v>890</v>
      </c>
      <c r="I237" s="148"/>
      <c r="J237" s="149">
        <f>ROUND(I237*H237,2)</f>
        <v>0</v>
      </c>
      <c r="K237" s="146" t="s">
        <v>120</v>
      </c>
      <c r="L237" s="33"/>
      <c r="M237" s="150" t="s">
        <v>1</v>
      </c>
      <c r="N237" s="151" t="s">
        <v>37</v>
      </c>
      <c r="O237" s="58"/>
      <c r="P237" s="152">
        <f>O237*H237</f>
        <v>0</v>
      </c>
      <c r="Q237" s="152">
        <v>0</v>
      </c>
      <c r="R237" s="152">
        <f>Q237*H237</f>
        <v>0</v>
      </c>
      <c r="S237" s="152">
        <v>0.324</v>
      </c>
      <c r="T237" s="153">
        <f>S237*H237</f>
        <v>288.36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4" t="s">
        <v>121</v>
      </c>
      <c r="AT237" s="154" t="s">
        <v>116</v>
      </c>
      <c r="AU237" s="154" t="s">
        <v>80</v>
      </c>
      <c r="AY237" s="17" t="s">
        <v>114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7" t="s">
        <v>78</v>
      </c>
      <c r="BK237" s="155">
        <f>ROUND(I237*H237,2)</f>
        <v>0</v>
      </c>
      <c r="BL237" s="17" t="s">
        <v>121</v>
      </c>
      <c r="BM237" s="154" t="s">
        <v>295</v>
      </c>
    </row>
    <row r="238" spans="1:47" s="2" customFormat="1" ht="58.5">
      <c r="A238" s="32"/>
      <c r="B238" s="33"/>
      <c r="C238" s="32"/>
      <c r="D238" s="156" t="s">
        <v>123</v>
      </c>
      <c r="E238" s="32"/>
      <c r="F238" s="157" t="s">
        <v>296</v>
      </c>
      <c r="G238" s="32"/>
      <c r="H238" s="204"/>
      <c r="I238" s="158"/>
      <c r="J238" s="32"/>
      <c r="K238" s="32"/>
      <c r="L238" s="33"/>
      <c r="M238" s="159"/>
      <c r="N238" s="160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123</v>
      </c>
      <c r="AU238" s="17" t="s">
        <v>80</v>
      </c>
    </row>
    <row r="239" spans="1:47" s="2" customFormat="1" ht="12">
      <c r="A239" s="32"/>
      <c r="B239" s="33"/>
      <c r="C239" s="32"/>
      <c r="D239" s="161" t="s">
        <v>125</v>
      </c>
      <c r="E239" s="32"/>
      <c r="F239" s="162" t="s">
        <v>297</v>
      </c>
      <c r="G239" s="32"/>
      <c r="H239" s="204"/>
      <c r="I239" s="158"/>
      <c r="J239" s="32"/>
      <c r="K239" s="32"/>
      <c r="L239" s="33"/>
      <c r="M239" s="159"/>
      <c r="N239" s="160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125</v>
      </c>
      <c r="AU239" s="17" t="s">
        <v>80</v>
      </c>
    </row>
    <row r="240" spans="1:47" s="2" customFormat="1" ht="68.25">
      <c r="A240" s="32"/>
      <c r="B240" s="33"/>
      <c r="C240" s="32"/>
      <c r="D240" s="156" t="s">
        <v>298</v>
      </c>
      <c r="E240" s="32"/>
      <c r="F240" s="195" t="s">
        <v>299</v>
      </c>
      <c r="G240" s="32"/>
      <c r="H240" s="204"/>
      <c r="I240" s="158"/>
      <c r="J240" s="32"/>
      <c r="K240" s="32"/>
      <c r="L240" s="33"/>
      <c r="M240" s="159"/>
      <c r="N240" s="160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298</v>
      </c>
      <c r="AU240" s="17" t="s">
        <v>80</v>
      </c>
    </row>
    <row r="241" spans="2:51" s="13" customFormat="1" ht="12">
      <c r="B241" s="163"/>
      <c r="D241" s="156" t="s">
        <v>127</v>
      </c>
      <c r="E241" s="164" t="s">
        <v>1</v>
      </c>
      <c r="F241" s="165" t="s">
        <v>300</v>
      </c>
      <c r="H241" s="205">
        <v>890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4" t="s">
        <v>127</v>
      </c>
      <c r="AU241" s="164" t="s">
        <v>80</v>
      </c>
      <c r="AV241" s="13" t="s">
        <v>80</v>
      </c>
      <c r="AW241" s="13" t="s">
        <v>29</v>
      </c>
      <c r="AX241" s="13" t="s">
        <v>78</v>
      </c>
      <c r="AY241" s="164" t="s">
        <v>114</v>
      </c>
    </row>
    <row r="242" spans="1:65" s="2" customFormat="1" ht="21.75" customHeight="1">
      <c r="A242" s="32"/>
      <c r="B242" s="143"/>
      <c r="C242" s="144" t="s">
        <v>301</v>
      </c>
      <c r="D242" s="144" t="s">
        <v>116</v>
      </c>
      <c r="E242" s="145" t="s">
        <v>302</v>
      </c>
      <c r="F242" s="146" t="s">
        <v>303</v>
      </c>
      <c r="G242" s="147" t="s">
        <v>119</v>
      </c>
      <c r="H242" s="203">
        <v>102</v>
      </c>
      <c r="I242" s="148"/>
      <c r="J242" s="149">
        <f>ROUND(I242*H242,2)</f>
        <v>0</v>
      </c>
      <c r="K242" s="146" t="s">
        <v>120</v>
      </c>
      <c r="L242" s="33"/>
      <c r="M242" s="150" t="s">
        <v>1</v>
      </c>
      <c r="N242" s="151" t="s">
        <v>37</v>
      </c>
      <c r="O242" s="58"/>
      <c r="P242" s="152">
        <f>O242*H242</f>
        <v>0</v>
      </c>
      <c r="Q242" s="152">
        <v>0</v>
      </c>
      <c r="R242" s="152">
        <f>Q242*H242</f>
        <v>0</v>
      </c>
      <c r="S242" s="152">
        <v>0</v>
      </c>
      <c r="T242" s="153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4" t="s">
        <v>121</v>
      </c>
      <c r="AT242" s="154" t="s">
        <v>116</v>
      </c>
      <c r="AU242" s="154" t="s">
        <v>80</v>
      </c>
      <c r="AY242" s="17" t="s">
        <v>114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7" t="s">
        <v>78</v>
      </c>
      <c r="BK242" s="155">
        <f>ROUND(I242*H242,2)</f>
        <v>0</v>
      </c>
      <c r="BL242" s="17" t="s">
        <v>121</v>
      </c>
      <c r="BM242" s="154" t="s">
        <v>304</v>
      </c>
    </row>
    <row r="243" spans="1:47" s="2" customFormat="1" ht="19.5">
      <c r="A243" s="32"/>
      <c r="B243" s="33"/>
      <c r="C243" s="32"/>
      <c r="D243" s="156" t="s">
        <v>123</v>
      </c>
      <c r="E243" s="32"/>
      <c r="F243" s="157" t="s">
        <v>305</v>
      </c>
      <c r="G243" s="32"/>
      <c r="H243" s="204"/>
      <c r="I243" s="158"/>
      <c r="J243" s="32"/>
      <c r="K243" s="32"/>
      <c r="L243" s="33"/>
      <c r="M243" s="159"/>
      <c r="N243" s="160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123</v>
      </c>
      <c r="AU243" s="17" t="s">
        <v>80</v>
      </c>
    </row>
    <row r="244" spans="1:47" s="2" customFormat="1" ht="12">
      <c r="A244" s="32"/>
      <c r="B244" s="33"/>
      <c r="C244" s="32"/>
      <c r="D244" s="161" t="s">
        <v>125</v>
      </c>
      <c r="E244" s="32"/>
      <c r="F244" s="162" t="s">
        <v>306</v>
      </c>
      <c r="G244" s="32"/>
      <c r="H244" s="204"/>
      <c r="I244" s="158"/>
      <c r="J244" s="32"/>
      <c r="K244" s="32"/>
      <c r="L244" s="33"/>
      <c r="M244" s="159"/>
      <c r="N244" s="160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125</v>
      </c>
      <c r="AU244" s="17" t="s">
        <v>80</v>
      </c>
    </row>
    <row r="245" spans="2:51" s="13" customFormat="1" ht="22.5">
      <c r="B245" s="163"/>
      <c r="D245" s="156" t="s">
        <v>127</v>
      </c>
      <c r="E245" s="164" t="s">
        <v>1</v>
      </c>
      <c r="F245" s="165" t="s">
        <v>307</v>
      </c>
      <c r="H245" s="205">
        <v>64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4" t="s">
        <v>127</v>
      </c>
      <c r="AU245" s="164" t="s">
        <v>80</v>
      </c>
      <c r="AV245" s="13" t="s">
        <v>80</v>
      </c>
      <c r="AW245" s="13" t="s">
        <v>29</v>
      </c>
      <c r="AX245" s="13" t="s">
        <v>72</v>
      </c>
      <c r="AY245" s="164" t="s">
        <v>114</v>
      </c>
    </row>
    <row r="246" spans="2:51" s="13" customFormat="1" ht="12">
      <c r="B246" s="163"/>
      <c r="D246" s="156" t="s">
        <v>127</v>
      </c>
      <c r="E246" s="164" t="s">
        <v>1</v>
      </c>
      <c r="F246" s="165" t="s">
        <v>308</v>
      </c>
      <c r="H246" s="205">
        <v>38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4" t="s">
        <v>127</v>
      </c>
      <c r="AU246" s="164" t="s">
        <v>80</v>
      </c>
      <c r="AV246" s="13" t="s">
        <v>80</v>
      </c>
      <c r="AW246" s="13" t="s">
        <v>29</v>
      </c>
      <c r="AX246" s="13" t="s">
        <v>72</v>
      </c>
      <c r="AY246" s="164" t="s">
        <v>114</v>
      </c>
    </row>
    <row r="247" spans="2:51" s="14" customFormat="1" ht="12">
      <c r="B247" s="171"/>
      <c r="D247" s="156" t="s">
        <v>127</v>
      </c>
      <c r="E247" s="172" t="s">
        <v>1</v>
      </c>
      <c r="F247" s="173" t="s">
        <v>138</v>
      </c>
      <c r="H247" s="206">
        <v>102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2" t="s">
        <v>127</v>
      </c>
      <c r="AU247" s="172" t="s">
        <v>80</v>
      </c>
      <c r="AV247" s="14" t="s">
        <v>121</v>
      </c>
      <c r="AW247" s="14" t="s">
        <v>29</v>
      </c>
      <c r="AX247" s="14" t="s">
        <v>78</v>
      </c>
      <c r="AY247" s="172" t="s">
        <v>114</v>
      </c>
    </row>
    <row r="248" spans="1:65" s="2" customFormat="1" ht="37.9" customHeight="1">
      <c r="A248" s="32"/>
      <c r="B248" s="143"/>
      <c r="C248" s="144" t="s">
        <v>309</v>
      </c>
      <c r="D248" s="144" t="s">
        <v>116</v>
      </c>
      <c r="E248" s="145" t="s">
        <v>310</v>
      </c>
      <c r="F248" s="146" t="s">
        <v>311</v>
      </c>
      <c r="G248" s="147" t="s">
        <v>280</v>
      </c>
      <c r="H248" s="203">
        <v>17</v>
      </c>
      <c r="I248" s="148"/>
      <c r="J248" s="149">
        <f>ROUND(I248*H248,2)</f>
        <v>0</v>
      </c>
      <c r="K248" s="146" t="s">
        <v>1</v>
      </c>
      <c r="L248" s="33"/>
      <c r="M248" s="150" t="s">
        <v>1</v>
      </c>
      <c r="N248" s="151" t="s">
        <v>37</v>
      </c>
      <c r="O248" s="58"/>
      <c r="P248" s="152">
        <f>O248*H248</f>
        <v>0</v>
      </c>
      <c r="Q248" s="152">
        <v>0</v>
      </c>
      <c r="R248" s="152">
        <f>Q248*H248</f>
        <v>0</v>
      </c>
      <c r="S248" s="152">
        <v>0</v>
      </c>
      <c r="T248" s="153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4" t="s">
        <v>121</v>
      </c>
      <c r="AT248" s="154" t="s">
        <v>116</v>
      </c>
      <c r="AU248" s="154" t="s">
        <v>80</v>
      </c>
      <c r="AY248" s="17" t="s">
        <v>114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7" t="s">
        <v>78</v>
      </c>
      <c r="BK248" s="155">
        <f>ROUND(I248*H248,2)</f>
        <v>0</v>
      </c>
      <c r="BL248" s="17" t="s">
        <v>121</v>
      </c>
      <c r="BM248" s="154" t="s">
        <v>312</v>
      </c>
    </row>
    <row r="249" spans="1:47" s="2" customFormat="1" ht="19.5">
      <c r="A249" s="32"/>
      <c r="B249" s="33"/>
      <c r="C249" s="32"/>
      <c r="D249" s="156" t="s">
        <v>123</v>
      </c>
      <c r="E249" s="32"/>
      <c r="F249" s="157" t="s">
        <v>313</v>
      </c>
      <c r="G249" s="32"/>
      <c r="H249" s="204"/>
      <c r="I249" s="158"/>
      <c r="J249" s="32"/>
      <c r="K249" s="32"/>
      <c r="L249" s="33"/>
      <c r="M249" s="159"/>
      <c r="N249" s="160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123</v>
      </c>
      <c r="AU249" s="17" t="s">
        <v>80</v>
      </c>
    </row>
    <row r="250" spans="2:51" s="13" customFormat="1" ht="12">
      <c r="B250" s="163"/>
      <c r="D250" s="156" t="s">
        <v>127</v>
      </c>
      <c r="E250" s="164" t="s">
        <v>1</v>
      </c>
      <c r="F250" s="165" t="s">
        <v>314</v>
      </c>
      <c r="H250" s="205">
        <v>17</v>
      </c>
      <c r="I250" s="167"/>
      <c r="L250" s="163"/>
      <c r="M250" s="168"/>
      <c r="N250" s="169"/>
      <c r="O250" s="169"/>
      <c r="P250" s="169"/>
      <c r="Q250" s="169"/>
      <c r="R250" s="169"/>
      <c r="S250" s="169"/>
      <c r="T250" s="170"/>
      <c r="AT250" s="164" t="s">
        <v>127</v>
      </c>
      <c r="AU250" s="164" t="s">
        <v>80</v>
      </c>
      <c r="AV250" s="13" t="s">
        <v>80</v>
      </c>
      <c r="AW250" s="13" t="s">
        <v>29</v>
      </c>
      <c r="AX250" s="13" t="s">
        <v>78</v>
      </c>
      <c r="AY250" s="164" t="s">
        <v>114</v>
      </c>
    </row>
    <row r="251" spans="2:63" s="12" customFormat="1" ht="22.9" customHeight="1">
      <c r="B251" s="130"/>
      <c r="D251" s="131" t="s">
        <v>71</v>
      </c>
      <c r="E251" s="141" t="s">
        <v>315</v>
      </c>
      <c r="F251" s="141" t="s">
        <v>316</v>
      </c>
      <c r="H251" s="207"/>
      <c r="I251" s="133"/>
      <c r="J251" s="142">
        <f>BK251</f>
        <v>0</v>
      </c>
      <c r="L251" s="130"/>
      <c r="M251" s="135"/>
      <c r="N251" s="136"/>
      <c r="O251" s="136"/>
      <c r="P251" s="137">
        <f>SUM(P252:P271)</f>
        <v>0</v>
      </c>
      <c r="Q251" s="136"/>
      <c r="R251" s="137">
        <f>SUM(R252:R271)</f>
        <v>0</v>
      </c>
      <c r="S251" s="136"/>
      <c r="T251" s="138">
        <f>SUM(T252:T271)</f>
        <v>0</v>
      </c>
      <c r="AR251" s="131" t="s">
        <v>78</v>
      </c>
      <c r="AT251" s="139" t="s">
        <v>71</v>
      </c>
      <c r="AU251" s="139" t="s">
        <v>78</v>
      </c>
      <c r="AY251" s="131" t="s">
        <v>114</v>
      </c>
      <c r="BK251" s="140">
        <f>SUM(BK252:BK271)</f>
        <v>0</v>
      </c>
    </row>
    <row r="252" spans="1:65" s="2" customFormat="1" ht="21.75" customHeight="1">
      <c r="A252" s="32"/>
      <c r="B252" s="143"/>
      <c r="C252" s="144" t="s">
        <v>317</v>
      </c>
      <c r="D252" s="144" t="s">
        <v>116</v>
      </c>
      <c r="E252" s="145" t="s">
        <v>318</v>
      </c>
      <c r="F252" s="146" t="s">
        <v>319</v>
      </c>
      <c r="G252" s="147" t="s">
        <v>191</v>
      </c>
      <c r="H252" s="203">
        <v>934.94</v>
      </c>
      <c r="I252" s="148"/>
      <c r="J252" s="149">
        <f>ROUND(I252*H252,2)</f>
        <v>0</v>
      </c>
      <c r="K252" s="146" t="s">
        <v>120</v>
      </c>
      <c r="L252" s="33"/>
      <c r="M252" s="150" t="s">
        <v>1</v>
      </c>
      <c r="N252" s="151" t="s">
        <v>37</v>
      </c>
      <c r="O252" s="58"/>
      <c r="P252" s="152">
        <f>O252*H252</f>
        <v>0</v>
      </c>
      <c r="Q252" s="152">
        <v>0</v>
      </c>
      <c r="R252" s="152">
        <f>Q252*H252</f>
        <v>0</v>
      </c>
      <c r="S252" s="152">
        <v>0</v>
      </c>
      <c r="T252" s="153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4" t="s">
        <v>121</v>
      </c>
      <c r="AT252" s="154" t="s">
        <v>116</v>
      </c>
      <c r="AU252" s="154" t="s">
        <v>80</v>
      </c>
      <c r="AY252" s="17" t="s">
        <v>114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7" t="s">
        <v>78</v>
      </c>
      <c r="BK252" s="155">
        <f>ROUND(I252*H252,2)</f>
        <v>0</v>
      </c>
      <c r="BL252" s="17" t="s">
        <v>121</v>
      </c>
      <c r="BM252" s="154" t="s">
        <v>320</v>
      </c>
    </row>
    <row r="253" spans="1:47" s="2" customFormat="1" ht="19.5">
      <c r="A253" s="32"/>
      <c r="B253" s="33"/>
      <c r="C253" s="32"/>
      <c r="D253" s="156" t="s">
        <v>123</v>
      </c>
      <c r="E253" s="32"/>
      <c r="F253" s="157" t="s">
        <v>321</v>
      </c>
      <c r="G253" s="32"/>
      <c r="H253" s="204"/>
      <c r="I253" s="158"/>
      <c r="J253" s="32"/>
      <c r="K253" s="32"/>
      <c r="L253" s="33"/>
      <c r="M253" s="159"/>
      <c r="N253" s="160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123</v>
      </c>
      <c r="AU253" s="17" t="s">
        <v>80</v>
      </c>
    </row>
    <row r="254" spans="1:47" s="2" customFormat="1" ht="12">
      <c r="A254" s="32"/>
      <c r="B254" s="33"/>
      <c r="C254" s="32"/>
      <c r="D254" s="161" t="s">
        <v>125</v>
      </c>
      <c r="E254" s="32"/>
      <c r="F254" s="162" t="s">
        <v>322</v>
      </c>
      <c r="G254" s="32"/>
      <c r="H254" s="204"/>
      <c r="I254" s="158"/>
      <c r="J254" s="32"/>
      <c r="K254" s="32"/>
      <c r="L254" s="33"/>
      <c r="M254" s="159"/>
      <c r="N254" s="160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125</v>
      </c>
      <c r="AU254" s="17" t="s">
        <v>80</v>
      </c>
    </row>
    <row r="255" spans="2:51" s="13" customFormat="1" ht="12">
      <c r="B255" s="163"/>
      <c r="D255" s="156" t="s">
        <v>127</v>
      </c>
      <c r="E255" s="164" t="s">
        <v>1</v>
      </c>
      <c r="F255" s="165" t="s">
        <v>323</v>
      </c>
      <c r="H255" s="205">
        <v>646.58</v>
      </c>
      <c r="I255" s="167"/>
      <c r="L255" s="163"/>
      <c r="M255" s="168"/>
      <c r="N255" s="169"/>
      <c r="O255" s="169"/>
      <c r="P255" s="169"/>
      <c r="Q255" s="169"/>
      <c r="R255" s="169"/>
      <c r="S255" s="169"/>
      <c r="T255" s="170"/>
      <c r="AT255" s="164" t="s">
        <v>127</v>
      </c>
      <c r="AU255" s="164" t="s">
        <v>80</v>
      </c>
      <c r="AV255" s="13" t="s">
        <v>80</v>
      </c>
      <c r="AW255" s="13" t="s">
        <v>29</v>
      </c>
      <c r="AX255" s="13" t="s">
        <v>72</v>
      </c>
      <c r="AY255" s="164" t="s">
        <v>114</v>
      </c>
    </row>
    <row r="256" spans="2:51" s="13" customFormat="1" ht="12">
      <c r="B256" s="163"/>
      <c r="D256" s="156" t="s">
        <v>127</v>
      </c>
      <c r="E256" s="164" t="s">
        <v>1</v>
      </c>
      <c r="F256" s="165" t="s">
        <v>324</v>
      </c>
      <c r="H256" s="205">
        <v>288.36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4" t="s">
        <v>127</v>
      </c>
      <c r="AU256" s="164" t="s">
        <v>80</v>
      </c>
      <c r="AV256" s="13" t="s">
        <v>80</v>
      </c>
      <c r="AW256" s="13" t="s">
        <v>29</v>
      </c>
      <c r="AX256" s="13" t="s">
        <v>72</v>
      </c>
      <c r="AY256" s="164" t="s">
        <v>114</v>
      </c>
    </row>
    <row r="257" spans="2:51" s="14" customFormat="1" ht="12">
      <c r="B257" s="171"/>
      <c r="D257" s="156" t="s">
        <v>127</v>
      </c>
      <c r="E257" s="172" t="s">
        <v>1</v>
      </c>
      <c r="F257" s="173" t="s">
        <v>138</v>
      </c>
      <c r="H257" s="206">
        <v>934.94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127</v>
      </c>
      <c r="AU257" s="172" t="s">
        <v>80</v>
      </c>
      <c r="AV257" s="14" t="s">
        <v>121</v>
      </c>
      <c r="AW257" s="14" t="s">
        <v>29</v>
      </c>
      <c r="AX257" s="14" t="s">
        <v>78</v>
      </c>
      <c r="AY257" s="172" t="s">
        <v>114</v>
      </c>
    </row>
    <row r="258" spans="1:65" s="2" customFormat="1" ht="24.2" customHeight="1">
      <c r="A258" s="32"/>
      <c r="B258" s="143"/>
      <c r="C258" s="144" t="s">
        <v>325</v>
      </c>
      <c r="D258" s="144" t="s">
        <v>116</v>
      </c>
      <c r="E258" s="145" t="s">
        <v>326</v>
      </c>
      <c r="F258" s="146" t="s">
        <v>327</v>
      </c>
      <c r="G258" s="147" t="s">
        <v>191</v>
      </c>
      <c r="H258" s="203">
        <v>17763.86</v>
      </c>
      <c r="I258" s="148"/>
      <c r="J258" s="149">
        <f>ROUND(I258*H258,2)</f>
        <v>0</v>
      </c>
      <c r="K258" s="146" t="s">
        <v>120</v>
      </c>
      <c r="L258" s="33"/>
      <c r="M258" s="150" t="s">
        <v>1</v>
      </c>
      <c r="N258" s="151" t="s">
        <v>37</v>
      </c>
      <c r="O258" s="58"/>
      <c r="P258" s="152">
        <f>O258*H258</f>
        <v>0</v>
      </c>
      <c r="Q258" s="152">
        <v>0</v>
      </c>
      <c r="R258" s="152">
        <f>Q258*H258</f>
        <v>0</v>
      </c>
      <c r="S258" s="152">
        <v>0</v>
      </c>
      <c r="T258" s="153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4" t="s">
        <v>121</v>
      </c>
      <c r="AT258" s="154" t="s">
        <v>116</v>
      </c>
      <c r="AU258" s="154" t="s">
        <v>80</v>
      </c>
      <c r="AY258" s="17" t="s">
        <v>114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7" t="s">
        <v>78</v>
      </c>
      <c r="BK258" s="155">
        <f>ROUND(I258*H258,2)</f>
        <v>0</v>
      </c>
      <c r="BL258" s="17" t="s">
        <v>121</v>
      </c>
      <c r="BM258" s="154" t="s">
        <v>328</v>
      </c>
    </row>
    <row r="259" spans="1:47" s="2" customFormat="1" ht="29.25">
      <c r="A259" s="32"/>
      <c r="B259" s="33"/>
      <c r="C259" s="32"/>
      <c r="D259" s="156" t="s">
        <v>123</v>
      </c>
      <c r="E259" s="32"/>
      <c r="F259" s="157" t="s">
        <v>329</v>
      </c>
      <c r="G259" s="32"/>
      <c r="H259" s="204"/>
      <c r="I259" s="158"/>
      <c r="J259" s="32"/>
      <c r="K259" s="32"/>
      <c r="L259" s="33"/>
      <c r="M259" s="159"/>
      <c r="N259" s="160"/>
      <c r="O259" s="58"/>
      <c r="P259" s="58"/>
      <c r="Q259" s="58"/>
      <c r="R259" s="58"/>
      <c r="S259" s="58"/>
      <c r="T259" s="5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123</v>
      </c>
      <c r="AU259" s="17" t="s">
        <v>80</v>
      </c>
    </row>
    <row r="260" spans="1:47" s="2" customFormat="1" ht="12">
      <c r="A260" s="32"/>
      <c r="B260" s="33"/>
      <c r="C260" s="32"/>
      <c r="D260" s="161" t="s">
        <v>125</v>
      </c>
      <c r="E260" s="32"/>
      <c r="F260" s="162" t="s">
        <v>330</v>
      </c>
      <c r="G260" s="32"/>
      <c r="H260" s="204"/>
      <c r="I260" s="158"/>
      <c r="J260" s="32"/>
      <c r="K260" s="32"/>
      <c r="L260" s="33"/>
      <c r="M260" s="159"/>
      <c r="N260" s="160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125</v>
      </c>
      <c r="AU260" s="17" t="s">
        <v>80</v>
      </c>
    </row>
    <row r="261" spans="2:51" s="13" customFormat="1" ht="12">
      <c r="B261" s="163"/>
      <c r="D261" s="156" t="s">
        <v>127</v>
      </c>
      <c r="E261" s="164" t="s">
        <v>1</v>
      </c>
      <c r="F261" s="165" t="s">
        <v>331</v>
      </c>
      <c r="H261" s="205">
        <v>17763.86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4" t="s">
        <v>127</v>
      </c>
      <c r="AU261" s="164" t="s">
        <v>80</v>
      </c>
      <c r="AV261" s="13" t="s">
        <v>80</v>
      </c>
      <c r="AW261" s="13" t="s">
        <v>29</v>
      </c>
      <c r="AX261" s="13" t="s">
        <v>78</v>
      </c>
      <c r="AY261" s="164" t="s">
        <v>114</v>
      </c>
    </row>
    <row r="262" spans="1:65" s="2" customFormat="1" ht="44.25" customHeight="1">
      <c r="A262" s="32"/>
      <c r="B262" s="143"/>
      <c r="C262" s="144" t="s">
        <v>332</v>
      </c>
      <c r="D262" s="144" t="s">
        <v>116</v>
      </c>
      <c r="E262" s="145" t="s">
        <v>333</v>
      </c>
      <c r="F262" s="146" t="s">
        <v>334</v>
      </c>
      <c r="G262" s="147" t="s">
        <v>191</v>
      </c>
      <c r="H262" s="203">
        <v>374.314</v>
      </c>
      <c r="I262" s="148"/>
      <c r="J262" s="149">
        <f>ROUND(I262*H262,2)</f>
        <v>0</v>
      </c>
      <c r="K262" s="146" t="s">
        <v>120</v>
      </c>
      <c r="L262" s="33"/>
      <c r="M262" s="150" t="s">
        <v>1</v>
      </c>
      <c r="N262" s="151" t="s">
        <v>37</v>
      </c>
      <c r="O262" s="58"/>
      <c r="P262" s="152">
        <f>O262*H262</f>
        <v>0</v>
      </c>
      <c r="Q262" s="152">
        <v>0</v>
      </c>
      <c r="R262" s="152">
        <f>Q262*H262</f>
        <v>0</v>
      </c>
      <c r="S262" s="152">
        <v>0</v>
      </c>
      <c r="T262" s="153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4" t="s">
        <v>121</v>
      </c>
      <c r="AT262" s="154" t="s">
        <v>116</v>
      </c>
      <c r="AU262" s="154" t="s">
        <v>80</v>
      </c>
      <c r="AY262" s="17" t="s">
        <v>114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7" t="s">
        <v>78</v>
      </c>
      <c r="BK262" s="155">
        <f>ROUND(I262*H262,2)</f>
        <v>0</v>
      </c>
      <c r="BL262" s="17" t="s">
        <v>121</v>
      </c>
      <c r="BM262" s="154" t="s">
        <v>335</v>
      </c>
    </row>
    <row r="263" spans="1:47" s="2" customFormat="1" ht="29.25">
      <c r="A263" s="32"/>
      <c r="B263" s="33"/>
      <c r="C263" s="32"/>
      <c r="D263" s="156" t="s">
        <v>123</v>
      </c>
      <c r="E263" s="32"/>
      <c r="F263" s="157" t="s">
        <v>334</v>
      </c>
      <c r="G263" s="32"/>
      <c r="H263" s="204"/>
      <c r="I263" s="158"/>
      <c r="J263" s="32"/>
      <c r="K263" s="32"/>
      <c r="L263" s="33"/>
      <c r="M263" s="159"/>
      <c r="N263" s="160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123</v>
      </c>
      <c r="AU263" s="17" t="s">
        <v>80</v>
      </c>
    </row>
    <row r="264" spans="1:47" s="2" customFormat="1" ht="12">
      <c r="A264" s="32"/>
      <c r="B264" s="33"/>
      <c r="C264" s="32"/>
      <c r="D264" s="161" t="s">
        <v>125</v>
      </c>
      <c r="E264" s="32"/>
      <c r="F264" s="162" t="s">
        <v>336</v>
      </c>
      <c r="G264" s="32"/>
      <c r="H264" s="204"/>
      <c r="I264" s="158"/>
      <c r="J264" s="32"/>
      <c r="K264" s="32"/>
      <c r="L264" s="33"/>
      <c r="M264" s="159"/>
      <c r="N264" s="160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125</v>
      </c>
      <c r="AU264" s="17" t="s">
        <v>80</v>
      </c>
    </row>
    <row r="265" spans="2:51" s="13" customFormat="1" ht="22.5">
      <c r="B265" s="163"/>
      <c r="D265" s="156" t="s">
        <v>127</v>
      </c>
      <c r="E265" s="164" t="s">
        <v>1</v>
      </c>
      <c r="F265" s="165" t="s">
        <v>337</v>
      </c>
      <c r="H265" s="205">
        <v>85.954</v>
      </c>
      <c r="I265" s="167"/>
      <c r="L265" s="163"/>
      <c r="M265" s="168"/>
      <c r="N265" s="169"/>
      <c r="O265" s="169"/>
      <c r="P265" s="169"/>
      <c r="Q265" s="169"/>
      <c r="R265" s="169"/>
      <c r="S265" s="169"/>
      <c r="T265" s="170"/>
      <c r="AT265" s="164" t="s">
        <v>127</v>
      </c>
      <c r="AU265" s="164" t="s">
        <v>80</v>
      </c>
      <c r="AV265" s="13" t="s">
        <v>80</v>
      </c>
      <c r="AW265" s="13" t="s">
        <v>29</v>
      </c>
      <c r="AX265" s="13" t="s">
        <v>72</v>
      </c>
      <c r="AY265" s="164" t="s">
        <v>114</v>
      </c>
    </row>
    <row r="266" spans="2:51" s="13" customFormat="1" ht="12">
      <c r="B266" s="163"/>
      <c r="D266" s="156" t="s">
        <v>127</v>
      </c>
      <c r="E266" s="164" t="s">
        <v>1</v>
      </c>
      <c r="F266" s="165" t="s">
        <v>338</v>
      </c>
      <c r="H266" s="205">
        <v>288.36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4" t="s">
        <v>127</v>
      </c>
      <c r="AU266" s="164" t="s">
        <v>80</v>
      </c>
      <c r="AV266" s="13" t="s">
        <v>80</v>
      </c>
      <c r="AW266" s="13" t="s">
        <v>29</v>
      </c>
      <c r="AX266" s="13" t="s">
        <v>72</v>
      </c>
      <c r="AY266" s="164" t="s">
        <v>114</v>
      </c>
    </row>
    <row r="267" spans="2:51" s="14" customFormat="1" ht="12">
      <c r="B267" s="171"/>
      <c r="D267" s="156" t="s">
        <v>127</v>
      </c>
      <c r="E267" s="172" t="s">
        <v>1</v>
      </c>
      <c r="F267" s="173" t="s">
        <v>138</v>
      </c>
      <c r="H267" s="206">
        <v>374.314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127</v>
      </c>
      <c r="AU267" s="172" t="s">
        <v>80</v>
      </c>
      <c r="AV267" s="14" t="s">
        <v>121</v>
      </c>
      <c r="AW267" s="14" t="s">
        <v>29</v>
      </c>
      <c r="AX267" s="14" t="s">
        <v>78</v>
      </c>
      <c r="AY267" s="172" t="s">
        <v>114</v>
      </c>
    </row>
    <row r="268" spans="1:65" s="2" customFormat="1" ht="44.25" customHeight="1">
      <c r="A268" s="32"/>
      <c r="B268" s="143"/>
      <c r="C268" s="144" t="s">
        <v>339</v>
      </c>
      <c r="D268" s="144" t="s">
        <v>116</v>
      </c>
      <c r="E268" s="145" t="s">
        <v>340</v>
      </c>
      <c r="F268" s="146" t="s">
        <v>341</v>
      </c>
      <c r="G268" s="147" t="s">
        <v>191</v>
      </c>
      <c r="H268" s="203">
        <v>646.58</v>
      </c>
      <c r="I268" s="148"/>
      <c r="J268" s="149">
        <f>ROUND(I268*H268,2)</f>
        <v>0</v>
      </c>
      <c r="K268" s="146" t="s">
        <v>120</v>
      </c>
      <c r="L268" s="33"/>
      <c r="M268" s="150" t="s">
        <v>1</v>
      </c>
      <c r="N268" s="151" t="s">
        <v>37</v>
      </c>
      <c r="O268" s="58"/>
      <c r="P268" s="152">
        <f>O268*H268</f>
        <v>0</v>
      </c>
      <c r="Q268" s="152">
        <v>0</v>
      </c>
      <c r="R268" s="152">
        <f>Q268*H268</f>
        <v>0</v>
      </c>
      <c r="S268" s="152">
        <v>0</v>
      </c>
      <c r="T268" s="153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4" t="s">
        <v>121</v>
      </c>
      <c r="AT268" s="154" t="s">
        <v>116</v>
      </c>
      <c r="AU268" s="154" t="s">
        <v>80</v>
      </c>
      <c r="AY268" s="17" t="s">
        <v>114</v>
      </c>
      <c r="BE268" s="155">
        <f>IF(N268="základní",J268,0)</f>
        <v>0</v>
      </c>
      <c r="BF268" s="155">
        <f>IF(N268="snížená",J268,0)</f>
        <v>0</v>
      </c>
      <c r="BG268" s="155">
        <f>IF(N268="zákl. přenesená",J268,0)</f>
        <v>0</v>
      </c>
      <c r="BH268" s="155">
        <f>IF(N268="sníž. přenesená",J268,0)</f>
        <v>0</v>
      </c>
      <c r="BI268" s="155">
        <f>IF(N268="nulová",J268,0)</f>
        <v>0</v>
      </c>
      <c r="BJ268" s="17" t="s">
        <v>78</v>
      </c>
      <c r="BK268" s="155">
        <f>ROUND(I268*H268,2)</f>
        <v>0</v>
      </c>
      <c r="BL268" s="17" t="s">
        <v>121</v>
      </c>
      <c r="BM268" s="154" t="s">
        <v>342</v>
      </c>
    </row>
    <row r="269" spans="1:47" s="2" customFormat="1" ht="29.25">
      <c r="A269" s="32"/>
      <c r="B269" s="33"/>
      <c r="C269" s="32"/>
      <c r="D269" s="156" t="s">
        <v>123</v>
      </c>
      <c r="E269" s="32"/>
      <c r="F269" s="157" t="s">
        <v>341</v>
      </c>
      <c r="G269" s="32"/>
      <c r="H269" s="204"/>
      <c r="I269" s="158"/>
      <c r="J269" s="32"/>
      <c r="K269" s="32"/>
      <c r="L269" s="33"/>
      <c r="M269" s="159"/>
      <c r="N269" s="160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123</v>
      </c>
      <c r="AU269" s="17" t="s">
        <v>80</v>
      </c>
    </row>
    <row r="270" spans="1:47" s="2" customFormat="1" ht="12">
      <c r="A270" s="32"/>
      <c r="B270" s="33"/>
      <c r="C270" s="32"/>
      <c r="D270" s="161" t="s">
        <v>125</v>
      </c>
      <c r="E270" s="32"/>
      <c r="F270" s="162" t="s">
        <v>343</v>
      </c>
      <c r="G270" s="32"/>
      <c r="H270" s="204"/>
      <c r="I270" s="158"/>
      <c r="J270" s="32"/>
      <c r="K270" s="32"/>
      <c r="L270" s="33"/>
      <c r="M270" s="159"/>
      <c r="N270" s="160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125</v>
      </c>
      <c r="AU270" s="17" t="s">
        <v>80</v>
      </c>
    </row>
    <row r="271" spans="2:51" s="13" customFormat="1" ht="12">
      <c r="B271" s="163"/>
      <c r="D271" s="156" t="s">
        <v>127</v>
      </c>
      <c r="E271" s="164" t="s">
        <v>1</v>
      </c>
      <c r="F271" s="165" t="s">
        <v>344</v>
      </c>
      <c r="H271" s="205">
        <v>646.58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4" t="s">
        <v>127</v>
      </c>
      <c r="AU271" s="164" t="s">
        <v>80</v>
      </c>
      <c r="AV271" s="13" t="s">
        <v>80</v>
      </c>
      <c r="AW271" s="13" t="s">
        <v>29</v>
      </c>
      <c r="AX271" s="13" t="s">
        <v>78</v>
      </c>
      <c r="AY271" s="164" t="s">
        <v>114</v>
      </c>
    </row>
    <row r="272" spans="2:63" s="12" customFormat="1" ht="22.9" customHeight="1">
      <c r="B272" s="130"/>
      <c r="D272" s="131" t="s">
        <v>71</v>
      </c>
      <c r="E272" s="141" t="s">
        <v>345</v>
      </c>
      <c r="F272" s="141" t="s">
        <v>346</v>
      </c>
      <c r="H272" s="207"/>
      <c r="I272" s="133"/>
      <c r="J272" s="142">
        <f>BK272</f>
        <v>0</v>
      </c>
      <c r="L272" s="130"/>
      <c r="M272" s="135"/>
      <c r="N272" s="136"/>
      <c r="O272" s="136"/>
      <c r="P272" s="137">
        <f>SUM(P273:P278)</f>
        <v>0</v>
      </c>
      <c r="Q272" s="136"/>
      <c r="R272" s="137">
        <f>SUM(R273:R278)</f>
        <v>0</v>
      </c>
      <c r="S272" s="136"/>
      <c r="T272" s="138">
        <f>SUM(T273:T278)</f>
        <v>0</v>
      </c>
      <c r="AR272" s="131" t="s">
        <v>78</v>
      </c>
      <c r="AT272" s="139" t="s">
        <v>71</v>
      </c>
      <c r="AU272" s="139" t="s">
        <v>78</v>
      </c>
      <c r="AY272" s="131" t="s">
        <v>114</v>
      </c>
      <c r="BK272" s="140">
        <f>SUM(BK273:BK278)</f>
        <v>0</v>
      </c>
    </row>
    <row r="273" spans="1:65" s="2" customFormat="1" ht="33" customHeight="1">
      <c r="A273" s="32"/>
      <c r="B273" s="143"/>
      <c r="C273" s="144" t="s">
        <v>347</v>
      </c>
      <c r="D273" s="144" t="s">
        <v>116</v>
      </c>
      <c r="E273" s="145" t="s">
        <v>348</v>
      </c>
      <c r="F273" s="146" t="s">
        <v>349</v>
      </c>
      <c r="G273" s="147" t="s">
        <v>191</v>
      </c>
      <c r="H273" s="203">
        <v>1160.847</v>
      </c>
      <c r="I273" s="148"/>
      <c r="J273" s="149">
        <f>ROUND(I273*H273,2)</f>
        <v>0</v>
      </c>
      <c r="K273" s="146" t="s">
        <v>120</v>
      </c>
      <c r="L273" s="33"/>
      <c r="M273" s="150" t="s">
        <v>1</v>
      </c>
      <c r="N273" s="151" t="s">
        <v>37</v>
      </c>
      <c r="O273" s="58"/>
      <c r="P273" s="152">
        <f>O273*H273</f>
        <v>0</v>
      </c>
      <c r="Q273" s="152">
        <v>0</v>
      </c>
      <c r="R273" s="152">
        <f>Q273*H273</f>
        <v>0</v>
      </c>
      <c r="S273" s="152">
        <v>0</v>
      </c>
      <c r="T273" s="153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4" t="s">
        <v>121</v>
      </c>
      <c r="AT273" s="154" t="s">
        <v>116</v>
      </c>
      <c r="AU273" s="154" t="s">
        <v>80</v>
      </c>
      <c r="AY273" s="17" t="s">
        <v>114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7" t="s">
        <v>78</v>
      </c>
      <c r="BK273" s="155">
        <f>ROUND(I273*H273,2)</f>
        <v>0</v>
      </c>
      <c r="BL273" s="17" t="s">
        <v>121</v>
      </c>
      <c r="BM273" s="154" t="s">
        <v>350</v>
      </c>
    </row>
    <row r="274" spans="1:47" s="2" customFormat="1" ht="29.25">
      <c r="A274" s="32"/>
      <c r="B274" s="33"/>
      <c r="C274" s="32"/>
      <c r="D274" s="156" t="s">
        <v>123</v>
      </c>
      <c r="E274" s="32"/>
      <c r="F274" s="157" t="s">
        <v>351</v>
      </c>
      <c r="G274" s="32"/>
      <c r="H274" s="204"/>
      <c r="I274" s="158"/>
      <c r="J274" s="32"/>
      <c r="K274" s="32"/>
      <c r="L274" s="33"/>
      <c r="M274" s="159"/>
      <c r="N274" s="160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123</v>
      </c>
      <c r="AU274" s="17" t="s">
        <v>80</v>
      </c>
    </row>
    <row r="275" spans="1:47" s="2" customFormat="1" ht="12">
      <c r="A275" s="32"/>
      <c r="B275" s="33"/>
      <c r="C275" s="32"/>
      <c r="D275" s="161" t="s">
        <v>125</v>
      </c>
      <c r="E275" s="32"/>
      <c r="F275" s="162" t="s">
        <v>352</v>
      </c>
      <c r="G275" s="32"/>
      <c r="H275" s="204"/>
      <c r="I275" s="158"/>
      <c r="J275" s="32"/>
      <c r="K275" s="32"/>
      <c r="L275" s="33"/>
      <c r="M275" s="159"/>
      <c r="N275" s="160"/>
      <c r="O275" s="58"/>
      <c r="P275" s="58"/>
      <c r="Q275" s="58"/>
      <c r="R275" s="58"/>
      <c r="S275" s="58"/>
      <c r="T275" s="5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125</v>
      </c>
      <c r="AU275" s="17" t="s">
        <v>80</v>
      </c>
    </row>
    <row r="276" spans="1:65" s="2" customFormat="1" ht="33" customHeight="1">
      <c r="A276" s="32"/>
      <c r="B276" s="143"/>
      <c r="C276" s="144" t="s">
        <v>353</v>
      </c>
      <c r="D276" s="144" t="s">
        <v>116</v>
      </c>
      <c r="E276" s="145" t="s">
        <v>354</v>
      </c>
      <c r="F276" s="146" t="s">
        <v>355</v>
      </c>
      <c r="G276" s="147" t="s">
        <v>191</v>
      </c>
      <c r="H276" s="203">
        <v>1160.847</v>
      </c>
      <c r="I276" s="148"/>
      <c r="J276" s="149">
        <f>ROUND(I276*H276,2)</f>
        <v>0</v>
      </c>
      <c r="K276" s="146" t="s">
        <v>120</v>
      </c>
      <c r="L276" s="33"/>
      <c r="M276" s="150" t="s">
        <v>1</v>
      </c>
      <c r="N276" s="151" t="s">
        <v>37</v>
      </c>
      <c r="O276" s="58"/>
      <c r="P276" s="152">
        <f>O276*H276</f>
        <v>0</v>
      </c>
      <c r="Q276" s="152">
        <v>0</v>
      </c>
      <c r="R276" s="152">
        <f>Q276*H276</f>
        <v>0</v>
      </c>
      <c r="S276" s="152">
        <v>0</v>
      </c>
      <c r="T276" s="153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4" t="s">
        <v>121</v>
      </c>
      <c r="AT276" s="154" t="s">
        <v>116</v>
      </c>
      <c r="AU276" s="154" t="s">
        <v>80</v>
      </c>
      <c r="AY276" s="17" t="s">
        <v>114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7" t="s">
        <v>78</v>
      </c>
      <c r="BK276" s="155">
        <f>ROUND(I276*H276,2)</f>
        <v>0</v>
      </c>
      <c r="BL276" s="17" t="s">
        <v>121</v>
      </c>
      <c r="BM276" s="154" t="s">
        <v>356</v>
      </c>
    </row>
    <row r="277" spans="1:47" s="2" customFormat="1" ht="29.25">
      <c r="A277" s="32"/>
      <c r="B277" s="33"/>
      <c r="C277" s="32"/>
      <c r="D277" s="156" t="s">
        <v>123</v>
      </c>
      <c r="E277" s="32"/>
      <c r="F277" s="157" t="s">
        <v>357</v>
      </c>
      <c r="G277" s="32"/>
      <c r="H277" s="32"/>
      <c r="I277" s="158"/>
      <c r="J277" s="32"/>
      <c r="K277" s="32"/>
      <c r="L277" s="33"/>
      <c r="M277" s="159"/>
      <c r="N277" s="160"/>
      <c r="O277" s="58"/>
      <c r="P277" s="58"/>
      <c r="Q277" s="58"/>
      <c r="R277" s="58"/>
      <c r="S277" s="58"/>
      <c r="T277" s="5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123</v>
      </c>
      <c r="AU277" s="17" t="s">
        <v>80</v>
      </c>
    </row>
    <row r="278" spans="1:47" s="2" customFormat="1" ht="12">
      <c r="A278" s="32"/>
      <c r="B278" s="33"/>
      <c r="C278" s="32"/>
      <c r="D278" s="161" t="s">
        <v>125</v>
      </c>
      <c r="E278" s="32"/>
      <c r="F278" s="162" t="s">
        <v>358</v>
      </c>
      <c r="G278" s="32"/>
      <c r="H278" s="32"/>
      <c r="I278" s="158"/>
      <c r="J278" s="32"/>
      <c r="K278" s="32"/>
      <c r="L278" s="33"/>
      <c r="M278" s="196"/>
      <c r="N278" s="197"/>
      <c r="O278" s="198"/>
      <c r="P278" s="198"/>
      <c r="Q278" s="198"/>
      <c r="R278" s="198"/>
      <c r="S278" s="198"/>
      <c r="T278" s="19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125</v>
      </c>
      <c r="AU278" s="17" t="s">
        <v>80</v>
      </c>
    </row>
    <row r="279" spans="1:31" s="2" customFormat="1" ht="6.95" customHeight="1">
      <c r="A279" s="32"/>
      <c r="B279" s="47"/>
      <c r="C279" s="48"/>
      <c r="D279" s="48"/>
      <c r="E279" s="48"/>
      <c r="F279" s="48"/>
      <c r="G279" s="48"/>
      <c r="H279" s="48"/>
      <c r="I279" s="48"/>
      <c r="J279" s="48"/>
      <c r="K279" s="48"/>
      <c r="L279" s="33"/>
      <c r="M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</row>
  </sheetData>
  <sheetProtection sheet="1" objects="1" scenarios="1"/>
  <autoFilter ref="C122:K27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hyperlinks>
    <hyperlink ref="F128" r:id="rId1" display="https://podminky.urs.cz/item/CS_URS_2022_01/113107242"/>
    <hyperlink ref="F132" r:id="rId2" display="https://podminky.urs.cz/item/CS_URS_2022_01/122151103"/>
    <hyperlink ref="F139" r:id="rId3" display="https://podminky.urs.cz/item/CS_URS_2022_01/162751117"/>
    <hyperlink ref="F143" r:id="rId4" display="https://podminky.urs.cz/item/CS_URS_2022_01/162751119"/>
    <hyperlink ref="F147" r:id="rId5" display="https://podminky.urs.cz/item/CS_URS_2022_01/181951112"/>
    <hyperlink ref="F152" r:id="rId6" display="https://podminky.urs.cz/item/CS_URS_2022_01/564851111"/>
    <hyperlink ref="F158" r:id="rId7" display="https://podminky.urs.cz/item/CS_URS_2022_01/565135121"/>
    <hyperlink ref="F162" r:id="rId8" display="https://podminky.urs.cz/item/CS_URS_2022_01/567511121"/>
    <hyperlink ref="F166" r:id="rId9" display="https://podminky.urs.cz/item/CS_URS_2022_01/567512122"/>
    <hyperlink ref="F181" r:id="rId10" display="https://podminky.urs.cz/item/CS_URS_2022_01/573111112"/>
    <hyperlink ref="F185" r:id="rId11" display="https://podminky.urs.cz/item/CS_URS_2022_01/573211109"/>
    <hyperlink ref="F189" r:id="rId12" display="https://podminky.urs.cz/item/CS_URS_2022_01/577134121"/>
    <hyperlink ref="F194" r:id="rId13" display="https://podminky.urs.cz/item/CS_URS_2022_01/899231111"/>
    <hyperlink ref="F198" r:id="rId14" display="https://podminky.urs.cz/item/CS_URS_2022_01/899331111"/>
    <hyperlink ref="F202" r:id="rId15" display="https://podminky.urs.cz/item/CS_URS_2022_01/899431111"/>
    <hyperlink ref="F207" r:id="rId16" display="https://podminky.urs.cz/item/CS_URS_2022_01/914111111"/>
    <hyperlink ref="F214" r:id="rId17" display="https://podminky.urs.cz/item/CS_URS_2022_01/914511111"/>
    <hyperlink ref="F230" r:id="rId18" display="https://podminky.urs.cz/item/CS_URS_2022_01/919732211"/>
    <hyperlink ref="F235" r:id="rId19" display="https://podminky.urs.cz/item/CS_URS_2022_01/919735112"/>
    <hyperlink ref="F239" r:id="rId20" display="https://podminky.urs.cz/item/CS_URS_2022_01/938902113"/>
    <hyperlink ref="F244" r:id="rId21" display="https://podminky.urs.cz/item/CS_URS_2022_01/938902122"/>
    <hyperlink ref="F254" r:id="rId22" display="https://podminky.urs.cz/item/CS_URS_2022_01/997221551"/>
    <hyperlink ref="F260" r:id="rId23" display="https://podminky.urs.cz/item/CS_URS_2022_01/997221559"/>
    <hyperlink ref="F264" r:id="rId24" display="https://podminky.urs.cz/item/CS_URS_2022_01/997221873"/>
    <hyperlink ref="F270" r:id="rId25" display="https://podminky.urs.cz/item/CS_URS_2022_01/997221875"/>
    <hyperlink ref="F275" r:id="rId26" display="https://podminky.urs.cz/item/CS_URS_2022_01/998225111"/>
    <hyperlink ref="F278" r:id="rId27" display="https://podminky.urs.cz/item/CS_URS_2022_01/998225191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9"/>
  <headerFooter>
    <oddFooter>&amp;CStrana &amp;P z &amp;N</oddFooter>
  </headerFooter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59">
      <selection activeCell="J133" sqref="J1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7" t="s">
        <v>83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84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0" t="str">
        <f>'Rekapitulace stavby'!K6</f>
        <v>PD PRO OPRAVU KOMUNIKACE UL. NA TRÁVNÍKÁCH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85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359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4. 4. 2022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2" t="str">
        <f>'Rekapitulace stavby'!E14</f>
        <v>Vyplň údaj</v>
      </c>
      <c r="F18" s="241"/>
      <c r="G18" s="241"/>
      <c r="H18" s="241"/>
      <c r="I18" s="2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5" t="s">
        <v>1</v>
      </c>
      <c r="F27" s="245"/>
      <c r="G27" s="245"/>
      <c r="H27" s="24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36</v>
      </c>
      <c r="E33" s="27" t="s">
        <v>37</v>
      </c>
      <c r="F33" s="99">
        <f>ROUND((SUM(BE122:BE164)),2)</f>
        <v>0</v>
      </c>
      <c r="G33" s="32"/>
      <c r="H33" s="32"/>
      <c r="I33" s="100">
        <v>0.21</v>
      </c>
      <c r="J33" s="99">
        <f>ROUND(((SUM(BE122:BE164))*I33),2)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99">
        <f>ROUND((SUM(BF122:BF164)),2)</f>
        <v>0</v>
      </c>
      <c r="G34" s="32"/>
      <c r="H34" s="32"/>
      <c r="I34" s="100">
        <v>0.15</v>
      </c>
      <c r="J34" s="99">
        <f>ROUND(((SUM(BF122:BF164))*I34),2)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99">
        <f>ROUND((SUM(BG122:BG164)),2)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99">
        <f>ROUND((SUM(BH122:BH164)),2)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99">
        <f>ROUND((SUM(BI122:BI164)),2)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 hidden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 hidden="1">
      <c r="A82" s="32"/>
      <c r="B82" s="33"/>
      <c r="C82" s="21" t="s">
        <v>87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 hidden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2"/>
      <c r="D85" s="32"/>
      <c r="E85" s="250" t="str">
        <f>E7</f>
        <v>PD PRO OPRAVU KOMUNIKACE UL. NA TRÁVNÍKÁCH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85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2"/>
      <c r="D87" s="32"/>
      <c r="E87" s="222" t="str">
        <f>E9</f>
        <v>SO - 101 - VRN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 hidden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5" t="str">
        <f>IF(J12="","",J12)</f>
        <v>4. 4. 2022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 hidden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 hidden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 hidden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09" t="s">
        <v>88</v>
      </c>
      <c r="D94" s="101"/>
      <c r="E94" s="101"/>
      <c r="F94" s="101"/>
      <c r="G94" s="101"/>
      <c r="H94" s="101"/>
      <c r="I94" s="101"/>
      <c r="J94" s="110" t="s">
        <v>89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hidden="1">
      <c r="A96" s="32"/>
      <c r="B96" s="33"/>
      <c r="C96" s="111" t="s">
        <v>90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91</v>
      </c>
    </row>
    <row r="97" spans="2:12" s="9" customFormat="1" ht="24.95" customHeight="1" hidden="1">
      <c r="B97" s="112"/>
      <c r="D97" s="113" t="s">
        <v>360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2:12" s="10" customFormat="1" ht="19.9" customHeight="1" hidden="1">
      <c r="B98" s="116"/>
      <c r="D98" s="117" t="s">
        <v>361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2:12" s="10" customFormat="1" ht="19.9" customHeight="1" hidden="1">
      <c r="B99" s="116"/>
      <c r="D99" s="117" t="s">
        <v>362</v>
      </c>
      <c r="E99" s="118"/>
      <c r="F99" s="118"/>
      <c r="G99" s="118"/>
      <c r="H99" s="118"/>
      <c r="I99" s="118"/>
      <c r="J99" s="119">
        <f>J129</f>
        <v>0</v>
      </c>
      <c r="L99" s="116"/>
    </row>
    <row r="100" spans="2:12" s="10" customFormat="1" ht="19.9" customHeight="1" hidden="1">
      <c r="B100" s="116"/>
      <c r="D100" s="117" t="s">
        <v>363</v>
      </c>
      <c r="E100" s="118"/>
      <c r="F100" s="118"/>
      <c r="G100" s="118"/>
      <c r="H100" s="118"/>
      <c r="I100" s="118"/>
      <c r="J100" s="119">
        <f>J139</f>
        <v>0</v>
      </c>
      <c r="L100" s="116"/>
    </row>
    <row r="101" spans="2:12" s="10" customFormat="1" ht="19.9" customHeight="1" hidden="1">
      <c r="B101" s="116"/>
      <c r="D101" s="117" t="s">
        <v>364</v>
      </c>
      <c r="E101" s="118"/>
      <c r="F101" s="118"/>
      <c r="G101" s="118"/>
      <c r="H101" s="118"/>
      <c r="I101" s="118"/>
      <c r="J101" s="119">
        <f>J145</f>
        <v>0</v>
      </c>
      <c r="L101" s="116"/>
    </row>
    <row r="102" spans="2:12" s="10" customFormat="1" ht="19.9" customHeight="1" hidden="1">
      <c r="B102" s="116"/>
      <c r="D102" s="117" t="s">
        <v>365</v>
      </c>
      <c r="E102" s="118"/>
      <c r="F102" s="118"/>
      <c r="G102" s="118"/>
      <c r="H102" s="118"/>
      <c r="I102" s="118"/>
      <c r="J102" s="119">
        <f>J152</f>
        <v>0</v>
      </c>
      <c r="L102" s="116"/>
    </row>
    <row r="103" spans="1:31" s="2" customFormat="1" ht="21.75" customHeight="1" hidden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 hidden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ht="12" hidden="1"/>
    <row r="106" ht="12" hidden="1"/>
    <row r="107" ht="12" hidden="1"/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99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50" t="str">
        <f>E7</f>
        <v>PD PRO OPRAVU KOMUNIKACE UL. NA TRÁVNÍKÁCH</v>
      </c>
      <c r="F112" s="251"/>
      <c r="G112" s="251"/>
      <c r="H112" s="25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85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22" t="str">
        <f>E9</f>
        <v>SO - 101 - VRN</v>
      </c>
      <c r="F114" s="249"/>
      <c r="G114" s="249"/>
      <c r="H114" s="249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 xml:space="preserve"> </v>
      </c>
      <c r="G116" s="32"/>
      <c r="H116" s="32"/>
      <c r="I116" s="27" t="s">
        <v>21</v>
      </c>
      <c r="J116" s="55" t="str">
        <f>IF(J12="","",J12)</f>
        <v>4. 4. 2022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23</v>
      </c>
      <c r="D118" s="32"/>
      <c r="E118" s="32"/>
      <c r="F118" s="25" t="str">
        <f>E15</f>
        <v xml:space="preserve"> </v>
      </c>
      <c r="G118" s="32"/>
      <c r="H118" s="32"/>
      <c r="I118" s="27" t="s">
        <v>28</v>
      </c>
      <c r="J118" s="30" t="str">
        <f>E21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0"/>
      <c r="B121" s="121"/>
      <c r="C121" s="122" t="s">
        <v>100</v>
      </c>
      <c r="D121" s="123" t="s">
        <v>57</v>
      </c>
      <c r="E121" s="123" t="s">
        <v>53</v>
      </c>
      <c r="F121" s="123" t="s">
        <v>54</v>
      </c>
      <c r="G121" s="123" t="s">
        <v>101</v>
      </c>
      <c r="H121" s="123" t="s">
        <v>102</v>
      </c>
      <c r="I121" s="123" t="s">
        <v>103</v>
      </c>
      <c r="J121" s="123" t="s">
        <v>89</v>
      </c>
      <c r="K121" s="124" t="s">
        <v>104</v>
      </c>
      <c r="L121" s="125"/>
      <c r="M121" s="62" t="s">
        <v>1</v>
      </c>
      <c r="N121" s="63" t="s">
        <v>36</v>
      </c>
      <c r="O121" s="63" t="s">
        <v>105</v>
      </c>
      <c r="P121" s="63" t="s">
        <v>106</v>
      </c>
      <c r="Q121" s="63" t="s">
        <v>107</v>
      </c>
      <c r="R121" s="63" t="s">
        <v>108</v>
      </c>
      <c r="S121" s="63" t="s">
        <v>109</v>
      </c>
      <c r="T121" s="64" t="s">
        <v>110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3" s="2" customFormat="1" ht="22.9" customHeight="1">
      <c r="A122" s="32"/>
      <c r="B122" s="33"/>
      <c r="C122" s="69" t="s">
        <v>111</v>
      </c>
      <c r="D122" s="32"/>
      <c r="E122" s="32"/>
      <c r="F122" s="32"/>
      <c r="G122" s="32"/>
      <c r="H122" s="32"/>
      <c r="I122" s="32"/>
      <c r="J122" s="126">
        <f>BK122</f>
        <v>0</v>
      </c>
      <c r="K122" s="32"/>
      <c r="L122" s="33"/>
      <c r="M122" s="65"/>
      <c r="N122" s="56"/>
      <c r="O122" s="66"/>
      <c r="P122" s="127">
        <f>P123</f>
        <v>0</v>
      </c>
      <c r="Q122" s="66"/>
      <c r="R122" s="127">
        <f>R123</f>
        <v>0</v>
      </c>
      <c r="S122" s="66"/>
      <c r="T122" s="128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71</v>
      </c>
      <c r="AU122" s="17" t="s">
        <v>91</v>
      </c>
      <c r="BK122" s="129">
        <f>BK123</f>
        <v>0</v>
      </c>
    </row>
    <row r="123" spans="2:63" s="12" customFormat="1" ht="25.9" customHeight="1">
      <c r="B123" s="130"/>
      <c r="D123" s="131" t="s">
        <v>71</v>
      </c>
      <c r="E123" s="132" t="s">
        <v>82</v>
      </c>
      <c r="F123" s="132" t="s">
        <v>366</v>
      </c>
      <c r="I123" s="133"/>
      <c r="J123" s="134">
        <f>BK123</f>
        <v>0</v>
      </c>
      <c r="L123" s="130"/>
      <c r="M123" s="135"/>
      <c r="N123" s="136"/>
      <c r="O123" s="136"/>
      <c r="P123" s="137">
        <f>P124+P129+P139+P145+P152</f>
        <v>0</v>
      </c>
      <c r="Q123" s="136"/>
      <c r="R123" s="137">
        <f>R124+R129+R139+R145+R152</f>
        <v>0</v>
      </c>
      <c r="S123" s="136"/>
      <c r="T123" s="138">
        <f>T124+T129+T139+T145+T152</f>
        <v>0</v>
      </c>
      <c r="AR123" s="131" t="s">
        <v>152</v>
      </c>
      <c r="AT123" s="139" t="s">
        <v>71</v>
      </c>
      <c r="AU123" s="139" t="s">
        <v>72</v>
      </c>
      <c r="AY123" s="131" t="s">
        <v>114</v>
      </c>
      <c r="BK123" s="140">
        <f>BK124+BK129+BK139+BK145+BK152</f>
        <v>0</v>
      </c>
    </row>
    <row r="124" spans="2:63" s="12" customFormat="1" ht="22.9" customHeight="1">
      <c r="B124" s="130"/>
      <c r="D124" s="131" t="s">
        <v>71</v>
      </c>
      <c r="E124" s="141" t="s">
        <v>367</v>
      </c>
      <c r="F124" s="141" t="s">
        <v>368</v>
      </c>
      <c r="I124" s="133"/>
      <c r="J124" s="142">
        <f>BK124</f>
        <v>0</v>
      </c>
      <c r="L124" s="130"/>
      <c r="M124" s="135"/>
      <c r="N124" s="136"/>
      <c r="O124" s="136"/>
      <c r="P124" s="137">
        <f>SUM(P125:P128)</f>
        <v>0</v>
      </c>
      <c r="Q124" s="136"/>
      <c r="R124" s="137">
        <f>SUM(R125:R128)</f>
        <v>0</v>
      </c>
      <c r="S124" s="136"/>
      <c r="T124" s="138">
        <f>SUM(T125:T128)</f>
        <v>0</v>
      </c>
      <c r="AR124" s="131" t="s">
        <v>152</v>
      </c>
      <c r="AT124" s="139" t="s">
        <v>71</v>
      </c>
      <c r="AU124" s="139" t="s">
        <v>78</v>
      </c>
      <c r="AY124" s="131" t="s">
        <v>114</v>
      </c>
      <c r="BK124" s="140">
        <f>SUM(BK125:BK128)</f>
        <v>0</v>
      </c>
    </row>
    <row r="125" spans="1:65" s="2" customFormat="1" ht="16.5" customHeight="1">
      <c r="A125" s="32"/>
      <c r="B125" s="143"/>
      <c r="C125" s="144" t="s">
        <v>78</v>
      </c>
      <c r="D125" s="144" t="s">
        <v>116</v>
      </c>
      <c r="E125" s="145" t="s">
        <v>369</v>
      </c>
      <c r="F125" s="146" t="s">
        <v>370</v>
      </c>
      <c r="G125" s="147" t="s">
        <v>226</v>
      </c>
      <c r="H125" s="203">
        <v>1</v>
      </c>
      <c r="I125" s="148"/>
      <c r="J125" s="149">
        <f>ROUND(I125*H125,2)</f>
        <v>0</v>
      </c>
      <c r="K125" s="146" t="s">
        <v>120</v>
      </c>
      <c r="L125" s="33"/>
      <c r="M125" s="150" t="s">
        <v>1</v>
      </c>
      <c r="N125" s="151" t="s">
        <v>37</v>
      </c>
      <c r="O125" s="58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4" t="s">
        <v>371</v>
      </c>
      <c r="AT125" s="154" t="s">
        <v>116</v>
      </c>
      <c r="AU125" s="154" t="s">
        <v>80</v>
      </c>
      <c r="AY125" s="17" t="s">
        <v>114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7" t="s">
        <v>78</v>
      </c>
      <c r="BK125" s="155">
        <f>ROUND(I125*H125,2)</f>
        <v>0</v>
      </c>
      <c r="BL125" s="17" t="s">
        <v>371</v>
      </c>
      <c r="BM125" s="154" t="s">
        <v>372</v>
      </c>
    </row>
    <row r="126" spans="1:47" s="2" customFormat="1" ht="12">
      <c r="A126" s="32"/>
      <c r="B126" s="33"/>
      <c r="C126" s="32"/>
      <c r="D126" s="156" t="s">
        <v>123</v>
      </c>
      <c r="E126" s="32"/>
      <c r="F126" s="157" t="s">
        <v>370</v>
      </c>
      <c r="G126" s="32"/>
      <c r="H126" s="32"/>
      <c r="I126" s="158"/>
      <c r="J126" s="32"/>
      <c r="K126" s="32"/>
      <c r="L126" s="33"/>
      <c r="M126" s="159"/>
      <c r="N126" s="160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123</v>
      </c>
      <c r="AU126" s="17" t="s">
        <v>80</v>
      </c>
    </row>
    <row r="127" spans="2:51" s="13" customFormat="1" ht="22.5">
      <c r="B127" s="163"/>
      <c r="D127" s="156" t="s">
        <v>127</v>
      </c>
      <c r="E127" s="164" t="s">
        <v>1</v>
      </c>
      <c r="F127" s="165" t="s">
        <v>373</v>
      </c>
      <c r="H127" s="166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4" t="s">
        <v>127</v>
      </c>
      <c r="AU127" s="164" t="s">
        <v>80</v>
      </c>
      <c r="AV127" s="13" t="s">
        <v>80</v>
      </c>
      <c r="AW127" s="13" t="s">
        <v>29</v>
      </c>
      <c r="AX127" s="13" t="s">
        <v>78</v>
      </c>
      <c r="AY127" s="164" t="s">
        <v>114</v>
      </c>
    </row>
    <row r="128" spans="2:51" s="15" customFormat="1" ht="12">
      <c r="B128" s="179"/>
      <c r="D128" s="156" t="s">
        <v>127</v>
      </c>
      <c r="E128" s="180" t="s">
        <v>1</v>
      </c>
      <c r="F128" s="181" t="s">
        <v>374</v>
      </c>
      <c r="H128" s="180" t="s">
        <v>1</v>
      </c>
      <c r="I128" s="182"/>
      <c r="L128" s="179"/>
      <c r="M128" s="183"/>
      <c r="N128" s="184"/>
      <c r="O128" s="184"/>
      <c r="P128" s="184"/>
      <c r="Q128" s="184"/>
      <c r="R128" s="184"/>
      <c r="S128" s="184"/>
      <c r="T128" s="185"/>
      <c r="AT128" s="180" t="s">
        <v>127</v>
      </c>
      <c r="AU128" s="180" t="s">
        <v>80</v>
      </c>
      <c r="AV128" s="15" t="s">
        <v>78</v>
      </c>
      <c r="AW128" s="15" t="s">
        <v>29</v>
      </c>
      <c r="AX128" s="15" t="s">
        <v>72</v>
      </c>
      <c r="AY128" s="180" t="s">
        <v>114</v>
      </c>
    </row>
    <row r="129" spans="2:63" s="12" customFormat="1" ht="22.9" customHeight="1">
      <c r="B129" s="130"/>
      <c r="D129" s="131" t="s">
        <v>71</v>
      </c>
      <c r="E129" s="141" t="s">
        <v>375</v>
      </c>
      <c r="F129" s="141" t="s">
        <v>376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SUM(P130:P138)</f>
        <v>0</v>
      </c>
      <c r="Q129" s="136"/>
      <c r="R129" s="137">
        <f>SUM(R130:R138)</f>
        <v>0</v>
      </c>
      <c r="S129" s="136"/>
      <c r="T129" s="138">
        <f>SUM(T130:T138)</f>
        <v>0</v>
      </c>
      <c r="AR129" s="131" t="s">
        <v>152</v>
      </c>
      <c r="AT129" s="139" t="s">
        <v>71</v>
      </c>
      <c r="AU129" s="139" t="s">
        <v>78</v>
      </c>
      <c r="AY129" s="131" t="s">
        <v>114</v>
      </c>
      <c r="BK129" s="140">
        <f>SUM(BK130:BK138)</f>
        <v>0</v>
      </c>
    </row>
    <row r="130" spans="1:65" s="2" customFormat="1" ht="16.5" customHeight="1">
      <c r="A130" s="32"/>
      <c r="B130" s="143"/>
      <c r="C130" s="144" t="s">
        <v>80</v>
      </c>
      <c r="D130" s="144" t="s">
        <v>116</v>
      </c>
      <c r="E130" s="145" t="s">
        <v>377</v>
      </c>
      <c r="F130" s="146" t="s">
        <v>378</v>
      </c>
      <c r="G130" s="147" t="s">
        <v>226</v>
      </c>
      <c r="H130" s="203">
        <v>1</v>
      </c>
      <c r="I130" s="148"/>
      <c r="J130" s="149">
        <f>ROUND(I130*H130,2)</f>
        <v>0</v>
      </c>
      <c r="K130" s="146" t="s">
        <v>120</v>
      </c>
      <c r="L130" s="33"/>
      <c r="M130" s="150" t="s">
        <v>1</v>
      </c>
      <c r="N130" s="151" t="s">
        <v>37</v>
      </c>
      <c r="O130" s="58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371</v>
      </c>
      <c r="AT130" s="154" t="s">
        <v>116</v>
      </c>
      <c r="AU130" s="154" t="s">
        <v>80</v>
      </c>
      <c r="AY130" s="17" t="s">
        <v>114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7" t="s">
        <v>78</v>
      </c>
      <c r="BK130" s="155">
        <f>ROUND(I130*H130,2)</f>
        <v>0</v>
      </c>
      <c r="BL130" s="17" t="s">
        <v>371</v>
      </c>
      <c r="BM130" s="154" t="s">
        <v>379</v>
      </c>
    </row>
    <row r="131" spans="1:47" s="2" customFormat="1" ht="12">
      <c r="A131" s="32"/>
      <c r="B131" s="33"/>
      <c r="C131" s="32"/>
      <c r="D131" s="156" t="s">
        <v>123</v>
      </c>
      <c r="E131" s="32"/>
      <c r="F131" s="157" t="s">
        <v>380</v>
      </c>
      <c r="G131" s="32"/>
      <c r="H131" s="32"/>
      <c r="I131" s="158"/>
      <c r="J131" s="32"/>
      <c r="K131" s="32"/>
      <c r="L131" s="33"/>
      <c r="M131" s="159"/>
      <c r="N131" s="160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123</v>
      </c>
      <c r="AU131" s="17" t="s">
        <v>80</v>
      </c>
    </row>
    <row r="132" spans="2:51" s="15" customFormat="1" ht="33.75">
      <c r="B132" s="179"/>
      <c r="D132" s="156" t="s">
        <v>127</v>
      </c>
      <c r="E132" s="180" t="s">
        <v>1</v>
      </c>
      <c r="F132" s="181" t="s">
        <v>381</v>
      </c>
      <c r="H132" s="180" t="s">
        <v>1</v>
      </c>
      <c r="I132" s="182"/>
      <c r="L132" s="179"/>
      <c r="M132" s="183"/>
      <c r="N132" s="184"/>
      <c r="O132" s="184"/>
      <c r="P132" s="184"/>
      <c r="Q132" s="184"/>
      <c r="R132" s="184"/>
      <c r="S132" s="184"/>
      <c r="T132" s="185"/>
      <c r="AT132" s="180" t="s">
        <v>127</v>
      </c>
      <c r="AU132" s="180" t="s">
        <v>80</v>
      </c>
      <c r="AV132" s="15" t="s">
        <v>78</v>
      </c>
      <c r="AW132" s="15" t="s">
        <v>29</v>
      </c>
      <c r="AX132" s="15" t="s">
        <v>72</v>
      </c>
      <c r="AY132" s="180" t="s">
        <v>114</v>
      </c>
    </row>
    <row r="133" spans="2:51" s="15" customFormat="1" ht="22.5">
      <c r="B133" s="179"/>
      <c r="D133" s="156" t="s">
        <v>127</v>
      </c>
      <c r="E133" s="180" t="s">
        <v>1</v>
      </c>
      <c r="F133" s="181" t="s">
        <v>382</v>
      </c>
      <c r="H133" s="180" t="s">
        <v>1</v>
      </c>
      <c r="I133" s="182"/>
      <c r="L133" s="179"/>
      <c r="M133" s="183"/>
      <c r="N133" s="184"/>
      <c r="O133" s="184"/>
      <c r="P133" s="184"/>
      <c r="Q133" s="184"/>
      <c r="R133" s="184"/>
      <c r="S133" s="184"/>
      <c r="T133" s="185"/>
      <c r="AT133" s="180" t="s">
        <v>127</v>
      </c>
      <c r="AU133" s="180" t="s">
        <v>80</v>
      </c>
      <c r="AV133" s="15" t="s">
        <v>78</v>
      </c>
      <c r="AW133" s="15" t="s">
        <v>29</v>
      </c>
      <c r="AX133" s="15" t="s">
        <v>72</v>
      </c>
      <c r="AY133" s="180" t="s">
        <v>114</v>
      </c>
    </row>
    <row r="134" spans="2:51" s="15" customFormat="1" ht="22.5">
      <c r="B134" s="179"/>
      <c r="D134" s="156" t="s">
        <v>127</v>
      </c>
      <c r="E134" s="180" t="s">
        <v>1</v>
      </c>
      <c r="F134" s="181" t="s">
        <v>383</v>
      </c>
      <c r="H134" s="180" t="s">
        <v>1</v>
      </c>
      <c r="I134" s="182"/>
      <c r="L134" s="179"/>
      <c r="M134" s="183"/>
      <c r="N134" s="184"/>
      <c r="O134" s="184"/>
      <c r="P134" s="184"/>
      <c r="Q134" s="184"/>
      <c r="R134" s="184"/>
      <c r="S134" s="184"/>
      <c r="T134" s="185"/>
      <c r="AT134" s="180" t="s">
        <v>127</v>
      </c>
      <c r="AU134" s="180" t="s">
        <v>80</v>
      </c>
      <c r="AV134" s="15" t="s">
        <v>78</v>
      </c>
      <c r="AW134" s="15" t="s">
        <v>29</v>
      </c>
      <c r="AX134" s="15" t="s">
        <v>72</v>
      </c>
      <c r="AY134" s="180" t="s">
        <v>114</v>
      </c>
    </row>
    <row r="135" spans="2:51" s="15" customFormat="1" ht="22.5">
      <c r="B135" s="179"/>
      <c r="D135" s="156" t="s">
        <v>127</v>
      </c>
      <c r="E135" s="180" t="s">
        <v>1</v>
      </c>
      <c r="F135" s="181" t="s">
        <v>384</v>
      </c>
      <c r="H135" s="180" t="s">
        <v>1</v>
      </c>
      <c r="I135" s="182"/>
      <c r="L135" s="179"/>
      <c r="M135" s="183"/>
      <c r="N135" s="184"/>
      <c r="O135" s="184"/>
      <c r="P135" s="184"/>
      <c r="Q135" s="184"/>
      <c r="R135" s="184"/>
      <c r="S135" s="184"/>
      <c r="T135" s="185"/>
      <c r="AT135" s="180" t="s">
        <v>127</v>
      </c>
      <c r="AU135" s="180" t="s">
        <v>80</v>
      </c>
      <c r="AV135" s="15" t="s">
        <v>78</v>
      </c>
      <c r="AW135" s="15" t="s">
        <v>29</v>
      </c>
      <c r="AX135" s="15" t="s">
        <v>72</v>
      </c>
      <c r="AY135" s="180" t="s">
        <v>114</v>
      </c>
    </row>
    <row r="136" spans="2:51" s="15" customFormat="1" ht="22.5">
      <c r="B136" s="179"/>
      <c r="D136" s="156" t="s">
        <v>127</v>
      </c>
      <c r="E136" s="180" t="s">
        <v>1</v>
      </c>
      <c r="F136" s="181" t="s">
        <v>385</v>
      </c>
      <c r="H136" s="180" t="s">
        <v>1</v>
      </c>
      <c r="I136" s="182"/>
      <c r="L136" s="179"/>
      <c r="M136" s="183"/>
      <c r="N136" s="184"/>
      <c r="O136" s="184"/>
      <c r="P136" s="184"/>
      <c r="Q136" s="184"/>
      <c r="R136" s="184"/>
      <c r="S136" s="184"/>
      <c r="T136" s="185"/>
      <c r="AT136" s="180" t="s">
        <v>127</v>
      </c>
      <c r="AU136" s="180" t="s">
        <v>80</v>
      </c>
      <c r="AV136" s="15" t="s">
        <v>78</v>
      </c>
      <c r="AW136" s="15" t="s">
        <v>29</v>
      </c>
      <c r="AX136" s="15" t="s">
        <v>72</v>
      </c>
      <c r="AY136" s="180" t="s">
        <v>114</v>
      </c>
    </row>
    <row r="137" spans="2:51" s="15" customFormat="1" ht="12">
      <c r="B137" s="179"/>
      <c r="D137" s="156" t="s">
        <v>127</v>
      </c>
      <c r="E137" s="180" t="s">
        <v>1</v>
      </c>
      <c r="F137" s="181" t="s">
        <v>386</v>
      </c>
      <c r="H137" s="180" t="s">
        <v>1</v>
      </c>
      <c r="I137" s="182"/>
      <c r="L137" s="179"/>
      <c r="M137" s="183"/>
      <c r="N137" s="184"/>
      <c r="O137" s="184"/>
      <c r="P137" s="184"/>
      <c r="Q137" s="184"/>
      <c r="R137" s="184"/>
      <c r="S137" s="184"/>
      <c r="T137" s="185"/>
      <c r="AT137" s="180" t="s">
        <v>127</v>
      </c>
      <c r="AU137" s="180" t="s">
        <v>80</v>
      </c>
      <c r="AV137" s="15" t="s">
        <v>78</v>
      </c>
      <c r="AW137" s="15" t="s">
        <v>29</v>
      </c>
      <c r="AX137" s="15" t="s">
        <v>72</v>
      </c>
      <c r="AY137" s="180" t="s">
        <v>114</v>
      </c>
    </row>
    <row r="138" spans="2:51" s="13" customFormat="1" ht="12">
      <c r="B138" s="163"/>
      <c r="D138" s="156" t="s">
        <v>127</v>
      </c>
      <c r="E138" s="164" t="s">
        <v>1</v>
      </c>
      <c r="F138" s="165" t="s">
        <v>78</v>
      </c>
      <c r="H138" s="166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4" t="s">
        <v>127</v>
      </c>
      <c r="AU138" s="164" t="s">
        <v>80</v>
      </c>
      <c r="AV138" s="13" t="s">
        <v>80</v>
      </c>
      <c r="AW138" s="13" t="s">
        <v>29</v>
      </c>
      <c r="AX138" s="13" t="s">
        <v>78</v>
      </c>
      <c r="AY138" s="164" t="s">
        <v>114</v>
      </c>
    </row>
    <row r="139" spans="2:63" s="12" customFormat="1" ht="22.9" customHeight="1">
      <c r="B139" s="130"/>
      <c r="D139" s="131" t="s">
        <v>71</v>
      </c>
      <c r="E139" s="141" t="s">
        <v>387</v>
      </c>
      <c r="F139" s="141" t="s">
        <v>388</v>
      </c>
      <c r="I139" s="133"/>
      <c r="J139" s="142">
        <f>BK139</f>
        <v>0</v>
      </c>
      <c r="L139" s="130"/>
      <c r="M139" s="135"/>
      <c r="N139" s="136"/>
      <c r="O139" s="136"/>
      <c r="P139" s="137">
        <f>SUM(P140:P144)</f>
        <v>0</v>
      </c>
      <c r="Q139" s="136"/>
      <c r="R139" s="137">
        <f>SUM(R140:R144)</f>
        <v>0</v>
      </c>
      <c r="S139" s="136"/>
      <c r="T139" s="138">
        <f>SUM(T140:T144)</f>
        <v>0</v>
      </c>
      <c r="AR139" s="131" t="s">
        <v>152</v>
      </c>
      <c r="AT139" s="139" t="s">
        <v>71</v>
      </c>
      <c r="AU139" s="139" t="s">
        <v>78</v>
      </c>
      <c r="AY139" s="131" t="s">
        <v>114</v>
      </c>
      <c r="BK139" s="140">
        <f>SUM(BK140:BK144)</f>
        <v>0</v>
      </c>
    </row>
    <row r="140" spans="1:65" s="2" customFormat="1" ht="16.5" customHeight="1">
      <c r="A140" s="32"/>
      <c r="B140" s="143"/>
      <c r="C140" s="144" t="s">
        <v>139</v>
      </c>
      <c r="D140" s="144" t="s">
        <v>116</v>
      </c>
      <c r="E140" s="145" t="s">
        <v>389</v>
      </c>
      <c r="F140" s="146" t="s">
        <v>390</v>
      </c>
      <c r="G140" s="147" t="s">
        <v>423</v>
      </c>
      <c r="H140" s="203">
        <v>1</v>
      </c>
      <c r="I140" s="148"/>
      <c r="J140" s="149">
        <f>ROUND(I140*H140,2)</f>
        <v>0</v>
      </c>
      <c r="K140" s="146" t="s">
        <v>120</v>
      </c>
      <c r="L140" s="33"/>
      <c r="M140" s="150" t="s">
        <v>1</v>
      </c>
      <c r="N140" s="151" t="s">
        <v>37</v>
      </c>
      <c r="O140" s="58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371</v>
      </c>
      <c r="AT140" s="154" t="s">
        <v>116</v>
      </c>
      <c r="AU140" s="154" t="s">
        <v>80</v>
      </c>
      <c r="AY140" s="17" t="s">
        <v>114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78</v>
      </c>
      <c r="BK140" s="155">
        <f>ROUND(I140*H140,2)</f>
        <v>0</v>
      </c>
      <c r="BL140" s="17" t="s">
        <v>371</v>
      </c>
      <c r="BM140" s="154" t="s">
        <v>391</v>
      </c>
    </row>
    <row r="141" spans="1:47" s="2" customFormat="1" ht="12">
      <c r="A141" s="32"/>
      <c r="B141" s="33"/>
      <c r="C141" s="32"/>
      <c r="D141" s="156" t="s">
        <v>123</v>
      </c>
      <c r="E141" s="32"/>
      <c r="F141" s="157" t="s">
        <v>390</v>
      </c>
      <c r="G141" s="32"/>
      <c r="H141" s="32"/>
      <c r="I141" s="158"/>
      <c r="J141" s="32"/>
      <c r="K141" s="32"/>
      <c r="L141" s="33"/>
      <c r="M141" s="159"/>
      <c r="N141" s="160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123</v>
      </c>
      <c r="AU141" s="17" t="s">
        <v>80</v>
      </c>
    </row>
    <row r="142" spans="2:51" s="15" customFormat="1" ht="22.5">
      <c r="B142" s="179"/>
      <c r="D142" s="156" t="s">
        <v>127</v>
      </c>
      <c r="E142" s="180" t="s">
        <v>1</v>
      </c>
      <c r="F142" s="181" t="s">
        <v>392</v>
      </c>
      <c r="H142" s="180" t="s">
        <v>1</v>
      </c>
      <c r="I142" s="182"/>
      <c r="L142" s="179"/>
      <c r="M142" s="183"/>
      <c r="N142" s="184"/>
      <c r="O142" s="184"/>
      <c r="P142" s="184"/>
      <c r="Q142" s="184"/>
      <c r="R142" s="184"/>
      <c r="S142" s="184"/>
      <c r="T142" s="185"/>
      <c r="AT142" s="180" t="s">
        <v>127</v>
      </c>
      <c r="AU142" s="180" t="s">
        <v>80</v>
      </c>
      <c r="AV142" s="15" t="s">
        <v>78</v>
      </c>
      <c r="AW142" s="15" t="s">
        <v>29</v>
      </c>
      <c r="AX142" s="15" t="s">
        <v>72</v>
      </c>
      <c r="AY142" s="180" t="s">
        <v>114</v>
      </c>
    </row>
    <row r="143" spans="2:51" s="14" customFormat="1" ht="22.5">
      <c r="B143" s="171"/>
      <c r="D143" s="156" t="s">
        <v>127</v>
      </c>
      <c r="E143" s="172" t="s">
        <v>1</v>
      </c>
      <c r="F143" s="173" t="s">
        <v>393</v>
      </c>
      <c r="H143" s="174">
        <v>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127</v>
      </c>
      <c r="AU143" s="172" t="s">
        <v>80</v>
      </c>
      <c r="AV143" s="14" t="s">
        <v>121</v>
      </c>
      <c r="AW143" s="14" t="s">
        <v>29</v>
      </c>
      <c r="AX143" s="14" t="s">
        <v>72</v>
      </c>
      <c r="AY143" s="172" t="s">
        <v>114</v>
      </c>
    </row>
    <row r="144" spans="2:51" s="13" customFormat="1" ht="22.5">
      <c r="B144" s="163"/>
      <c r="D144" s="156" t="s">
        <v>127</v>
      </c>
      <c r="E144" s="164" t="s">
        <v>1</v>
      </c>
      <c r="F144" s="165" t="s">
        <v>394</v>
      </c>
      <c r="H144" s="166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127</v>
      </c>
      <c r="AU144" s="164" t="s">
        <v>80</v>
      </c>
      <c r="AV144" s="13" t="s">
        <v>80</v>
      </c>
      <c r="AW144" s="13" t="s">
        <v>29</v>
      </c>
      <c r="AX144" s="13" t="s">
        <v>78</v>
      </c>
      <c r="AY144" s="164" t="s">
        <v>114</v>
      </c>
    </row>
    <row r="145" spans="2:63" s="12" customFormat="1" ht="22.9" customHeight="1">
      <c r="B145" s="130"/>
      <c r="D145" s="131" t="s">
        <v>71</v>
      </c>
      <c r="E145" s="141" t="s">
        <v>395</v>
      </c>
      <c r="F145" s="141" t="s">
        <v>396</v>
      </c>
      <c r="I145" s="133"/>
      <c r="J145" s="142">
        <f>BK145</f>
        <v>0</v>
      </c>
      <c r="L145" s="130"/>
      <c r="M145" s="135"/>
      <c r="N145" s="136"/>
      <c r="O145" s="136"/>
      <c r="P145" s="137">
        <f>SUM(P146:P151)</f>
        <v>0</v>
      </c>
      <c r="Q145" s="136"/>
      <c r="R145" s="137">
        <f>SUM(R146:R151)</f>
        <v>0</v>
      </c>
      <c r="S145" s="136"/>
      <c r="T145" s="138">
        <f>SUM(T146:T151)</f>
        <v>0</v>
      </c>
      <c r="AR145" s="131" t="s">
        <v>152</v>
      </c>
      <c r="AT145" s="139" t="s">
        <v>71</v>
      </c>
      <c r="AU145" s="139" t="s">
        <v>78</v>
      </c>
      <c r="AY145" s="131" t="s">
        <v>114</v>
      </c>
      <c r="BK145" s="140">
        <f>SUM(BK146:BK151)</f>
        <v>0</v>
      </c>
    </row>
    <row r="146" spans="1:65" s="2" customFormat="1" ht="16.5" customHeight="1">
      <c r="A146" s="32"/>
      <c r="B146" s="143"/>
      <c r="C146" s="144" t="s">
        <v>121</v>
      </c>
      <c r="D146" s="144" t="s">
        <v>116</v>
      </c>
      <c r="E146" s="145" t="s">
        <v>397</v>
      </c>
      <c r="F146" s="146" t="s">
        <v>398</v>
      </c>
      <c r="G146" s="147" t="s">
        <v>226</v>
      </c>
      <c r="H146" s="203">
        <v>1</v>
      </c>
      <c r="I146" s="148"/>
      <c r="J146" s="149">
        <f>ROUND(I146*H146,2)</f>
        <v>0</v>
      </c>
      <c r="K146" s="146" t="s">
        <v>120</v>
      </c>
      <c r="L146" s="33"/>
      <c r="M146" s="150" t="s">
        <v>1</v>
      </c>
      <c r="N146" s="151" t="s">
        <v>37</v>
      </c>
      <c r="O146" s="58"/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371</v>
      </c>
      <c r="AT146" s="154" t="s">
        <v>116</v>
      </c>
      <c r="AU146" s="154" t="s">
        <v>80</v>
      </c>
      <c r="AY146" s="17" t="s">
        <v>114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7" t="s">
        <v>78</v>
      </c>
      <c r="BK146" s="155">
        <f>ROUND(I146*H146,2)</f>
        <v>0</v>
      </c>
      <c r="BL146" s="17" t="s">
        <v>371</v>
      </c>
      <c r="BM146" s="154" t="s">
        <v>399</v>
      </c>
    </row>
    <row r="147" spans="1:47" s="2" customFormat="1" ht="12">
      <c r="A147" s="32"/>
      <c r="B147" s="33"/>
      <c r="C147" s="32"/>
      <c r="D147" s="156" t="s">
        <v>123</v>
      </c>
      <c r="E147" s="32"/>
      <c r="F147" s="157" t="s">
        <v>398</v>
      </c>
      <c r="G147" s="32"/>
      <c r="H147" s="32"/>
      <c r="I147" s="158"/>
      <c r="J147" s="32"/>
      <c r="K147" s="32"/>
      <c r="L147" s="33"/>
      <c r="M147" s="159"/>
      <c r="N147" s="160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123</v>
      </c>
      <c r="AU147" s="17" t="s">
        <v>80</v>
      </c>
    </row>
    <row r="148" spans="2:51" s="15" customFormat="1" ht="22.5">
      <c r="B148" s="179"/>
      <c r="D148" s="156" t="s">
        <v>127</v>
      </c>
      <c r="E148" s="180" t="s">
        <v>1</v>
      </c>
      <c r="F148" s="181" t="s">
        <v>400</v>
      </c>
      <c r="H148" s="180" t="s">
        <v>1</v>
      </c>
      <c r="I148" s="182"/>
      <c r="L148" s="179"/>
      <c r="M148" s="183"/>
      <c r="N148" s="184"/>
      <c r="O148" s="184"/>
      <c r="P148" s="184"/>
      <c r="Q148" s="184"/>
      <c r="R148" s="184"/>
      <c r="S148" s="184"/>
      <c r="T148" s="185"/>
      <c r="AT148" s="180" t="s">
        <v>127</v>
      </c>
      <c r="AU148" s="180" t="s">
        <v>80</v>
      </c>
      <c r="AV148" s="15" t="s">
        <v>78</v>
      </c>
      <c r="AW148" s="15" t="s">
        <v>29</v>
      </c>
      <c r="AX148" s="15" t="s">
        <v>72</v>
      </c>
      <c r="AY148" s="180" t="s">
        <v>114</v>
      </c>
    </row>
    <row r="149" spans="2:51" s="15" customFormat="1" ht="22.5">
      <c r="B149" s="179"/>
      <c r="D149" s="156" t="s">
        <v>127</v>
      </c>
      <c r="E149" s="180" t="s">
        <v>1</v>
      </c>
      <c r="F149" s="181" t="s">
        <v>401</v>
      </c>
      <c r="H149" s="180" t="s">
        <v>1</v>
      </c>
      <c r="I149" s="182"/>
      <c r="L149" s="179"/>
      <c r="M149" s="183"/>
      <c r="N149" s="184"/>
      <c r="O149" s="184"/>
      <c r="P149" s="184"/>
      <c r="Q149" s="184"/>
      <c r="R149" s="184"/>
      <c r="S149" s="184"/>
      <c r="T149" s="185"/>
      <c r="AT149" s="180" t="s">
        <v>127</v>
      </c>
      <c r="AU149" s="180" t="s">
        <v>80</v>
      </c>
      <c r="AV149" s="15" t="s">
        <v>78</v>
      </c>
      <c r="AW149" s="15" t="s">
        <v>29</v>
      </c>
      <c r="AX149" s="15" t="s">
        <v>72</v>
      </c>
      <c r="AY149" s="180" t="s">
        <v>114</v>
      </c>
    </row>
    <row r="150" spans="2:51" s="15" customFormat="1" ht="22.5">
      <c r="B150" s="179"/>
      <c r="D150" s="156" t="s">
        <v>127</v>
      </c>
      <c r="E150" s="180" t="s">
        <v>1</v>
      </c>
      <c r="F150" s="181" t="s">
        <v>402</v>
      </c>
      <c r="H150" s="180" t="s">
        <v>1</v>
      </c>
      <c r="I150" s="182"/>
      <c r="L150" s="179"/>
      <c r="M150" s="183"/>
      <c r="N150" s="184"/>
      <c r="O150" s="184"/>
      <c r="P150" s="184"/>
      <c r="Q150" s="184"/>
      <c r="R150" s="184"/>
      <c r="S150" s="184"/>
      <c r="T150" s="185"/>
      <c r="AT150" s="180" t="s">
        <v>127</v>
      </c>
      <c r="AU150" s="180" t="s">
        <v>80</v>
      </c>
      <c r="AV150" s="15" t="s">
        <v>78</v>
      </c>
      <c r="AW150" s="15" t="s">
        <v>29</v>
      </c>
      <c r="AX150" s="15" t="s">
        <v>72</v>
      </c>
      <c r="AY150" s="180" t="s">
        <v>114</v>
      </c>
    </row>
    <row r="151" spans="2:51" s="13" customFormat="1" ht="12">
      <c r="B151" s="163"/>
      <c r="D151" s="156" t="s">
        <v>127</v>
      </c>
      <c r="E151" s="164" t="s">
        <v>1</v>
      </c>
      <c r="F151" s="165" t="s">
        <v>78</v>
      </c>
      <c r="H151" s="166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4" t="s">
        <v>127</v>
      </c>
      <c r="AU151" s="164" t="s">
        <v>80</v>
      </c>
      <c r="AV151" s="13" t="s">
        <v>80</v>
      </c>
      <c r="AW151" s="13" t="s">
        <v>29</v>
      </c>
      <c r="AX151" s="13" t="s">
        <v>78</v>
      </c>
      <c r="AY151" s="164" t="s">
        <v>114</v>
      </c>
    </row>
    <row r="152" spans="2:63" s="12" customFormat="1" ht="22.9" customHeight="1">
      <c r="B152" s="130"/>
      <c r="D152" s="131" t="s">
        <v>71</v>
      </c>
      <c r="E152" s="141" t="s">
        <v>403</v>
      </c>
      <c r="F152" s="141" t="s">
        <v>404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SUM(P153:P164)</f>
        <v>0</v>
      </c>
      <c r="Q152" s="136"/>
      <c r="R152" s="137">
        <f>SUM(R153:R164)</f>
        <v>0</v>
      </c>
      <c r="S152" s="136"/>
      <c r="T152" s="138">
        <f>SUM(T153:T164)</f>
        <v>0</v>
      </c>
      <c r="AR152" s="131" t="s">
        <v>152</v>
      </c>
      <c r="AT152" s="139" t="s">
        <v>71</v>
      </c>
      <c r="AU152" s="139" t="s">
        <v>78</v>
      </c>
      <c r="AY152" s="131" t="s">
        <v>114</v>
      </c>
      <c r="BK152" s="140">
        <f>SUM(BK153:BK164)</f>
        <v>0</v>
      </c>
    </row>
    <row r="153" spans="1:65" s="2" customFormat="1" ht="16.5" customHeight="1">
      <c r="A153" s="32"/>
      <c r="B153" s="143"/>
      <c r="C153" s="144" t="s">
        <v>152</v>
      </c>
      <c r="D153" s="144" t="s">
        <v>116</v>
      </c>
      <c r="E153" s="145" t="s">
        <v>405</v>
      </c>
      <c r="F153" s="146" t="s">
        <v>406</v>
      </c>
      <c r="G153" s="147" t="s">
        <v>226</v>
      </c>
      <c r="H153" s="203">
        <v>1</v>
      </c>
      <c r="I153" s="148"/>
      <c r="J153" s="149">
        <f>ROUND(I153*H153,2)</f>
        <v>0</v>
      </c>
      <c r="K153" s="146" t="s">
        <v>120</v>
      </c>
      <c r="L153" s="33"/>
      <c r="M153" s="150" t="s">
        <v>1</v>
      </c>
      <c r="N153" s="151" t="s">
        <v>37</v>
      </c>
      <c r="O153" s="58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371</v>
      </c>
      <c r="AT153" s="154" t="s">
        <v>116</v>
      </c>
      <c r="AU153" s="154" t="s">
        <v>80</v>
      </c>
      <c r="AY153" s="17" t="s">
        <v>114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7" t="s">
        <v>78</v>
      </c>
      <c r="BK153" s="155">
        <f>ROUND(I153*H153,2)</f>
        <v>0</v>
      </c>
      <c r="BL153" s="17" t="s">
        <v>371</v>
      </c>
      <c r="BM153" s="154" t="s">
        <v>407</v>
      </c>
    </row>
    <row r="154" spans="1:47" s="2" customFormat="1" ht="12">
      <c r="A154" s="32"/>
      <c r="B154" s="33"/>
      <c r="C154" s="32"/>
      <c r="D154" s="156" t="s">
        <v>123</v>
      </c>
      <c r="E154" s="32"/>
      <c r="F154" s="157" t="s">
        <v>406</v>
      </c>
      <c r="G154" s="32"/>
      <c r="H154" s="32"/>
      <c r="I154" s="158"/>
      <c r="J154" s="32"/>
      <c r="K154" s="32"/>
      <c r="L154" s="33"/>
      <c r="M154" s="159"/>
      <c r="N154" s="160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123</v>
      </c>
      <c r="AU154" s="17" t="s">
        <v>80</v>
      </c>
    </row>
    <row r="155" spans="2:51" s="13" customFormat="1" ht="33.75">
      <c r="B155" s="163"/>
      <c r="D155" s="156" t="s">
        <v>127</v>
      </c>
      <c r="E155" s="164" t="s">
        <v>1</v>
      </c>
      <c r="F155" s="165" t="s">
        <v>408</v>
      </c>
      <c r="H155" s="166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4" t="s">
        <v>127</v>
      </c>
      <c r="AU155" s="164" t="s">
        <v>80</v>
      </c>
      <c r="AV155" s="13" t="s">
        <v>80</v>
      </c>
      <c r="AW155" s="13" t="s">
        <v>29</v>
      </c>
      <c r="AX155" s="13" t="s">
        <v>78</v>
      </c>
      <c r="AY155" s="164" t="s">
        <v>114</v>
      </c>
    </row>
    <row r="156" spans="2:51" s="15" customFormat="1" ht="12">
      <c r="B156" s="179"/>
      <c r="D156" s="156" t="s">
        <v>127</v>
      </c>
      <c r="E156" s="180" t="s">
        <v>1</v>
      </c>
      <c r="F156" s="181" t="s">
        <v>409</v>
      </c>
      <c r="H156" s="180" t="s">
        <v>1</v>
      </c>
      <c r="I156" s="182"/>
      <c r="L156" s="179"/>
      <c r="M156" s="183"/>
      <c r="N156" s="184"/>
      <c r="O156" s="184"/>
      <c r="P156" s="184"/>
      <c r="Q156" s="184"/>
      <c r="R156" s="184"/>
      <c r="S156" s="184"/>
      <c r="T156" s="185"/>
      <c r="AT156" s="180" t="s">
        <v>127</v>
      </c>
      <c r="AU156" s="180" t="s">
        <v>80</v>
      </c>
      <c r="AV156" s="15" t="s">
        <v>78</v>
      </c>
      <c r="AW156" s="15" t="s">
        <v>29</v>
      </c>
      <c r="AX156" s="15" t="s">
        <v>72</v>
      </c>
      <c r="AY156" s="180" t="s">
        <v>114</v>
      </c>
    </row>
    <row r="157" spans="2:51" s="15" customFormat="1" ht="12">
      <c r="B157" s="179"/>
      <c r="D157" s="156" t="s">
        <v>127</v>
      </c>
      <c r="E157" s="180" t="s">
        <v>1</v>
      </c>
      <c r="F157" s="181" t="s">
        <v>410</v>
      </c>
      <c r="H157" s="180" t="s">
        <v>1</v>
      </c>
      <c r="I157" s="182"/>
      <c r="L157" s="179"/>
      <c r="M157" s="183"/>
      <c r="N157" s="184"/>
      <c r="O157" s="184"/>
      <c r="P157" s="184"/>
      <c r="Q157" s="184"/>
      <c r="R157" s="184"/>
      <c r="S157" s="184"/>
      <c r="T157" s="185"/>
      <c r="AT157" s="180" t="s">
        <v>127</v>
      </c>
      <c r="AU157" s="180" t="s">
        <v>80</v>
      </c>
      <c r="AV157" s="15" t="s">
        <v>78</v>
      </c>
      <c r="AW157" s="15" t="s">
        <v>29</v>
      </c>
      <c r="AX157" s="15" t="s">
        <v>72</v>
      </c>
      <c r="AY157" s="180" t="s">
        <v>114</v>
      </c>
    </row>
    <row r="158" spans="1:65" s="2" customFormat="1" ht="24.2" customHeight="1">
      <c r="A158" s="32"/>
      <c r="B158" s="143"/>
      <c r="C158" s="144" t="s">
        <v>160</v>
      </c>
      <c r="D158" s="144" t="s">
        <v>116</v>
      </c>
      <c r="E158" s="145" t="s">
        <v>411</v>
      </c>
      <c r="F158" s="146" t="s">
        <v>412</v>
      </c>
      <c r="G158" s="147" t="s">
        <v>226</v>
      </c>
      <c r="H158" s="203">
        <v>1</v>
      </c>
      <c r="I158" s="148"/>
      <c r="J158" s="149">
        <f>ROUND(I158*H158,2)</f>
        <v>0</v>
      </c>
      <c r="K158" s="146" t="s">
        <v>120</v>
      </c>
      <c r="L158" s="33"/>
      <c r="M158" s="150" t="s">
        <v>1</v>
      </c>
      <c r="N158" s="151" t="s">
        <v>37</v>
      </c>
      <c r="O158" s="58"/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371</v>
      </c>
      <c r="AT158" s="154" t="s">
        <v>116</v>
      </c>
      <c r="AU158" s="154" t="s">
        <v>80</v>
      </c>
      <c r="AY158" s="17" t="s">
        <v>114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7" t="s">
        <v>78</v>
      </c>
      <c r="BK158" s="155">
        <f>ROUND(I158*H158,2)</f>
        <v>0</v>
      </c>
      <c r="BL158" s="17" t="s">
        <v>371</v>
      </c>
      <c r="BM158" s="154" t="s">
        <v>413</v>
      </c>
    </row>
    <row r="159" spans="1:47" s="2" customFormat="1" ht="12">
      <c r="A159" s="32"/>
      <c r="B159" s="33"/>
      <c r="C159" s="32"/>
      <c r="D159" s="156" t="s">
        <v>123</v>
      </c>
      <c r="E159" s="32"/>
      <c r="F159" s="157" t="s">
        <v>412</v>
      </c>
      <c r="G159" s="32"/>
      <c r="H159" s="32"/>
      <c r="I159" s="158"/>
      <c r="J159" s="32"/>
      <c r="K159" s="32"/>
      <c r="L159" s="33"/>
      <c r="M159" s="159"/>
      <c r="N159" s="160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123</v>
      </c>
      <c r="AU159" s="17" t="s">
        <v>80</v>
      </c>
    </row>
    <row r="160" spans="2:51" s="13" customFormat="1" ht="22.5">
      <c r="B160" s="163"/>
      <c r="D160" s="156" t="s">
        <v>127</v>
      </c>
      <c r="E160" s="164" t="s">
        <v>1</v>
      </c>
      <c r="F160" s="165" t="s">
        <v>414</v>
      </c>
      <c r="H160" s="166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4" t="s">
        <v>127</v>
      </c>
      <c r="AU160" s="164" t="s">
        <v>80</v>
      </c>
      <c r="AV160" s="13" t="s">
        <v>80</v>
      </c>
      <c r="AW160" s="13" t="s">
        <v>29</v>
      </c>
      <c r="AX160" s="13" t="s">
        <v>78</v>
      </c>
      <c r="AY160" s="164" t="s">
        <v>114</v>
      </c>
    </row>
    <row r="161" spans="1:65" s="2" customFormat="1" ht="16.5" customHeight="1">
      <c r="A161" s="32"/>
      <c r="B161" s="143"/>
      <c r="C161" s="144" t="s">
        <v>168</v>
      </c>
      <c r="D161" s="144" t="s">
        <v>116</v>
      </c>
      <c r="E161" s="145" t="s">
        <v>415</v>
      </c>
      <c r="F161" s="146" t="s">
        <v>416</v>
      </c>
      <c r="G161" s="147" t="s">
        <v>226</v>
      </c>
      <c r="H161" s="203">
        <v>1</v>
      </c>
      <c r="I161" s="148"/>
      <c r="J161" s="149">
        <f>ROUND(I161*H161,2)</f>
        <v>0</v>
      </c>
      <c r="K161" s="146" t="s">
        <v>120</v>
      </c>
      <c r="L161" s="33"/>
      <c r="M161" s="150" t="s">
        <v>1</v>
      </c>
      <c r="N161" s="151" t="s">
        <v>37</v>
      </c>
      <c r="O161" s="58"/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371</v>
      </c>
      <c r="AT161" s="154" t="s">
        <v>116</v>
      </c>
      <c r="AU161" s="154" t="s">
        <v>80</v>
      </c>
      <c r="AY161" s="17" t="s">
        <v>114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7" t="s">
        <v>78</v>
      </c>
      <c r="BK161" s="155">
        <f>ROUND(I161*H161,2)</f>
        <v>0</v>
      </c>
      <c r="BL161" s="17" t="s">
        <v>371</v>
      </c>
      <c r="BM161" s="154" t="s">
        <v>417</v>
      </c>
    </row>
    <row r="162" spans="1:47" s="2" customFormat="1" ht="12">
      <c r="A162" s="32"/>
      <c r="B162" s="33"/>
      <c r="C162" s="32"/>
      <c r="D162" s="156" t="s">
        <v>123</v>
      </c>
      <c r="E162" s="32"/>
      <c r="F162" s="157" t="s">
        <v>416</v>
      </c>
      <c r="G162" s="32"/>
      <c r="H162" s="32"/>
      <c r="I162" s="158"/>
      <c r="J162" s="32"/>
      <c r="K162" s="32"/>
      <c r="L162" s="33"/>
      <c r="M162" s="159"/>
      <c r="N162" s="160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123</v>
      </c>
      <c r="AU162" s="17" t="s">
        <v>80</v>
      </c>
    </row>
    <row r="163" spans="2:51" s="13" customFormat="1" ht="33.75">
      <c r="B163" s="163"/>
      <c r="D163" s="156" t="s">
        <v>127</v>
      </c>
      <c r="E163" s="164" t="s">
        <v>1</v>
      </c>
      <c r="F163" s="165" t="s">
        <v>418</v>
      </c>
      <c r="H163" s="166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4" t="s">
        <v>127</v>
      </c>
      <c r="AU163" s="164" t="s">
        <v>80</v>
      </c>
      <c r="AV163" s="13" t="s">
        <v>80</v>
      </c>
      <c r="AW163" s="13" t="s">
        <v>29</v>
      </c>
      <c r="AX163" s="13" t="s">
        <v>78</v>
      </c>
      <c r="AY163" s="164" t="s">
        <v>114</v>
      </c>
    </row>
    <row r="164" spans="2:51" s="15" customFormat="1" ht="22.5">
      <c r="B164" s="179"/>
      <c r="D164" s="156" t="s">
        <v>127</v>
      </c>
      <c r="E164" s="180" t="s">
        <v>1</v>
      </c>
      <c r="F164" s="181" t="s">
        <v>419</v>
      </c>
      <c r="H164" s="180" t="s">
        <v>1</v>
      </c>
      <c r="I164" s="182"/>
      <c r="L164" s="179"/>
      <c r="M164" s="200"/>
      <c r="N164" s="201"/>
      <c r="O164" s="201"/>
      <c r="P164" s="201"/>
      <c r="Q164" s="201"/>
      <c r="R164" s="201"/>
      <c r="S164" s="201"/>
      <c r="T164" s="202"/>
      <c r="AT164" s="180" t="s">
        <v>127</v>
      </c>
      <c r="AU164" s="180" t="s">
        <v>80</v>
      </c>
      <c r="AV164" s="15" t="s">
        <v>78</v>
      </c>
      <c r="AW164" s="15" t="s">
        <v>29</v>
      </c>
      <c r="AX164" s="15" t="s">
        <v>72</v>
      </c>
      <c r="AY164" s="180" t="s">
        <v>114</v>
      </c>
    </row>
    <row r="165" spans="1:31" s="2" customFormat="1" ht="6.95" customHeight="1">
      <c r="A165" s="32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33"/>
      <c r="M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</sheetData>
  <sheetProtection sheet="1" objects="1" scenarios="1"/>
  <autoFilter ref="C121:K16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ROZPOCET\Rozpocet</dc:creator>
  <cp:keywords/>
  <dc:description/>
  <cp:lastModifiedBy>Kešeláková Anita</cp:lastModifiedBy>
  <dcterms:created xsi:type="dcterms:W3CDTF">2022-05-23T06:58:36Z</dcterms:created>
  <dcterms:modified xsi:type="dcterms:W3CDTF">2022-06-03T07:02:30Z</dcterms:modified>
  <cp:category/>
  <cp:version/>
  <cp:contentType/>
  <cp:contentStatus/>
</cp:coreProperties>
</file>