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tr Březina\OneDrive\Plocha\"/>
    </mc:Choice>
  </mc:AlternateContent>
  <bookViews>
    <workbookView xWindow="0" yWindow="0" windowWidth="0" windowHeight="0"/>
  </bookViews>
  <sheets>
    <sheet name="Rekapitulace stavby" sheetId="1" r:id="rId1"/>
    <sheet name="220010 - Venkovní sanace 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'220010 - Venkovní sanace ...'!$C$135:$K$627</definedName>
    <definedName name="_xlnm.Print_Area" localSheetId="1">'220010 - Venkovní sanace ...'!$C$4:$J$37,'220010 - Venkovní sanace ...'!$C$50:$J$76,'220010 - Venkovní sanace ...'!$C$82:$J$119,'220010 - Venkovní sanace ...'!$C$125:$K$627</definedName>
    <definedName name="_xlnm.Print_Titles" localSheetId="1">'220010 - Venkovní sanace ...'!$135:$135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627"/>
  <c r="BH627"/>
  <c r="BG627"/>
  <c r="BF627"/>
  <c r="T627"/>
  <c r="T626"/>
  <c r="R627"/>
  <c r="R626"/>
  <c r="P627"/>
  <c r="P626"/>
  <c r="BI625"/>
  <c r="BH625"/>
  <c r="BG625"/>
  <c r="BF625"/>
  <c r="T625"/>
  <c r="T624"/>
  <c r="R625"/>
  <c r="R624"/>
  <c r="P625"/>
  <c r="P624"/>
  <c r="BI623"/>
  <c r="BH623"/>
  <c r="BG623"/>
  <c r="BF623"/>
  <c r="T623"/>
  <c r="R623"/>
  <c r="P623"/>
  <c r="BI622"/>
  <c r="BH622"/>
  <c r="BG622"/>
  <c r="BF622"/>
  <c r="T622"/>
  <c r="R622"/>
  <c r="P622"/>
  <c r="BI620"/>
  <c r="BH620"/>
  <c r="BG620"/>
  <c r="BF620"/>
  <c r="T620"/>
  <c r="R620"/>
  <c r="P620"/>
  <c r="BI619"/>
  <c r="BH619"/>
  <c r="BG619"/>
  <c r="BF619"/>
  <c r="T619"/>
  <c r="R619"/>
  <c r="P619"/>
  <c r="BI617"/>
  <c r="BH617"/>
  <c r="BG617"/>
  <c r="BF617"/>
  <c r="T617"/>
  <c r="R617"/>
  <c r="P617"/>
  <c r="BI616"/>
  <c r="BH616"/>
  <c r="BG616"/>
  <c r="BF616"/>
  <c r="T616"/>
  <c r="R616"/>
  <c r="P616"/>
  <c r="BI613"/>
  <c r="BH613"/>
  <c r="BG613"/>
  <c r="BF613"/>
  <c r="T613"/>
  <c r="R613"/>
  <c r="P613"/>
  <c r="BI608"/>
  <c r="BH608"/>
  <c r="BG608"/>
  <c r="BF608"/>
  <c r="T608"/>
  <c r="R608"/>
  <c r="P608"/>
  <c r="BI602"/>
  <c r="BH602"/>
  <c r="BG602"/>
  <c r="BF602"/>
  <c r="T602"/>
  <c r="R602"/>
  <c r="P602"/>
  <c r="BI596"/>
  <c r="BH596"/>
  <c r="BG596"/>
  <c r="BF596"/>
  <c r="T596"/>
  <c r="R596"/>
  <c r="P596"/>
  <c r="BI590"/>
  <c r="BH590"/>
  <c r="BG590"/>
  <c r="BF590"/>
  <c r="T590"/>
  <c r="R590"/>
  <c r="P590"/>
  <c r="BI583"/>
  <c r="BH583"/>
  <c r="BG583"/>
  <c r="BF583"/>
  <c r="T583"/>
  <c r="T582"/>
  <c r="R583"/>
  <c r="R582"/>
  <c r="P583"/>
  <c r="P582"/>
  <c r="BI577"/>
  <c r="BH577"/>
  <c r="BG577"/>
  <c r="BF577"/>
  <c r="T577"/>
  <c r="T576"/>
  <c r="R577"/>
  <c r="R576"/>
  <c r="P577"/>
  <c r="P576"/>
  <c r="BI574"/>
  <c r="BH574"/>
  <c r="BG574"/>
  <c r="BF574"/>
  <c r="T574"/>
  <c r="R574"/>
  <c r="P574"/>
  <c r="BI571"/>
  <c r="BH571"/>
  <c r="BG571"/>
  <c r="BF571"/>
  <c r="T571"/>
  <c r="R571"/>
  <c r="P571"/>
  <c r="BI569"/>
  <c r="BH569"/>
  <c r="BG569"/>
  <c r="BF569"/>
  <c r="T569"/>
  <c r="R569"/>
  <c r="P569"/>
  <c r="BI568"/>
  <c r="BH568"/>
  <c r="BG568"/>
  <c r="BF568"/>
  <c r="T568"/>
  <c r="R568"/>
  <c r="P568"/>
  <c r="BI566"/>
  <c r="BH566"/>
  <c r="BG566"/>
  <c r="BF566"/>
  <c r="T566"/>
  <c r="R566"/>
  <c r="P566"/>
  <c r="BI565"/>
  <c r="BH565"/>
  <c r="BG565"/>
  <c r="BF565"/>
  <c r="T565"/>
  <c r="R565"/>
  <c r="P565"/>
  <c r="BI564"/>
  <c r="BH564"/>
  <c r="BG564"/>
  <c r="BF564"/>
  <c r="T564"/>
  <c r="R564"/>
  <c r="P564"/>
  <c r="BI560"/>
  <c r="BH560"/>
  <c r="BG560"/>
  <c r="BF560"/>
  <c r="T560"/>
  <c r="R560"/>
  <c r="P560"/>
  <c r="BI555"/>
  <c r="BH555"/>
  <c r="BG555"/>
  <c r="BF555"/>
  <c r="T555"/>
  <c r="R555"/>
  <c r="P555"/>
  <c r="BI548"/>
  <c r="BH548"/>
  <c r="BG548"/>
  <c r="BF548"/>
  <c r="T548"/>
  <c r="R548"/>
  <c r="P548"/>
  <c r="BI543"/>
  <c r="BH543"/>
  <c r="BG543"/>
  <c r="BF543"/>
  <c r="T543"/>
  <c r="R543"/>
  <c r="P543"/>
  <c r="BI541"/>
  <c r="BH541"/>
  <c r="BG541"/>
  <c r="BF541"/>
  <c r="T541"/>
  <c r="R541"/>
  <c r="P541"/>
  <c r="BI536"/>
  <c r="BH536"/>
  <c r="BG536"/>
  <c r="BF536"/>
  <c r="T536"/>
  <c r="R536"/>
  <c r="P536"/>
  <c r="BI534"/>
  <c r="BH534"/>
  <c r="BG534"/>
  <c r="BF534"/>
  <c r="T534"/>
  <c r="R534"/>
  <c r="P534"/>
  <c r="BI529"/>
  <c r="BH529"/>
  <c r="BG529"/>
  <c r="BF529"/>
  <c r="T529"/>
  <c r="R529"/>
  <c r="P529"/>
  <c r="BI523"/>
  <c r="BH523"/>
  <c r="BG523"/>
  <c r="BF523"/>
  <c r="T523"/>
  <c r="R523"/>
  <c r="P523"/>
  <c r="BI517"/>
  <c r="BH517"/>
  <c r="BG517"/>
  <c r="BF517"/>
  <c r="T517"/>
  <c r="R517"/>
  <c r="P517"/>
  <c r="BI512"/>
  <c r="BH512"/>
  <c r="BG512"/>
  <c r="BF512"/>
  <c r="T512"/>
  <c r="R512"/>
  <c r="P512"/>
  <c r="BI509"/>
  <c r="BH509"/>
  <c r="BG509"/>
  <c r="BF509"/>
  <c r="T509"/>
  <c r="R509"/>
  <c r="P509"/>
  <c r="BI504"/>
  <c r="BH504"/>
  <c r="BG504"/>
  <c r="BF504"/>
  <c r="T504"/>
  <c r="R504"/>
  <c r="P504"/>
  <c r="BI501"/>
  <c r="BH501"/>
  <c r="BG501"/>
  <c r="BF501"/>
  <c r="T501"/>
  <c r="R501"/>
  <c r="P501"/>
  <c r="BI500"/>
  <c r="BH500"/>
  <c r="BG500"/>
  <c r="BF500"/>
  <c r="T500"/>
  <c r="R500"/>
  <c r="P500"/>
  <c r="BI498"/>
  <c r="BH498"/>
  <c r="BG498"/>
  <c r="BF498"/>
  <c r="T498"/>
  <c r="R498"/>
  <c r="P498"/>
  <c r="BI497"/>
  <c r="BH497"/>
  <c r="BG497"/>
  <c r="BF497"/>
  <c r="T497"/>
  <c r="R497"/>
  <c r="P497"/>
  <c r="BI496"/>
  <c r="BH496"/>
  <c r="BG496"/>
  <c r="BF496"/>
  <c r="T496"/>
  <c r="R496"/>
  <c r="P496"/>
  <c r="BI494"/>
  <c r="BH494"/>
  <c r="BG494"/>
  <c r="BF494"/>
  <c r="T494"/>
  <c r="R494"/>
  <c r="P494"/>
  <c r="BI493"/>
  <c r="BH493"/>
  <c r="BG493"/>
  <c r="BF493"/>
  <c r="T493"/>
  <c r="R493"/>
  <c r="P493"/>
  <c r="BI492"/>
  <c r="BH492"/>
  <c r="BG492"/>
  <c r="BF492"/>
  <c r="T492"/>
  <c r="R492"/>
  <c r="P492"/>
  <c r="BI487"/>
  <c r="BH487"/>
  <c r="BG487"/>
  <c r="BF487"/>
  <c r="T487"/>
  <c r="R487"/>
  <c r="P487"/>
  <c r="BI483"/>
  <c r="BH483"/>
  <c r="BG483"/>
  <c r="BF483"/>
  <c r="T483"/>
  <c r="R483"/>
  <c r="P483"/>
  <c r="BI478"/>
  <c r="BH478"/>
  <c r="BG478"/>
  <c r="BF478"/>
  <c r="T478"/>
  <c r="R478"/>
  <c r="P478"/>
  <c r="BI460"/>
  <c r="BH460"/>
  <c r="BG460"/>
  <c r="BF460"/>
  <c r="T460"/>
  <c r="R460"/>
  <c r="P460"/>
  <c r="BI458"/>
  <c r="BH458"/>
  <c r="BG458"/>
  <c r="BF458"/>
  <c r="T458"/>
  <c r="R458"/>
  <c r="P458"/>
  <c r="BI454"/>
  <c r="BH454"/>
  <c r="BG454"/>
  <c r="BF454"/>
  <c r="T454"/>
  <c r="R454"/>
  <c r="P454"/>
  <c r="BI445"/>
  <c r="BH445"/>
  <c r="BG445"/>
  <c r="BF445"/>
  <c r="T445"/>
  <c r="T439"/>
  <c r="R445"/>
  <c r="R439"/>
  <c r="P445"/>
  <c r="P439"/>
  <c r="BI440"/>
  <c r="BH440"/>
  <c r="BG440"/>
  <c r="BF440"/>
  <c r="T440"/>
  <c r="R440"/>
  <c r="P440"/>
  <c r="BI429"/>
  <c r="BH429"/>
  <c r="BG429"/>
  <c r="BF429"/>
  <c r="T429"/>
  <c r="R429"/>
  <c r="P429"/>
  <c r="BI423"/>
  <c r="BH423"/>
  <c r="BG423"/>
  <c r="BF423"/>
  <c r="T423"/>
  <c r="R423"/>
  <c r="P423"/>
  <c r="BI417"/>
  <c r="BH417"/>
  <c r="BG417"/>
  <c r="BF417"/>
  <c r="T417"/>
  <c r="R417"/>
  <c r="P417"/>
  <c r="BI411"/>
  <c r="BH411"/>
  <c r="BG411"/>
  <c r="BF411"/>
  <c r="T411"/>
  <c r="R411"/>
  <c r="P411"/>
  <c r="BI405"/>
  <c r="BH405"/>
  <c r="BG405"/>
  <c r="BF405"/>
  <c r="T405"/>
  <c r="R405"/>
  <c r="P405"/>
  <c r="BI399"/>
  <c r="BH399"/>
  <c r="BG399"/>
  <c r="BF399"/>
  <c r="T399"/>
  <c r="R399"/>
  <c r="P399"/>
  <c r="BI393"/>
  <c r="BH393"/>
  <c r="BG393"/>
  <c r="BF393"/>
  <c r="T393"/>
  <c r="R393"/>
  <c r="P393"/>
  <c r="BI389"/>
  <c r="BH389"/>
  <c r="BG389"/>
  <c r="BF389"/>
  <c r="T389"/>
  <c r="R389"/>
  <c r="P389"/>
  <c r="BI381"/>
  <c r="BH381"/>
  <c r="BG381"/>
  <c r="BF381"/>
  <c r="T381"/>
  <c r="R381"/>
  <c r="P381"/>
  <c r="BI379"/>
  <c r="BH379"/>
  <c r="BG379"/>
  <c r="BF379"/>
  <c r="T379"/>
  <c r="R379"/>
  <c r="P379"/>
  <c r="BI374"/>
  <c r="BH374"/>
  <c r="BG374"/>
  <c r="BF374"/>
  <c r="T374"/>
  <c r="R374"/>
  <c r="P374"/>
  <c r="BI370"/>
  <c r="BH370"/>
  <c r="BG370"/>
  <c r="BF370"/>
  <c r="T370"/>
  <c r="R370"/>
  <c r="P370"/>
  <c r="BI366"/>
  <c r="BH366"/>
  <c r="BG366"/>
  <c r="BF366"/>
  <c r="T366"/>
  <c r="R366"/>
  <c r="P366"/>
  <c r="BI351"/>
  <c r="BH351"/>
  <c r="BG351"/>
  <c r="BF351"/>
  <c r="T351"/>
  <c r="R351"/>
  <c r="P351"/>
  <c r="BI336"/>
  <c r="BH336"/>
  <c r="BG336"/>
  <c r="BF336"/>
  <c r="T336"/>
  <c r="R336"/>
  <c r="P336"/>
  <c r="BI328"/>
  <c r="BH328"/>
  <c r="BG328"/>
  <c r="BF328"/>
  <c r="T328"/>
  <c r="R328"/>
  <c r="P328"/>
  <c r="BI321"/>
  <c r="BH321"/>
  <c r="BG321"/>
  <c r="BF321"/>
  <c r="T321"/>
  <c r="R321"/>
  <c r="P321"/>
  <c r="BI320"/>
  <c r="BH320"/>
  <c r="BG320"/>
  <c r="BF320"/>
  <c r="T320"/>
  <c r="R320"/>
  <c r="P320"/>
  <c r="BI315"/>
  <c r="BH315"/>
  <c r="BG315"/>
  <c r="BF315"/>
  <c r="T315"/>
  <c r="R315"/>
  <c r="P315"/>
  <c r="BI310"/>
  <c r="BH310"/>
  <c r="BG310"/>
  <c r="BF310"/>
  <c r="T310"/>
  <c r="R310"/>
  <c r="P310"/>
  <c r="BI304"/>
  <c r="BH304"/>
  <c r="BG304"/>
  <c r="BF304"/>
  <c r="T304"/>
  <c r="R304"/>
  <c r="P304"/>
  <c r="BI301"/>
  <c r="BH301"/>
  <c r="BG301"/>
  <c r="BF301"/>
  <c r="T301"/>
  <c r="R301"/>
  <c r="P301"/>
  <c r="BI297"/>
  <c r="BH297"/>
  <c r="BG297"/>
  <c r="BF297"/>
  <c r="T297"/>
  <c r="R297"/>
  <c r="P297"/>
  <c r="BI296"/>
  <c r="BH296"/>
  <c r="BG296"/>
  <c r="BF296"/>
  <c r="T296"/>
  <c r="R296"/>
  <c r="P296"/>
  <c r="BI292"/>
  <c r="BH292"/>
  <c r="BG292"/>
  <c r="BF292"/>
  <c r="T292"/>
  <c r="R292"/>
  <c r="P292"/>
  <c r="BI291"/>
  <c r="BH291"/>
  <c r="BG291"/>
  <c r="BF291"/>
  <c r="T291"/>
  <c r="R291"/>
  <c r="P291"/>
  <c r="BI287"/>
  <c r="BH287"/>
  <c r="BG287"/>
  <c r="BF287"/>
  <c r="T287"/>
  <c r="R287"/>
  <c r="P287"/>
  <c r="BI282"/>
  <c r="BH282"/>
  <c r="BG282"/>
  <c r="BF282"/>
  <c r="T282"/>
  <c r="R282"/>
  <c r="P282"/>
  <c r="BI280"/>
  <c r="BH280"/>
  <c r="BG280"/>
  <c r="BF280"/>
  <c r="T280"/>
  <c r="R280"/>
  <c r="P280"/>
  <c r="BI275"/>
  <c r="BH275"/>
  <c r="BG275"/>
  <c r="BF275"/>
  <c r="T275"/>
  <c r="R275"/>
  <c r="P275"/>
  <c r="BI270"/>
  <c r="BH270"/>
  <c r="BG270"/>
  <c r="BF270"/>
  <c r="T270"/>
  <c r="R270"/>
  <c r="P270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3"/>
  <c r="BH253"/>
  <c r="BG253"/>
  <c r="BF253"/>
  <c r="T253"/>
  <c r="R253"/>
  <c r="P253"/>
  <c r="BI246"/>
  <c r="BH246"/>
  <c r="BG246"/>
  <c r="BF246"/>
  <c r="T246"/>
  <c r="R246"/>
  <c r="P246"/>
  <c r="BI237"/>
  <c r="BH237"/>
  <c r="BG237"/>
  <c r="BF237"/>
  <c r="T237"/>
  <c r="R237"/>
  <c r="P23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5"/>
  <c r="BH205"/>
  <c r="BG205"/>
  <c r="BF205"/>
  <c r="T205"/>
  <c r="R205"/>
  <c r="P205"/>
  <c r="BI201"/>
  <c r="BH201"/>
  <c r="BG201"/>
  <c r="BF201"/>
  <c r="T201"/>
  <c r="R201"/>
  <c r="P201"/>
  <c r="BI196"/>
  <c r="BH196"/>
  <c r="BG196"/>
  <c r="BF196"/>
  <c r="T196"/>
  <c r="R196"/>
  <c r="P196"/>
  <c r="BI187"/>
  <c r="BH187"/>
  <c r="BG187"/>
  <c r="BF187"/>
  <c r="T187"/>
  <c r="R187"/>
  <c r="P187"/>
  <c r="BI178"/>
  <c r="BH178"/>
  <c r="BG178"/>
  <c r="BF178"/>
  <c r="T178"/>
  <c r="R178"/>
  <c r="P178"/>
  <c r="BI172"/>
  <c r="BH172"/>
  <c r="BG172"/>
  <c r="BF172"/>
  <c r="T172"/>
  <c r="R172"/>
  <c r="P172"/>
  <c r="BI155"/>
  <c r="BH155"/>
  <c r="BG155"/>
  <c r="BF155"/>
  <c r="T155"/>
  <c r="R155"/>
  <c r="P155"/>
  <c r="BI148"/>
  <c r="BH148"/>
  <c r="BG148"/>
  <c r="BF148"/>
  <c r="T148"/>
  <c r="R148"/>
  <c r="P148"/>
  <c r="BI139"/>
  <c r="BH139"/>
  <c r="BG139"/>
  <c r="BF139"/>
  <c r="T139"/>
  <c r="R139"/>
  <c r="P139"/>
  <c r="J133"/>
  <c r="J132"/>
  <c r="F132"/>
  <c r="F130"/>
  <c r="E128"/>
  <c r="J90"/>
  <c r="J89"/>
  <c r="F89"/>
  <c r="F87"/>
  <c r="E85"/>
  <c r="J16"/>
  <c r="E16"/>
  <c r="F133"/>
  <c r="J15"/>
  <c r="J10"/>
  <c r="J130"/>
  <c i="1" r="L90"/>
  <c r="AM90"/>
  <c r="AM89"/>
  <c r="L89"/>
  <c r="AM87"/>
  <c r="L87"/>
  <c r="L85"/>
  <c r="L84"/>
  <c i="2" r="J617"/>
  <c r="BK568"/>
  <c r="J487"/>
  <c r="J393"/>
  <c r="J301"/>
  <c r="J214"/>
  <c r="J613"/>
  <c r="BK492"/>
  <c r="BK259"/>
  <c r="BK617"/>
  <c r="J566"/>
  <c r="J523"/>
  <c r="J379"/>
  <c r="J304"/>
  <c r="J155"/>
  <c r="J259"/>
  <c r="J509"/>
  <c r="J237"/>
  <c r="BK566"/>
  <c r="J458"/>
  <c r="J205"/>
  <c r="BK219"/>
  <c r="J315"/>
  <c r="BK496"/>
  <c r="BK399"/>
  <c r="BK627"/>
  <c r="BK536"/>
  <c r="BK393"/>
  <c r="BK493"/>
  <c r="J297"/>
  <c r="J351"/>
  <c r="BK619"/>
  <c r="J541"/>
  <c r="J460"/>
  <c r="BK381"/>
  <c r="J267"/>
  <c r="J625"/>
  <c r="J564"/>
  <c r="J381"/>
  <c r="BK201"/>
  <c r="BK574"/>
  <c r="J536"/>
  <c r="J497"/>
  <c r="BK336"/>
  <c r="BK267"/>
  <c r="BK139"/>
  <c r="J172"/>
  <c r="BK494"/>
  <c r="J389"/>
  <c r="J602"/>
  <c r="BK487"/>
  <c r="BK224"/>
  <c r="BK296"/>
  <c r="J139"/>
  <c r="J622"/>
  <c r="BK613"/>
  <c r="J574"/>
  <c r="BK564"/>
  <c r="BK504"/>
  <c r="J454"/>
  <c r="BK411"/>
  <c r="J321"/>
  <c r="BK310"/>
  <c r="J275"/>
  <c r="BK255"/>
  <c r="BK155"/>
  <c r="BK622"/>
  <c r="BK596"/>
  <c r="BK523"/>
  <c r="BK405"/>
  <c r="J253"/>
  <c r="BK178"/>
  <c r="BK608"/>
  <c r="BK569"/>
  <c r="J534"/>
  <c r="J501"/>
  <c r="J494"/>
  <c r="J370"/>
  <c r="BK328"/>
  <c r="BK275"/>
  <c r="J187"/>
  <c r="BK501"/>
  <c r="BK351"/>
  <c r="BK253"/>
  <c r="BK534"/>
  <c r="J478"/>
  <c r="BK379"/>
  <c r="J178"/>
  <c r="J565"/>
  <c r="J504"/>
  <c r="J411"/>
  <c r="BK214"/>
  <c r="BK440"/>
  <c r="BK292"/>
  <c r="BK321"/>
  <c r="J201"/>
  <c r="BK625"/>
  <c r="BK616"/>
  <c r="J571"/>
  <c r="J500"/>
  <c r="BK429"/>
  <c r="J320"/>
  <c r="J270"/>
  <c r="BK217"/>
  <c r="BK620"/>
  <c r="BK602"/>
  <c r="BK500"/>
  <c r="J292"/>
  <c r="BK196"/>
  <c r="J577"/>
  <c r="J543"/>
  <c r="J517"/>
  <c r="BK454"/>
  <c r="BK282"/>
  <c r="BK172"/>
  <c r="J445"/>
  <c r="BK565"/>
  <c r="J493"/>
  <c r="BK263"/>
  <c r="BK590"/>
  <c r="J529"/>
  <c r="BK389"/>
  <c r="BK417"/>
  <c r="J217"/>
  <c r="J623"/>
  <c r="BK577"/>
  <c r="BK498"/>
  <c r="J417"/>
  <c r="J328"/>
  <c r="J287"/>
  <c r="J219"/>
  <c r="BK623"/>
  <c r="J496"/>
  <c r="J291"/>
  <c r="J616"/>
  <c r="BK555"/>
  <c r="BK458"/>
  <c r="J310"/>
  <c r="J224"/>
  <c r="BK460"/>
  <c r="J548"/>
  <c r="J483"/>
  <c r="J210"/>
  <c r="BK571"/>
  <c r="BK497"/>
  <c r="BK237"/>
  <c r="BK222"/>
  <c r="J627"/>
  <c r="J590"/>
  <c r="BK517"/>
  <c r="J440"/>
  <c r="J336"/>
  <c r="BK304"/>
  <c r="J222"/>
  <c r="BK148"/>
  <c r="BK541"/>
  <c r="J296"/>
  <c r="J583"/>
  <c r="BK548"/>
  <c r="BK509"/>
  <c r="BK366"/>
  <c r="BK270"/>
  <c r="J148"/>
  <c r="BK297"/>
  <c r="J555"/>
  <c r="J423"/>
  <c r="BK205"/>
  <c r="BK560"/>
  <c r="J429"/>
  <c r="J374"/>
  <c r="J246"/>
  <c r="J620"/>
  <c r="BK583"/>
  <c r="J569"/>
  <c r="J512"/>
  <c r="BK478"/>
  <c r="J405"/>
  <c r="BK370"/>
  <c r="BK315"/>
  <c r="J280"/>
  <c r="J263"/>
  <c r="BK187"/>
  <c r="J619"/>
  <c r="J608"/>
  <c r="J560"/>
  <c r="BK445"/>
  <c r="BK280"/>
  <c r="BK210"/>
  <c r="J596"/>
  <c r="J568"/>
  <c r="BK529"/>
  <c r="J498"/>
  <c r="BK374"/>
  <c r="BK291"/>
  <c r="BK246"/>
  <c i="1" r="AS94"/>
  <c i="2" r="J399"/>
  <c r="J255"/>
  <c r="BK543"/>
  <c r="J492"/>
  <c r="J282"/>
  <c r="J196"/>
  <c r="BK512"/>
  <c r="BK423"/>
  <c r="BK287"/>
  <c r="BK483"/>
  <c r="BK301"/>
  <c r="J366"/>
  <c r="BK320"/>
  <c l="1" r="BK138"/>
  <c r="J138"/>
  <c r="J96"/>
  <c r="BK286"/>
  <c r="J286"/>
  <c r="J98"/>
  <c r="BK335"/>
  <c r="J335"/>
  <c r="J100"/>
  <c r="T404"/>
  <c r="BK491"/>
  <c r="J491"/>
  <c r="J104"/>
  <c r="BK499"/>
  <c r="J499"/>
  <c r="J105"/>
  <c r="T499"/>
  <c r="R269"/>
  <c r="R335"/>
  <c r="R453"/>
  <c r="BK542"/>
  <c r="J542"/>
  <c r="J108"/>
  <c r="R567"/>
  <c r="P138"/>
  <c r="R286"/>
  <c r="R303"/>
  <c r="P453"/>
  <c r="R503"/>
  <c r="BK567"/>
  <c r="J567"/>
  <c r="J109"/>
  <c r="R618"/>
  <c r="P269"/>
  <c r="P335"/>
  <c r="BK453"/>
  <c r="J453"/>
  <c r="J103"/>
  <c r="R491"/>
  <c r="R499"/>
  <c r="R542"/>
  <c r="T589"/>
  <c r="R615"/>
  <c r="P621"/>
  <c r="T269"/>
  <c r="BK303"/>
  <c r="J303"/>
  <c r="J99"/>
  <c r="T303"/>
  <c r="P404"/>
  <c r="T453"/>
  <c r="P491"/>
  <c r="BK503"/>
  <c r="J503"/>
  <c r="J107"/>
  <c r="T542"/>
  <c r="P589"/>
  <c r="P618"/>
  <c r="BK621"/>
  <c r="J621"/>
  <c r="J116"/>
  <c r="BK269"/>
  <c r="J269"/>
  <c r="J97"/>
  <c r="T286"/>
  <c r="BK404"/>
  <c r="J404"/>
  <c r="J101"/>
  <c r="P503"/>
  <c r="P567"/>
  <c r="T615"/>
  <c r="R621"/>
  <c r="R138"/>
  <c r="R137"/>
  <c r="P286"/>
  <c r="P303"/>
  <c r="R404"/>
  <c r="T491"/>
  <c r="P499"/>
  <c r="P542"/>
  <c r="BK589"/>
  <c r="J589"/>
  <c r="J112"/>
  <c r="BK615"/>
  <c r="J615"/>
  <c r="J114"/>
  <c r="BK618"/>
  <c r="J618"/>
  <c r="J115"/>
  <c r="T618"/>
  <c r="T138"/>
  <c r="T137"/>
  <c r="T335"/>
  <c r="T503"/>
  <c r="T502"/>
  <c r="T567"/>
  <c r="R589"/>
  <c r="P615"/>
  <c r="P614"/>
  <c r="T621"/>
  <c r="BK582"/>
  <c r="J582"/>
  <c r="J111"/>
  <c r="BK624"/>
  <c r="J624"/>
  <c r="J117"/>
  <c r="BK439"/>
  <c r="J439"/>
  <c r="J102"/>
  <c r="BK626"/>
  <c r="J626"/>
  <c r="J118"/>
  <c r="BK576"/>
  <c r="J576"/>
  <c r="J110"/>
  <c r="BE187"/>
  <c r="BE219"/>
  <c r="BE287"/>
  <c r="BE291"/>
  <c r="BE301"/>
  <c r="J87"/>
  <c r="BE253"/>
  <c r="BE366"/>
  <c r="BE381"/>
  <c r="BE389"/>
  <c r="BE492"/>
  <c r="BE497"/>
  <c r="BE172"/>
  <c r="BE217"/>
  <c r="BE246"/>
  <c r="BE255"/>
  <c r="BE270"/>
  <c r="BE440"/>
  <c r="BE460"/>
  <c r="BE494"/>
  <c r="BE523"/>
  <c r="BE577"/>
  <c r="BE139"/>
  <c r="BE155"/>
  <c r="BE275"/>
  <c r="BE297"/>
  <c r="BE336"/>
  <c r="BE498"/>
  <c r="BE501"/>
  <c r="BE529"/>
  <c r="BE564"/>
  <c r="BE569"/>
  <c r="BE574"/>
  <c r="BE148"/>
  <c r="BE205"/>
  <c r="BE210"/>
  <c r="BE224"/>
  <c r="BE267"/>
  <c r="BE292"/>
  <c r="BE304"/>
  <c r="BE315"/>
  <c r="BE411"/>
  <c r="BE429"/>
  <c r="BE454"/>
  <c r="BE478"/>
  <c r="BE493"/>
  <c r="F90"/>
  <c r="BE222"/>
  <c r="BE237"/>
  <c r="BE259"/>
  <c r="BE263"/>
  <c r="BE280"/>
  <c r="BE296"/>
  <c r="BE321"/>
  <c r="BE351"/>
  <c r="BE370"/>
  <c r="BE393"/>
  <c r="BE445"/>
  <c r="BE487"/>
  <c r="BE496"/>
  <c r="BE500"/>
  <c r="BE536"/>
  <c r="BE541"/>
  <c r="BE560"/>
  <c r="BE568"/>
  <c r="BE583"/>
  <c r="BE602"/>
  <c r="BE613"/>
  <c r="BE617"/>
  <c r="BE214"/>
  <c r="BE310"/>
  <c r="BE320"/>
  <c r="BE328"/>
  <c r="BE374"/>
  <c r="BE417"/>
  <c r="BE504"/>
  <c r="BE509"/>
  <c r="BE512"/>
  <c r="BE517"/>
  <c r="BE590"/>
  <c r="BE619"/>
  <c r="BE622"/>
  <c r="BE178"/>
  <c r="BE196"/>
  <c r="BE201"/>
  <c r="BE282"/>
  <c r="BE379"/>
  <c r="BE399"/>
  <c r="BE405"/>
  <c r="BE423"/>
  <c r="BE458"/>
  <c r="BE483"/>
  <c r="BE534"/>
  <c r="BE543"/>
  <c r="BE548"/>
  <c r="BE555"/>
  <c r="BE565"/>
  <c r="BE566"/>
  <c r="BE571"/>
  <c r="BE596"/>
  <c r="BE608"/>
  <c r="BE616"/>
  <c r="BE620"/>
  <c r="BE623"/>
  <c r="BE625"/>
  <c r="BE627"/>
  <c r="F32"/>
  <c i="1" r="BA95"/>
  <c r="BA94"/>
  <c r="W30"/>
  <c i="2" r="J32"/>
  <c i="1" r="AW95"/>
  <c i="2" r="F33"/>
  <c i="1" r="BB95"/>
  <c r="BB94"/>
  <c r="W31"/>
  <c i="2" r="F35"/>
  <c i="1" r="BD95"/>
  <c r="BD94"/>
  <c r="W33"/>
  <c i="2" r="F34"/>
  <c i="1" r="BC95"/>
  <c r="BC94"/>
  <c r="W32"/>
  <c i="2" l="1" r="T614"/>
  <c r="T136"/>
  <c r="R502"/>
  <c r="P137"/>
  <c r="P136"/>
  <c i="1" r="AU95"/>
  <c i="2" r="P502"/>
  <c r="R614"/>
  <c r="R136"/>
  <c r="BK502"/>
  <c r="J502"/>
  <c r="J106"/>
  <c r="BK137"/>
  <c r="J137"/>
  <c r="J95"/>
  <c r="BK614"/>
  <c r="J614"/>
  <c r="J113"/>
  <c r="J31"/>
  <c i="1" r="AV95"/>
  <c r="AT95"/>
  <c r="AX94"/>
  <c r="AU94"/>
  <c r="AY94"/>
  <c r="AW94"/>
  <c r="AK30"/>
  <c i="2" r="F31"/>
  <c i="1" r="AZ95"/>
  <c r="AZ94"/>
  <c r="AV94"/>
  <c r="AK29"/>
  <c i="2" l="1" r="BK136"/>
  <c r="J136"/>
  <c r="J94"/>
  <c i="1" r="W29"/>
  <c r="AT94"/>
  <c i="2" l="1" r="J28"/>
  <c i="1" r="AG95"/>
  <c r="AG94"/>
  <c r="AK26"/>
  <c r="AK35"/>
  <c i="2" l="1" r="J37"/>
  <c i="1"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<sst xmlns="http://schemas.openxmlformats.org/spreadsheetml/2006/main">
  <si>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</si>
  <si>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</si>
  <si>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</si>
  <si>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</si>
  <si>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</si>
  <si>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{c39dddc3-19cc-4852-a802-0c5fabbaa168}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</si>
  <si>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</si>
  <si>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</si>
  <si>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</si>
  <si>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</si>
  <si>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</si>
  <si>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</si>
  <si>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</si>
  <si>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</si>
  <si>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220010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</si>
  <si>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</si>
  <si>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</si>
  <si>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Venkovní sanace zdiva MŠ R. Tomáška 491, Studénka</t>
  </si>
  <si>
    <t>KSO:</t>
  </si>
  <si>
    <t>CC-CZ:</t>
  </si>
  <si>
    <t>Místo:</t>
  </si>
  <si>
    <t xml:space="preserve"> </t>
  </si>
  <si>
    <t>Datum:</t>
  </si>
  <si>
    <t>11. 5. 2022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</si>
  <si>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</si>
  <si>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</si>
  <si>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</si>
  <si>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</si>
  <si>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</si>
  <si>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</si>
  <si>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</si>
  <si>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</si>
  <si>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</si>
  <si>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65912535</t>
  </si>
  <si>
    <t>Michal Pospíšil</t>
  </si>
  <si>
    <t>CZ7404195678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</si>
  <si>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</si>
  <si>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</si>
  <si>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</si>
  <si>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</si>
  <si>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</si>
  <si>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</si>
  <si>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</si>
  <si>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</si>
  <si>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</si>
  <si>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</si>
  <si>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</si>
  <si>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</si>
  <si>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</si>
  <si>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</si>
  <si>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</si>
  <si>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</si>
  <si>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</si>
  <si>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</si>
  <si>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</si>
  <si>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</si>
  <si>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</si>
  <si>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</si>
  <si>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</si>
  <si>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</si>
  <si>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</si>
  <si>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</si>
  <si>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</si>
  <si>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</si>
  <si>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</si>
  <si>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</si>
  <si>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</si>
  <si>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</si>
  <si>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</si>
  <si>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</si>
  <si>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</si>
  <si>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</si>
  <si>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</si>
  <si>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</si>
  <si>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</si>
  <si>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</si>
  <si>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</si>
  <si>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</si>
  <si>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</si>
  <si>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</si>
  <si>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</si>
  <si>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</si>
  <si>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</si>
  <si>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</si>
  <si>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</si>
  <si>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</si>
  <si>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</si>
  <si>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</si>
  <si>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</si>
  <si>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</si>
  <si>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</si>
  <si>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</si>
  <si>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</si>
  <si>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</si>
  <si>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</si>
  <si>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</si>
  <si>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</si>
  <si>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</si>
  <si>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</si>
  <si>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</si>
  <si>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</si>
  <si>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</si>
  <si>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</si>
  <si>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</si>
  <si>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</si>
  <si>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</si>
  <si>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</si>
  <si>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</si>
  <si>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</si>
  <si>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772 - Podlahy z kamene</t>
  </si>
  <si>
    <t xml:space="preserve">    777 - Podlahy lité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</si>
  <si>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</si>
  <si>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</si>
  <si>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</si>
  <si>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</si>
  <si>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</si>
  <si>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</si>
  <si>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</si>
  <si>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</si>
  <si>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</si>
  <si>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</si>
  <si>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</si>
  <si>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</si>
  <si>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</si>
  <si>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</si>
  <si>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</si>
  <si>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</si>
  <si>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</si>
  <si>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</si>
  <si>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</si>
  <si>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</si>
  <si>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</si>
  <si>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</si>
  <si>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</si>
  <si>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</si>
  <si>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</si>
  <si>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</si>
  <si>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</si>
  <si>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</si>
  <si>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</si>
  <si>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-796101939</t>
  </si>
  <si>
    <t>VV</t>
  </si>
  <si>
    <t>výkr.č. D.1.2-01</t>
  </si>
  <si>
    <t>okapový chodník</t>
  </si>
  <si>
    <t>11,0*0,50</t>
  </si>
  <si>
    <t>dlažba ve dvoře</t>
  </si>
  <si>
    <t>6,0*2,50</t>
  </si>
  <si>
    <t>16,50*1,90</t>
  </si>
  <si>
    <t>(3,0*1,0)*2</t>
  </si>
  <si>
    <t>Součet</t>
  </si>
  <si>
    <t>113107122</t>
  </si>
  <si>
    <t>Odstranění podkladu z kameniva drceného tl 200 mm ručně</t>
  </si>
  <si>
    <t>463733615</t>
  </si>
  <si>
    <t>předzahrádka</t>
  </si>
  <si>
    <t>13,60*2,10+2,0*1,50</t>
  </si>
  <si>
    <t>3</t>
  </si>
  <si>
    <t>113107161</t>
  </si>
  <si>
    <t>Odstranění podkladu z kameniva drceného tl do 100 mm strojně pl přes 50 do 200 m2</t>
  </si>
  <si>
    <t>1784904378</t>
  </si>
  <si>
    <t>pod betonovými plochami</t>
  </si>
  <si>
    <t>3,70*0,90</t>
  </si>
  <si>
    <t>3,65*1,90</t>
  </si>
  <si>
    <t>6,0*0,95+1,645*0,30</t>
  </si>
  <si>
    <t>2,50*1,50</t>
  </si>
  <si>
    <t>11,15*0,60</t>
  </si>
  <si>
    <t>7,50*0,60</t>
  </si>
  <si>
    <t>Mezisoučet</t>
  </si>
  <si>
    <t>2,95*0,60</t>
  </si>
  <si>
    <t>7,50*0,90</t>
  </si>
  <si>
    <t>2,10*1,50</t>
  </si>
  <si>
    <t>3,0*2,0</t>
  </si>
  <si>
    <t>3,60*3,20</t>
  </si>
  <si>
    <t>0,60*0,60</t>
  </si>
  <si>
    <t>113107162</t>
  </si>
  <si>
    <t>Odstranění podkladu z kameniva drceného tl přes 100 do 200 mm strojně pl přes 50 do 200 m2</t>
  </si>
  <si>
    <t>224599991</t>
  </si>
  <si>
    <t>5</t>
  </si>
  <si>
    <t>113107171</t>
  </si>
  <si>
    <t>Odstranění podkladu z betonu prostého tl 150 mm strojně pl přes 50 do 200 m2</t>
  </si>
  <si>
    <t>-2134424198</t>
  </si>
  <si>
    <t>6</t>
  </si>
  <si>
    <t>113107332</t>
  </si>
  <si>
    <t>Odstranění podkladu z betonu prostého tl přes 150 do 300 mm strojně pl do 50 m2</t>
  </si>
  <si>
    <t>1263914482</t>
  </si>
  <si>
    <t>7</t>
  </si>
  <si>
    <t>113204111</t>
  </si>
  <si>
    <t>Vytrhání obrub záhonových</t>
  </si>
  <si>
    <t>m</t>
  </si>
  <si>
    <t>184578571</t>
  </si>
  <si>
    <t>3,0*2</t>
  </si>
  <si>
    <t>8</t>
  </si>
  <si>
    <t>121151103</t>
  </si>
  <si>
    <t>Sejmutí ornice plochy do 100 m2 tl vrstvy do 200 mm strojně</t>
  </si>
  <si>
    <t>304579978</t>
  </si>
  <si>
    <t>výkr.č. D.1.4.a-04</t>
  </si>
  <si>
    <t>(10,0*2*3,0)</t>
  </si>
  <si>
    <t>9</t>
  </si>
  <si>
    <t>132212331</t>
  </si>
  <si>
    <t>Hloubení nezapažených rýh šířky do 2000 mm v soudržných horninách třídy těžitelnosti I skupiny 3 ručně</t>
  </si>
  <si>
    <t>m3</t>
  </si>
  <si>
    <t>-1234787899</t>
  </si>
  <si>
    <t>výkr.č. D.1.2-04</t>
  </si>
  <si>
    <t>pohled severní - uliční pohled - podzemní kabelové vedení</t>
  </si>
  <si>
    <t>14,0*1,20*1,30</t>
  </si>
  <si>
    <t>10</t>
  </si>
  <si>
    <t>132251253</t>
  </si>
  <si>
    <t>Hloubení rýh nezapažených š do 2000 mm v hornině třídy těžitelnosti I skupiny 3 objem do 100 m3 strojně</t>
  </si>
  <si>
    <t>294338615</t>
  </si>
  <si>
    <t>(4,50+8,50+13,0+9,0+11,0+6,0+8,0+4,0)*1,20*1,30</t>
  </si>
  <si>
    <t>11</t>
  </si>
  <si>
    <t>162751117</t>
  </si>
  <si>
    <t>Vodorovné přemístění přes 9 000 do 10000 m výkopku/sypaniny z horniny třídy těžitelnosti I skupiny 1 až 3</t>
  </si>
  <si>
    <t>827787520</t>
  </si>
  <si>
    <t>21,84+99,84-90,799</t>
  </si>
  <si>
    <t>12</t>
  </si>
  <si>
    <t>162751119</t>
  </si>
  <si>
    <t>Příplatek k vodorovnému přemístění výkopku/sypaniny z horniny třídy těžitelnosti I skupiny 1 až 3 ZKD 1000 m přes 10000 m</t>
  </si>
  <si>
    <t>-430517329</t>
  </si>
  <si>
    <t>30,881*10 'Přepočtené koeficientem množství</t>
  </si>
  <si>
    <t>13</t>
  </si>
  <si>
    <t>167151101</t>
  </si>
  <si>
    <t>Nakládání výkopku z hornin třídy těžitelnosti I skupiny 1 až 3 do 100 m3</t>
  </si>
  <si>
    <t>-313387943</t>
  </si>
  <si>
    <t>14</t>
  </si>
  <si>
    <t>171201221</t>
  </si>
  <si>
    <t>Poplatek za uložení na skládce (skládkovné) zeminy a kamení kód odpadu 17 05 04</t>
  </si>
  <si>
    <t>t</t>
  </si>
  <si>
    <t>-146048030</t>
  </si>
  <si>
    <t>30,881*1,8 'Přepočtené koeficientem množství</t>
  </si>
  <si>
    <t>174151101</t>
  </si>
  <si>
    <t>Zásyp jam, šachet rýh nebo kolem objektů sypaninou se zhutněním</t>
  </si>
  <si>
    <t>-2146728285</t>
  </si>
  <si>
    <t>výkr.č. D.1.4.a-02</t>
  </si>
  <si>
    <t>DN110</t>
  </si>
  <si>
    <t>(10,10+1,80)*0,15*0,50</t>
  </si>
  <si>
    <t>DN160</t>
  </si>
  <si>
    <t>(9,70+5,40+11,40+2,80)*0,15*0,60</t>
  </si>
  <si>
    <t>výkopy</t>
  </si>
  <si>
    <t>21,84+99,84</t>
  </si>
  <si>
    <t>odpočet lože, obsypu a zásypu potrubí, drenážního žebra</t>
  </si>
  <si>
    <t>-(3,53+3,468+14,40+60,0*0,60*0,10+3,53+2,353)</t>
  </si>
  <si>
    <t>16</t>
  </si>
  <si>
    <t>M</t>
  </si>
  <si>
    <t>58337310</t>
  </si>
  <si>
    <t>štěrkopísek frakce 0/4</t>
  </si>
  <si>
    <t>-2100806524</t>
  </si>
  <si>
    <t>3,53*2 'Přepočtené koeficientem množství</t>
  </si>
  <si>
    <t>17</t>
  </si>
  <si>
    <t>175151101</t>
  </si>
  <si>
    <t>Obsypání potrubí strojně sypaninou bez prohození, uloženou do 3 m</t>
  </si>
  <si>
    <t>-1980597508</t>
  </si>
  <si>
    <t>(10,10+1,80)*0,11*0,50</t>
  </si>
  <si>
    <t>(9,70+5,40+11,40+2,80)*0,16*0,60</t>
  </si>
  <si>
    <t>18</t>
  </si>
  <si>
    <t>-1977561239</t>
  </si>
  <si>
    <t>3,468*2 'Přepočtené koeficientem množství</t>
  </si>
  <si>
    <t>19</t>
  </si>
  <si>
    <t>181351003</t>
  </si>
  <si>
    <t>Rozprostření ornice tl vrstvy do 200 mm pl do 100 m2 v rovině nebo ve svahu do 1:5 strojně</t>
  </si>
  <si>
    <t>894682045</t>
  </si>
  <si>
    <t>předpoklad 100 m2</t>
  </si>
  <si>
    <t>100,0</t>
  </si>
  <si>
    <t>20</t>
  </si>
  <si>
    <t>10364101</t>
  </si>
  <si>
    <t xml:space="preserve">zemina pro terénní úpravy -  ornice</t>
  </si>
  <si>
    <t>-1555239649</t>
  </si>
  <si>
    <t>(100,0-60,0)*0,15</t>
  </si>
  <si>
    <t>6*1,8 'Přepočtené koeficientem množství</t>
  </si>
  <si>
    <t>181411131</t>
  </si>
  <si>
    <t>Založení parkového trávníku výsevem pl do 1000 m2 v rovině a ve svahu do 1:5</t>
  </si>
  <si>
    <t>1122730066</t>
  </si>
  <si>
    <t>22</t>
  </si>
  <si>
    <t>00572410</t>
  </si>
  <si>
    <t>osivo směs travní parková</t>
  </si>
  <si>
    <t>kg</t>
  </si>
  <si>
    <t>-1354838063</t>
  </si>
  <si>
    <t>100*0,02 'Přepočtené koeficientem množství</t>
  </si>
  <si>
    <t>Zakládání</t>
  </si>
  <si>
    <t>23</t>
  </si>
  <si>
    <t>211571121</t>
  </si>
  <si>
    <t>Výplň odvodňovacích žeber nebo trativodů kamenivem drobným těženým</t>
  </si>
  <si>
    <t>-1019455703</t>
  </si>
  <si>
    <t>výkr.č. D.1.2-03</t>
  </si>
  <si>
    <t>výkr.č. D.1.2-05</t>
  </si>
  <si>
    <t>2*30,0*(0,60*0,40)</t>
  </si>
  <si>
    <t>24</t>
  </si>
  <si>
    <t>211971110</t>
  </si>
  <si>
    <t>Zřízení opláštění žeber nebo trativodů geotextilií v rýze nebo zářezu sklonu do 1:2</t>
  </si>
  <si>
    <t>-218818863</t>
  </si>
  <si>
    <t>2*30,0*(0,60+0,40)*2</t>
  </si>
  <si>
    <t>25</t>
  </si>
  <si>
    <t>69311081</t>
  </si>
  <si>
    <t>geotextilie netkaná separační, ochranná, filtrační, drenážní PES 300g/m2</t>
  </si>
  <si>
    <t>-1902539761</t>
  </si>
  <si>
    <t>120*1,1845 'Přepočtené koeficientem množství</t>
  </si>
  <si>
    <t>26</t>
  </si>
  <si>
    <t>212750101</t>
  </si>
  <si>
    <t>Trativod z drenážních trubek PVC-U SN 4 perforace 360° včetně lože otevřený výkop DN 100 pro budovy plocha pro vtékání vody min. 80 cm2/m</t>
  </si>
  <si>
    <t>-844436161</t>
  </si>
  <si>
    <t>30,0*2</t>
  </si>
  <si>
    <t>Svislé a kompletní konstrukce</t>
  </si>
  <si>
    <t>27</t>
  </si>
  <si>
    <t>338171113</t>
  </si>
  <si>
    <t>Osazování sloupků a vzpěr plotových ocelových v do 2,00 m se zabetonováním</t>
  </si>
  <si>
    <t>kus</t>
  </si>
  <si>
    <t>65658814</t>
  </si>
  <si>
    <t>28</t>
  </si>
  <si>
    <t>55342251</t>
  </si>
  <si>
    <t>sloupek plotový průběžný Pz a komaxitové 1750/38x1,5mm</t>
  </si>
  <si>
    <t>627304190</t>
  </si>
  <si>
    <t>29</t>
  </si>
  <si>
    <t>348121221</t>
  </si>
  <si>
    <t>Osazení podhrabových desek dl přes 2 do 3 m na ocelové plotové sloupky</t>
  </si>
  <si>
    <t>120194412</t>
  </si>
  <si>
    <t>30</t>
  </si>
  <si>
    <t>59233120</t>
  </si>
  <si>
    <t>deska plotová betonová 2900x50x290mm</t>
  </si>
  <si>
    <t>32</t>
  </si>
  <si>
    <t>-1365220409</t>
  </si>
  <si>
    <t>31</t>
  </si>
  <si>
    <t>348401120</t>
  </si>
  <si>
    <t>Montáž oplocení ze strojového pletiva s napínacími dráty v do 1,6 m</t>
  </si>
  <si>
    <t>-1756748573</t>
  </si>
  <si>
    <t>2,60+2,40</t>
  </si>
  <si>
    <t>31324744</t>
  </si>
  <si>
    <t>pletivo drátěné se čtvercovými oky zapletené Pz 50x2x1250mm</t>
  </si>
  <si>
    <t>-658849667</t>
  </si>
  <si>
    <t>5*1,05 'Přepočtené koeficientem množství</t>
  </si>
  <si>
    <t>Vodorovné konstrukce</t>
  </si>
  <si>
    <t>33</t>
  </si>
  <si>
    <t>430321414</t>
  </si>
  <si>
    <t>Schodišťová konstrukce a rampa ze ŽB tř. C 25/30</t>
  </si>
  <si>
    <t>-2007258321</t>
  </si>
  <si>
    <t>podesta bočního vstupu do budovy</t>
  </si>
  <si>
    <t>2,95*0,60*0,20</t>
  </si>
  <si>
    <t>"ztratné betonu 10%"0,354*0,10</t>
  </si>
  <si>
    <t>34</t>
  </si>
  <si>
    <t>430362021</t>
  </si>
  <si>
    <t>Výztuž schodišťové konstrukce a rampy svařovanými sítěmi Kari</t>
  </si>
  <si>
    <t>2108339553</t>
  </si>
  <si>
    <t>podesta bočního vstupu do budovy - 2 x KARI síť 100 x 100 x 6 mm</t>
  </si>
  <si>
    <t>(2,95*0,60*4,44*0,001)*2</t>
  </si>
  <si>
    <t>35</t>
  </si>
  <si>
    <t>431351121</t>
  </si>
  <si>
    <t>Zřízení bednění podest schodišť a ramp přímočarých v do 4 m</t>
  </si>
  <si>
    <t>1670069980</t>
  </si>
  <si>
    <t>podesty bočního vstupu do budovy</t>
  </si>
  <si>
    <t>(2,95+0,60*2)*0,30</t>
  </si>
  <si>
    <t>36</t>
  </si>
  <si>
    <t>431351122</t>
  </si>
  <si>
    <t>Odstranění bednění podest schodišť a ramp přímočarých v do 4 m</t>
  </si>
  <si>
    <t>-383871305</t>
  </si>
  <si>
    <t>37</t>
  </si>
  <si>
    <t>451572111</t>
  </si>
  <si>
    <t>Lože pod potrubí otevřený výkop z kameniva drobného těženého</t>
  </si>
  <si>
    <t>66849019</t>
  </si>
  <si>
    <t>38</t>
  </si>
  <si>
    <t>451573111</t>
  </si>
  <si>
    <t>Lože pod potrubí otevřený výkop ze štěrkopísku</t>
  </si>
  <si>
    <t>-136260901</t>
  </si>
  <si>
    <t>(10,10+1,80)*0,10*0,50</t>
  </si>
  <si>
    <t>(9,70+5,40+11,40+2,80)*0,10*0,60</t>
  </si>
  <si>
    <t>Komunikace pozemní</t>
  </si>
  <si>
    <t>39</t>
  </si>
  <si>
    <t>564730011</t>
  </si>
  <si>
    <t>Podklad z kameniva hrubého drceného vel. 8-16 mm plochy přes 100 m2 tl 100 mm</t>
  </si>
  <si>
    <t>-1458425328</t>
  </si>
  <si>
    <t>plochy betonové dlažby 300 x 300 mm, 400 x 400 mm, 500 x 500 mm</t>
  </si>
  <si>
    <t>11,55*0,30</t>
  </si>
  <si>
    <t>(7,30+11,95+1,25+2,0+3,60+0,30)*0,40</t>
  </si>
  <si>
    <t>11,10*0,50</t>
  </si>
  <si>
    <t>plochy zámkové dlažby</t>
  </si>
  <si>
    <t>2,60*1,40+0,30*2,60+1,95*5,60+3,20*1,50+6,0*1,10</t>
  </si>
  <si>
    <t>1,50*3,10+4,50*0,95+0,60*0,40+3,40*1,90</t>
  </si>
  <si>
    <t>40</t>
  </si>
  <si>
    <t>564730111</t>
  </si>
  <si>
    <t>Podklad z kameniva hrubého drceného vel. 16-32 mm plochy přes 100 m2 tl 100 mm</t>
  </si>
  <si>
    <t>2058391546</t>
  </si>
  <si>
    <t>41</t>
  </si>
  <si>
    <t>564750001</t>
  </si>
  <si>
    <t>Podklad z kameniva hrubého drceného vel. 4-8 mm plochy do 100 m2 tl 150 mm</t>
  </si>
  <si>
    <t>-1733703973</t>
  </si>
  <si>
    <t>42</t>
  </si>
  <si>
    <t>571908112</t>
  </si>
  <si>
    <t>Kryt vymývaným dekoračním kamenivem (kačírkem) tl 250 mm</t>
  </si>
  <si>
    <t>1498153847</t>
  </si>
  <si>
    <t>1,55*0,95</t>
  </si>
  <si>
    <t>43</t>
  </si>
  <si>
    <t>596211110</t>
  </si>
  <si>
    <t>Kladení zámkové dlažby komunikací pro pěší ručně tl 60 mm skupiny A pl do 50 m2</t>
  </si>
  <si>
    <t>-949097251</t>
  </si>
  <si>
    <t>44</t>
  </si>
  <si>
    <t>59245015</t>
  </si>
  <si>
    <t>dlažba zámková tvaru I 200x165x60mm přírodní</t>
  </si>
  <si>
    <t>1127879744</t>
  </si>
  <si>
    <t>42,365*1,03 'Přepočtené koeficientem množství</t>
  </si>
  <si>
    <t>45</t>
  </si>
  <si>
    <t>596811120</t>
  </si>
  <si>
    <t>Kladení betonové dlažby komunikací pro pěší do lože z kameniva velikosti do 0,09 m2 pl do 50 m2</t>
  </si>
  <si>
    <t>-224257972</t>
  </si>
  <si>
    <t>použita převážně stávající dlažba</t>
  </si>
  <si>
    <t>46</t>
  </si>
  <si>
    <t>59246115</t>
  </si>
  <si>
    <t>dlažba betonová chodníková 300x300x32mm přírodní</t>
  </si>
  <si>
    <t>75550433</t>
  </si>
  <si>
    <t>3,465*1,2 'Přepočtené koeficientem množství</t>
  </si>
  <si>
    <t>47</t>
  </si>
  <si>
    <t>596811220</t>
  </si>
  <si>
    <t>Kladení betonové dlažby komunikací pro pěší do lože z kameniva velikosti přes 0,09 do 0,25 m2 pl do 50 m2</t>
  </si>
  <si>
    <t>2002375118</t>
  </si>
  <si>
    <t xml:space="preserve">500 x 500  mm - použita stávající dlažba</t>
  </si>
  <si>
    <t>48</t>
  </si>
  <si>
    <t>59245320</t>
  </si>
  <si>
    <t>dlažba plošná betonová 400x400x45mm přírodní</t>
  </si>
  <si>
    <t>913303029</t>
  </si>
  <si>
    <t>10,56*1,1 'Přepočtené koeficientem množství</t>
  </si>
  <si>
    <t>Úpravy povrchů, podlahy a osazování výplní</t>
  </si>
  <si>
    <t>49</t>
  </si>
  <si>
    <t>612131121</t>
  </si>
  <si>
    <t>Penetrační disperzní nátěr vnitřních stěn nanášený ručně</t>
  </si>
  <si>
    <t>1553005448</t>
  </si>
  <si>
    <t>pod vyrovnání stěrkou - marmolit - sokl objektu</t>
  </si>
  <si>
    <t>(11,30+7,0)*0,60</t>
  </si>
  <si>
    <t>50</t>
  </si>
  <si>
    <t>622142001</t>
  </si>
  <si>
    <t>Potažení vnějších stěn sklovláknitým pletivem vtlačeným do tenkovrstvé hmoty</t>
  </si>
  <si>
    <t>-2091218290</t>
  </si>
  <si>
    <t>vyrovnání pod marmolit - sokl objektu</t>
  </si>
  <si>
    <t>51</t>
  </si>
  <si>
    <t>622151021</t>
  </si>
  <si>
    <t>Penetrační akrylátový nátěr vnějších mozaikových tenkovrstvých omítek stěn</t>
  </si>
  <si>
    <t>-1628785559</t>
  </si>
  <si>
    <t>sokl objektu</t>
  </si>
  <si>
    <t>52</t>
  </si>
  <si>
    <t>622511112</t>
  </si>
  <si>
    <t>Tenkovrstvá akrylátová mozaiková střednězrnná omítka vnějších stěn</t>
  </si>
  <si>
    <t>-1174971090</t>
  </si>
  <si>
    <t>53</t>
  </si>
  <si>
    <t>629995101</t>
  </si>
  <si>
    <t>Očištění vnějších ploch tlakovou vodou</t>
  </si>
  <si>
    <t>-1376269332</t>
  </si>
  <si>
    <t>marmolit - sokl objektu</t>
  </si>
  <si>
    <t>pod novou hydroizolaci</t>
  </si>
  <si>
    <t>(2,80+1,25+11,30+6,95+1,0+1,0+0,60+11,30+1,50+3,50+3,65+0,60*4+3,50+0,95+2,80)*1,20</t>
  </si>
  <si>
    <t>Trubní vedení</t>
  </si>
  <si>
    <t>54</t>
  </si>
  <si>
    <t>894811113</t>
  </si>
  <si>
    <t>Revizní šachta z PVC typ přímý, DN 315/160 hl od 1360 do 1730 mm</t>
  </si>
  <si>
    <t>-2027052459</t>
  </si>
  <si>
    <t>DŠ1, DŠ2</t>
  </si>
  <si>
    <t>55</t>
  </si>
  <si>
    <t>899722112</t>
  </si>
  <si>
    <t>Krytí potrubí z plastů výstražnou fólií z PVC 25 cm</t>
  </si>
  <si>
    <t>-59144827</t>
  </si>
  <si>
    <t>10,10+1,80</t>
  </si>
  <si>
    <t>9,70+5,40+11,40+2,80</t>
  </si>
  <si>
    <t>Ostatní konstrukce a práce, bourání</t>
  </si>
  <si>
    <t>56</t>
  </si>
  <si>
    <t>916331112</t>
  </si>
  <si>
    <t>Osazení zahradního obrubníku betonového do lože z betonu s boční opěrou</t>
  </si>
  <si>
    <t>1326343141</t>
  </si>
  <si>
    <t>0,80+3,30+1,50+11,50+3,20+7,0+2,10+7,50+0,40+3,0+11,50+1,60+3,0+1,70+0,95+1,90</t>
  </si>
  <si>
    <t>57</t>
  </si>
  <si>
    <t>59217001</t>
  </si>
  <si>
    <t>obrubník betonový zahradní 1000x50x250mm</t>
  </si>
  <si>
    <t>24084904</t>
  </si>
  <si>
    <t>60,95*1,03 'Přepočtené koeficientem množství</t>
  </si>
  <si>
    <t>58</t>
  </si>
  <si>
    <t>919726122</t>
  </si>
  <si>
    <t>Geotextilie pro ochranu, separaci a filtraci netkaná měrná hm přes 200 do 300 g/m2</t>
  </si>
  <si>
    <t>-229352505</t>
  </si>
  <si>
    <t>59</t>
  </si>
  <si>
    <t>919735124</t>
  </si>
  <si>
    <t>Řezání stávajícího betonového krytu hl přes 150 do 200 mm</t>
  </si>
  <si>
    <t>-1519188073</t>
  </si>
  <si>
    <t>6,0+2,10+4,50</t>
  </si>
  <si>
    <t>2,50</t>
  </si>
  <si>
    <t>60</t>
  </si>
  <si>
    <t>966071711</t>
  </si>
  <si>
    <t>Bourání sloupků a vzpěr plotových ocelových do 2,5 m zabetonovaných</t>
  </si>
  <si>
    <t>249127756</t>
  </si>
  <si>
    <t>61</t>
  </si>
  <si>
    <t>966071821</t>
  </si>
  <si>
    <t>Rozebrání oplocení z drátěného pletiva se čtvercovými oky v do 1,6 m</t>
  </si>
  <si>
    <t>-902382978</t>
  </si>
  <si>
    <t>997</t>
  </si>
  <si>
    <t>Přesun sutě</t>
  </si>
  <si>
    <t>62</t>
  </si>
  <si>
    <t>997221611</t>
  </si>
  <si>
    <t>Nakládání suti na dopravní prostředky pro vodorovnou dopravu</t>
  </si>
  <si>
    <t>716705649</t>
  </si>
  <si>
    <t>63</t>
  </si>
  <si>
    <t>997013501</t>
  </si>
  <si>
    <t>Odvoz suti a vybouraných hmot na skládku nebo meziskládku do 1 km se složením</t>
  </si>
  <si>
    <t>1861359981</t>
  </si>
  <si>
    <t>64</t>
  </si>
  <si>
    <t>997013509</t>
  </si>
  <si>
    <t>Příplatek k odvozu suti a vybouraných hmot na skládku ZKD 1 km přes 1 km</t>
  </si>
  <si>
    <t>-939291066</t>
  </si>
  <si>
    <t>80,942*15 'Přepočtené koeficientem množství</t>
  </si>
  <si>
    <t>65</t>
  </si>
  <si>
    <t>997013601</t>
  </si>
  <si>
    <t>Poplatek za uložení na skládce (skládkovné) stavebního odpadu betonového kód odpadu 17 01 01</t>
  </si>
  <si>
    <t>-381799961</t>
  </si>
  <si>
    <t>66</t>
  </si>
  <si>
    <t>997013631</t>
  </si>
  <si>
    <t>Poplatek za uložení na skládce (skládkovné) stavebního odpadu směsného kód odpadu 17 09 04</t>
  </si>
  <si>
    <t>1966688524</t>
  </si>
  <si>
    <t>67</t>
  </si>
  <si>
    <t>997013655</t>
  </si>
  <si>
    <t>67579042</t>
  </si>
  <si>
    <t>998</t>
  </si>
  <si>
    <t>Přesun hmot</t>
  </si>
  <si>
    <t>68</t>
  </si>
  <si>
    <t>998011001</t>
  </si>
  <si>
    <t>Přesun hmot pro budovy zděné v do 6 m</t>
  </si>
  <si>
    <t>1100401304</t>
  </si>
  <si>
    <t>69</t>
  </si>
  <si>
    <t>998223011</t>
  </si>
  <si>
    <t>Přesun hmot pro pozemní komunikace s krytem dlážděným</t>
  </si>
  <si>
    <t>607503796</t>
  </si>
  <si>
    <t>PSV</t>
  </si>
  <si>
    <t>Práce a dodávky PSV</t>
  </si>
  <si>
    <t>711</t>
  </si>
  <si>
    <t>Izolace proti vodě, vlhkosti a plynům</t>
  </si>
  <si>
    <t>70</t>
  </si>
  <si>
    <t>711112001</t>
  </si>
  <si>
    <t>Provedení izolace proti zemní vlhkosti svislé za studena nátěrem penetračním</t>
  </si>
  <si>
    <t>1816358238</t>
  </si>
  <si>
    <t>71</t>
  </si>
  <si>
    <t>11163150</t>
  </si>
  <si>
    <t>lak penetrační asfaltový</t>
  </si>
  <si>
    <t>750768142</t>
  </si>
  <si>
    <t>P</t>
  </si>
  <si>
    <t>Poznámka k položce:_x000d_
Spotřeba 0,3-0,4kg/m2</t>
  </si>
  <si>
    <t>65,4*0,00034 'Přepočtené koeficientem množství</t>
  </si>
  <si>
    <t>72</t>
  </si>
  <si>
    <t>711142559</t>
  </si>
  <si>
    <t>Provedení izolace proti zemní vlhkosti pásy přitavením svislé NAIP</t>
  </si>
  <si>
    <t>-1923655405</t>
  </si>
  <si>
    <t>((2,80+1,25+11,30+6,95+1,0+1,0+0,60+11,30+1,50+3,50+3,65+0,60*4+3,50+0,95+2,80)*1,20)*2</t>
  </si>
  <si>
    <t>73</t>
  </si>
  <si>
    <t>62855001</t>
  </si>
  <si>
    <t>pás asfaltový natavitelný modifikovaný SBS tl 4,0mm s vložkou z polyesterové rohože a spalitelnou PE fólií nebo jemnozrnným minerálním posypem na horním povrchu</t>
  </si>
  <si>
    <t>-1425159542</t>
  </si>
  <si>
    <t>65,4*1,221 'Přepočtené koeficientem množství</t>
  </si>
  <si>
    <t>74</t>
  </si>
  <si>
    <t>62853004</t>
  </si>
  <si>
    <t>pás asfaltový natavitelný modifikovaný SBS tl 4,0mm s vložkou ze skleněné tkaniny a spalitelnou PE fólií nebo jemnozrnným minerálním posypem na horním povrchu</t>
  </si>
  <si>
    <t>-1898447064</t>
  </si>
  <si>
    <t>75</t>
  </si>
  <si>
    <t>711161273</t>
  </si>
  <si>
    <t>Provedení izolace proti zemní vlhkosti svislé z nopové fólie</t>
  </si>
  <si>
    <t>-1297995758</t>
  </si>
  <si>
    <t>76</t>
  </si>
  <si>
    <t>28323005</t>
  </si>
  <si>
    <t>fólie profilovaná (nopová) drenážní HDPE s výškou nopů 8mm</t>
  </si>
  <si>
    <t>-2093882360</t>
  </si>
  <si>
    <t>77</t>
  </si>
  <si>
    <t>711161383</t>
  </si>
  <si>
    <t>Izolace proti zemní vlhkosti nopovou fólií ukončení horní lištou</t>
  </si>
  <si>
    <t>-1353124882</t>
  </si>
  <si>
    <t>(2,80+1,25+11,30+6,95+1,0+1,0+0,60+11,30+1,50+3,50+3,65+0,60*4+3,50+0,95+2,80)</t>
  </si>
  <si>
    <t>78</t>
  </si>
  <si>
    <t>998711201</t>
  </si>
  <si>
    <t>Přesun hmot procentní pro izolace proti vodě, vlhkosti a plynům v objektech v do 6 m</t>
  </si>
  <si>
    <t>%</t>
  </si>
  <si>
    <t>1473366879</t>
  </si>
  <si>
    <t>721</t>
  </si>
  <si>
    <t>Zdravotechnika - vnitřní kanalizace</t>
  </si>
  <si>
    <t>79</t>
  </si>
  <si>
    <t>721173315</t>
  </si>
  <si>
    <t>Potrubí kanalizační z PVC SN 4 dešťové DN 110</t>
  </si>
  <si>
    <t>1013480046</t>
  </si>
  <si>
    <t>výkr.č. D.1.4.a-01</t>
  </si>
  <si>
    <t>10,10</t>
  </si>
  <si>
    <t>1,80+1,50</t>
  </si>
  <si>
    <t>80</t>
  </si>
  <si>
    <t>721173317</t>
  </si>
  <si>
    <t>Potrubí kanalizační z PVC SN 4 dešťové DN 160</t>
  </si>
  <si>
    <t>885078935</t>
  </si>
  <si>
    <t>9,70+1,30</t>
  </si>
  <si>
    <t>5,40+1,30</t>
  </si>
  <si>
    <t>11,40+1,30</t>
  </si>
  <si>
    <t>2,80+1,30</t>
  </si>
  <si>
    <t>81</t>
  </si>
  <si>
    <t>721242105</t>
  </si>
  <si>
    <t>Lapač střešních splavenin z PP se zápachovou klapkou a lapacím košem DN 110</t>
  </si>
  <si>
    <t>-258797774</t>
  </si>
  <si>
    <t>82</t>
  </si>
  <si>
    <t>721242803</t>
  </si>
  <si>
    <t>Demontáž lapače střešních splavenin DN 110</t>
  </si>
  <si>
    <t>1428122825</t>
  </si>
  <si>
    <t>83</t>
  </si>
  <si>
    <t>721-R01</t>
  </si>
  <si>
    <t>Napojení kanalizace DN160 na stávající betonové potrubí, vybourání otvoru, obetonování</t>
  </si>
  <si>
    <t>soubor</t>
  </si>
  <si>
    <t>807072651</t>
  </si>
  <si>
    <t>84</t>
  </si>
  <si>
    <t>721-R02</t>
  </si>
  <si>
    <t>Napojení kanalizačního potrubí DN160 do stávající betonové šachty, vybourání otvoru, obetonování</t>
  </si>
  <si>
    <t>1060336957</t>
  </si>
  <si>
    <t>85</t>
  </si>
  <si>
    <t>721-R03</t>
  </si>
  <si>
    <t>Napojení na stavající potrubí, přechod beton - plast</t>
  </si>
  <si>
    <t>195833675</t>
  </si>
  <si>
    <t>741</t>
  </si>
  <si>
    <t>Elektroinstalace - silnoproud</t>
  </si>
  <si>
    <t>86</t>
  </si>
  <si>
    <t>741410021</t>
  </si>
  <si>
    <t>Montáž vodič uzemňovací pásek průřezu do 120 mm2 v městské zástavbě v zemi</t>
  </si>
  <si>
    <t>-808908610</t>
  </si>
  <si>
    <t>87</t>
  </si>
  <si>
    <t>35442064</t>
  </si>
  <si>
    <t>pás zemnící 20x3mm FeZn</t>
  </si>
  <si>
    <t>1434305694</t>
  </si>
  <si>
    <t>65*0,95 'Přepočtené koeficientem množství</t>
  </si>
  <si>
    <t>88</t>
  </si>
  <si>
    <t>741410041</t>
  </si>
  <si>
    <t>Montáž vodič uzemňovací drát nebo lano D do 10 mm v městské zástavbě</t>
  </si>
  <si>
    <t>-943148285</t>
  </si>
  <si>
    <t>2,0*3</t>
  </si>
  <si>
    <t>89</t>
  </si>
  <si>
    <t>35441072</t>
  </si>
  <si>
    <t>drát D 8mm FeZn pro hromosvod</t>
  </si>
  <si>
    <t>-1062694527</t>
  </si>
  <si>
    <t>6*1,05 'Přepočtené koeficientem množství</t>
  </si>
  <si>
    <t>764</t>
  </si>
  <si>
    <t>Konstrukce klempířské</t>
  </si>
  <si>
    <t>90</t>
  </si>
  <si>
    <t>764004861</t>
  </si>
  <si>
    <t>Demontáž svodu do suti</t>
  </si>
  <si>
    <t>115796215</t>
  </si>
  <si>
    <t>výměna spodní části svodu cca 1,5 m pro napojení nových lapačů nečistot</t>
  </si>
  <si>
    <t>1,50*5</t>
  </si>
  <si>
    <t>772</t>
  </si>
  <si>
    <t>Podlahy z kamene</t>
  </si>
  <si>
    <t>91</t>
  </si>
  <si>
    <t>772522811</t>
  </si>
  <si>
    <t>Demontáž dlažby z kamene do suti z tvrdých kamenů kladených do malty</t>
  </si>
  <si>
    <t>972845553</t>
  </si>
  <si>
    <t>vstup do budovy</t>
  </si>
  <si>
    <t>2,95*0,60+1,10*0,15</t>
  </si>
  <si>
    <t>(2,95+0,60*2)*0,20</t>
  </si>
  <si>
    <t>777</t>
  </si>
  <si>
    <t>Podlahy lité</t>
  </si>
  <si>
    <t>92</t>
  </si>
  <si>
    <t>777111111</t>
  </si>
  <si>
    <t>Vysátí podkladu před provedením lité podlahy</t>
  </si>
  <si>
    <t>921759233</t>
  </si>
  <si>
    <t>93</t>
  </si>
  <si>
    <t>777211011</t>
  </si>
  <si>
    <t>Podlahy z epoxidové pryskyřice a oblázků křemičitých frakce 2 až 5 mm tl 10 mm</t>
  </si>
  <si>
    <t>1488587327</t>
  </si>
  <si>
    <t>94</t>
  </si>
  <si>
    <t>777211711</t>
  </si>
  <si>
    <t>Plnící tmel pro vytvoření nepropustného povrchu</t>
  </si>
  <si>
    <t>413344631</t>
  </si>
  <si>
    <t>95</t>
  </si>
  <si>
    <t>777911111</t>
  </si>
  <si>
    <t>Tuhé napojení lité podlahy na stěnu nebo sokl</t>
  </si>
  <si>
    <t>300999763</t>
  </si>
  <si>
    <t>96</t>
  </si>
  <si>
    <t>998777201</t>
  </si>
  <si>
    <t>Přesun hmot procentní pro podlahy lité v objektech v do 6 m</t>
  </si>
  <si>
    <t>-1782902671</t>
  </si>
  <si>
    <t>VRN</t>
  </si>
  <si>
    <t>Vedlejší rozpočtové náklady</t>
  </si>
  <si>
    <t>VRN1</t>
  </si>
  <si>
    <t>Průzkumné, geodetické a projektové práce</t>
  </si>
  <si>
    <t>97</t>
  </si>
  <si>
    <t>012103000</t>
  </si>
  <si>
    <t>Vytýčení inženýrských sítí</t>
  </si>
  <si>
    <t>1024</t>
  </si>
  <si>
    <t>1482091371</t>
  </si>
  <si>
    <t>98</t>
  </si>
  <si>
    <t>013254000</t>
  </si>
  <si>
    <t>Dokumentace skutečného provedení stavby</t>
  </si>
  <si>
    <t>836862363</t>
  </si>
  <si>
    <t>VRN3</t>
  </si>
  <si>
    <t>Zařízení staveniště</t>
  </si>
  <si>
    <t>99</t>
  </si>
  <si>
    <t>032903000</t>
  </si>
  <si>
    <t>Náklady na provoz a údržbu vybavení staveniště</t>
  </si>
  <si>
    <t>-831676066</t>
  </si>
  <si>
    <t>100</t>
  </si>
  <si>
    <t>034103000</t>
  </si>
  <si>
    <t>Oplocení staveniště</t>
  </si>
  <si>
    <t>-1149399511</t>
  </si>
  <si>
    <t>VRN4</t>
  </si>
  <si>
    <t>Inženýrská činnost</t>
  </si>
  <si>
    <t>101</t>
  </si>
  <si>
    <t>045203000</t>
  </si>
  <si>
    <t>Kompletační činnost</t>
  </si>
  <si>
    <t>-767364723</t>
  </si>
  <si>
    <t>102</t>
  </si>
  <si>
    <t>045303000</t>
  </si>
  <si>
    <t>Koordinační činnost</t>
  </si>
  <si>
    <t>-333178515</t>
  </si>
  <si>
    <t>VRN6</t>
  </si>
  <si>
    <t>Územní vlivy</t>
  </si>
  <si>
    <t>103</t>
  </si>
  <si>
    <t>065002000</t>
  </si>
  <si>
    <t>Mimostaveništní doprava materiálů</t>
  </si>
  <si>
    <t>-1420418959</t>
  </si>
  <si>
    <t>VRN8</t>
  </si>
  <si>
    <t>Přesun stavebních kapacit</t>
  </si>
  <si>
    <t>104</t>
  </si>
  <si>
    <t>081103000</t>
  </si>
  <si>
    <t>Denní doprava pracovníků na pracoviště</t>
  </si>
  <si>
    <t>-872941255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</si>
</sst>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220010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Venkovní sanace zdiva MŠ R. Tomáška 491, Studénka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11. 5. 2022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Studénka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Michal Pospíšil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78</v>
      </c>
      <c r="BT94" s="118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="7" customFormat="1" ht="24.75" customHeight="1">
      <c r="A95" s="119" t="s">
        <v>82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'220010 - Venkovní sanace 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'220010 - Venkovní sanace ...'!P136</f>
        <v>0</v>
      </c>
      <c r="AV95" s="128">
        <f>'220010 - Venkovní sanace ...'!J31</f>
        <v>0</v>
      </c>
      <c r="AW95" s="128">
        <f>'220010 - Venkovní sanace ...'!J32</f>
        <v>0</v>
      </c>
      <c r="AX95" s="128">
        <f>'220010 - Venkovní sanace ...'!J33</f>
        <v>0</v>
      </c>
      <c r="AY95" s="128">
        <f>'220010 - Venkovní sanace ...'!J34</f>
        <v>0</v>
      </c>
      <c r="AZ95" s="128">
        <f>'220010 - Venkovní sanace ...'!F31</f>
        <v>0</v>
      </c>
      <c r="BA95" s="128">
        <f>'220010 - Venkovní sanace ...'!F32</f>
        <v>0</v>
      </c>
      <c r="BB95" s="128">
        <f>'220010 - Venkovní sanace ...'!F33</f>
        <v>0</v>
      </c>
      <c r="BC95" s="128">
        <f>'220010 - Venkovní sanace ...'!F34</f>
        <v>0</v>
      </c>
      <c r="BD95" s="130">
        <f>'220010 - Venkovní sanace ...'!F35</f>
        <v>0</v>
      </c>
      <c r="BE95" s="7"/>
      <c r="BT95" s="131" t="s">
        <v>84</v>
      </c>
      <c r="BU95" s="131" t="s">
        <v>85</v>
      </c>
      <c r="BV95" s="131" t="s">
        <v>80</v>
      </c>
      <c r="BW95" s="131" t="s">
        <v>5</v>
      </c>
      <c r="BX95" s="131" t="s">
        <v>81</v>
      </c>
      <c r="CL95" s="131" t="s">
        <v>1</v>
      </c>
    </row>
    <row r="96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="2" customFormat="1" ht="6.96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sheet="1" formatColumns="0" formatRows="0" objects="1" scenarios="1" spinCount="100000" saltValue="/TqxAVhraFSwg98XvMuGdgM7a6bAhNMHA3NiCVHIw0FcrsL5lNFBNXpk35fvGitNCPho/0O1yhJXqaP/scaVlA==" hashValue="DB183yB/4RTQW/rwUFzrDfosx02egH2/1cnigR3IMhiP1NPGqpYIgASZeA3AVaxxDNptfaDt97CperJU3rjXt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010 - Venkovní sanace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86</v>
      </c>
    </row>
    <row r="4" s="1" customFormat="1" ht="24.96" customHeight="1">
      <c r="B4" s="21"/>
      <c r="D4" s="134" t="s">
        <v>87</v>
      </c>
      <c r="L4" s="21"/>
      <c r="M4" s="135" t="s">
        <v>10</v>
      </c>
      <c r="AT4" s="18" t="s">
        <v>4</v>
      </c>
    </row>
    <row r="5" s="1" customFormat="1" ht="6.96" customHeight="1">
      <c r="B5" s="21"/>
      <c r="L5" s="21"/>
    </row>
    <row r="6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11. 5. 2022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26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38" t="s">
        <v>27</v>
      </c>
      <c r="F13" s="39"/>
      <c r="G13" s="39"/>
      <c r="H13" s="39"/>
      <c r="I13" s="136" t="s">
        <v>28</v>
      </c>
      <c r="J13" s="138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36" t="s">
        <v>30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28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36" t="s">
        <v>32</v>
      </c>
      <c r="E18" s="39"/>
      <c r="F18" s="39"/>
      <c r="G18" s="39"/>
      <c r="H18" s="39"/>
      <c r="I18" s="136" t="s">
        <v>25</v>
      </c>
      <c r="J18" s="138" t="s">
        <v>33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8" t="s">
        <v>34</v>
      </c>
      <c r="F19" s="39"/>
      <c r="G19" s="39"/>
      <c r="H19" s="39"/>
      <c r="I19" s="136" t="s">
        <v>28</v>
      </c>
      <c r="J19" s="138" t="s">
        <v>35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36" t="s">
        <v>37</v>
      </c>
      <c r="E21" s="39"/>
      <c r="F21" s="39"/>
      <c r="G21" s="39"/>
      <c r="H21" s="39"/>
      <c r="I21" s="136" t="s">
        <v>25</v>
      </c>
      <c r="J21" s="13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38" t="s">
        <v>21</v>
      </c>
      <c r="F22" s="39"/>
      <c r="G22" s="39"/>
      <c r="H22" s="39"/>
      <c r="I22" s="136" t="s">
        <v>28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36" t="s">
        <v>38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25.44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39"/>
      <c r="J28" s="146">
        <f>ROUND(J136, 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5"/>
      <c r="C30" s="39"/>
      <c r="D30" s="39"/>
      <c r="E30" s="39"/>
      <c r="F30" s="147" t="s">
        <v>41</v>
      </c>
      <c r="G30" s="39"/>
      <c r="H30" s="39"/>
      <c r="I30" s="147" t="s">
        <v>40</v>
      </c>
      <c r="J30" s="147" t="s">
        <v>42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5"/>
      <c r="C31" s="39"/>
      <c r="D31" s="148" t="s">
        <v>43</v>
      </c>
      <c r="E31" s="136" t="s">
        <v>44</v>
      </c>
      <c r="F31" s="149">
        <f>ROUND((SUM(BE136:BE627)),  2)</f>
        <v>0</v>
      </c>
      <c r="G31" s="39"/>
      <c r="H31" s="39"/>
      <c r="I31" s="150">
        <v>0.20999999999999999</v>
      </c>
      <c r="J31" s="149">
        <f>ROUND(((SUM(BE136:BE627))*I31),  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136" t="s">
        <v>45</v>
      </c>
      <c r="F32" s="149">
        <f>ROUND((SUM(BF136:BF627)),  2)</f>
        <v>0</v>
      </c>
      <c r="G32" s="39"/>
      <c r="H32" s="39"/>
      <c r="I32" s="150">
        <v>0.14999999999999999</v>
      </c>
      <c r="J32" s="149">
        <f>ROUND(((SUM(BF136:BF627))*I32), 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39"/>
      <c r="E33" s="136" t="s">
        <v>46</v>
      </c>
      <c r="F33" s="149">
        <f>ROUND((SUM(BG136:BG627)),  2)</f>
        <v>0</v>
      </c>
      <c r="G33" s="39"/>
      <c r="H33" s="39"/>
      <c r="I33" s="150">
        <v>0.20999999999999999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6" t="s">
        <v>47</v>
      </c>
      <c r="F34" s="149">
        <f>ROUND((SUM(BH136:BH627)),  2)</f>
        <v>0</v>
      </c>
      <c r="G34" s="39"/>
      <c r="H34" s="39"/>
      <c r="I34" s="150">
        <v>0.14999999999999999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6" t="s">
        <v>48</v>
      </c>
      <c r="F35" s="149">
        <f>ROUND((SUM(BI136:BI627)),  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6.96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25.44" customHeight="1">
      <c r="A37" s="39"/>
      <c r="B37" s="45"/>
      <c r="C37" s="151"/>
      <c r="D37" s="152" t="s">
        <v>49</v>
      </c>
      <c r="E37" s="153"/>
      <c r="F37" s="153"/>
      <c r="G37" s="154" t="s">
        <v>50</v>
      </c>
      <c r="H37" s="155" t="s">
        <v>51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1" customFormat="1" ht="14.4" customHeight="1">
      <c r="B39" s="21"/>
      <c r="L39" s="21"/>
    </row>
    <row r="40" s="1" customFormat="1" ht="14.4" customHeight="1">
      <c r="B40" s="21"/>
      <c r="L40" s="2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58" t="s">
        <v>52</v>
      </c>
      <c r="E50" s="159"/>
      <c r="F50" s="159"/>
      <c r="G50" s="158" t="s">
        <v>53</v>
      </c>
      <c r="H50" s="159"/>
      <c r="I50" s="159"/>
      <c r="J50" s="159"/>
      <c r="K50" s="159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0" t="s">
        <v>54</v>
      </c>
      <c r="E61" s="161"/>
      <c r="F61" s="162" t="s">
        <v>55</v>
      </c>
      <c r="G61" s="160" t="s">
        <v>54</v>
      </c>
      <c r="H61" s="161"/>
      <c r="I61" s="161"/>
      <c r="J61" s="163" t="s">
        <v>55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58" t="s">
        <v>56</v>
      </c>
      <c r="E65" s="164"/>
      <c r="F65" s="164"/>
      <c r="G65" s="158" t="s">
        <v>57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0" t="s">
        <v>54</v>
      </c>
      <c r="E76" s="161"/>
      <c r="F76" s="162" t="s">
        <v>55</v>
      </c>
      <c r="G76" s="160" t="s">
        <v>54</v>
      </c>
      <c r="H76" s="161"/>
      <c r="I76" s="161"/>
      <c r="J76" s="163" t="s">
        <v>55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88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7" t="str">
        <f>E7</f>
        <v>Venkovní sanace zdiva MŠ R. Tomáška 491, Studénka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 </v>
      </c>
      <c r="G87" s="41"/>
      <c r="H87" s="41"/>
      <c r="I87" s="33" t="s">
        <v>22</v>
      </c>
      <c r="J87" s="80" t="str">
        <f>IF(J10="","",J10)</f>
        <v>11. 5. 2022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Město Studénka</v>
      </c>
      <c r="G89" s="41"/>
      <c r="H89" s="41"/>
      <c r="I89" s="33" t="s">
        <v>32</v>
      </c>
      <c r="J89" s="37" t="str">
        <f>E19</f>
        <v>Michal Pospíšil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30</v>
      </c>
      <c r="D90" s="41"/>
      <c r="E90" s="41"/>
      <c r="F90" s="28" t="str">
        <f>IF(E16="","",E16)</f>
        <v>Vyplň údaj</v>
      </c>
      <c r="G90" s="41"/>
      <c r="H90" s="41"/>
      <c r="I90" s="33" t="s">
        <v>37</v>
      </c>
      <c r="J90" s="37" t="str">
        <f>E22</f>
        <v xml:space="preserve">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69" t="s">
        <v>89</v>
      </c>
      <c r="D92" s="170"/>
      <c r="E92" s="170"/>
      <c r="F92" s="170"/>
      <c r="G92" s="170"/>
      <c r="H92" s="170"/>
      <c r="I92" s="170"/>
      <c r="J92" s="171" t="s">
        <v>90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172" t="s">
        <v>91</v>
      </c>
      <c r="D94" s="41"/>
      <c r="E94" s="41"/>
      <c r="F94" s="41"/>
      <c r="G94" s="41"/>
      <c r="H94" s="41"/>
      <c r="I94" s="41"/>
      <c r="J94" s="111">
        <f>J136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92</v>
      </c>
    </row>
    <row r="95" s="9" customFormat="1" ht="24.96" customHeight="1">
      <c r="A95" s="9"/>
      <c r="B95" s="173"/>
      <c r="C95" s="174"/>
      <c r="D95" s="175" t="s">
        <v>93</v>
      </c>
      <c r="E95" s="176"/>
      <c r="F95" s="176"/>
      <c r="G95" s="176"/>
      <c r="H95" s="176"/>
      <c r="I95" s="176"/>
      <c r="J95" s="177">
        <f>J137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9"/>
      <c r="C96" s="180"/>
      <c r="D96" s="181" t="s">
        <v>94</v>
      </c>
      <c r="E96" s="182"/>
      <c r="F96" s="182"/>
      <c r="G96" s="182"/>
      <c r="H96" s="182"/>
      <c r="I96" s="182"/>
      <c r="J96" s="183">
        <f>J138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9"/>
      <c r="C97" s="180"/>
      <c r="D97" s="181" t="s">
        <v>95</v>
      </c>
      <c r="E97" s="182"/>
      <c r="F97" s="182"/>
      <c r="G97" s="182"/>
      <c r="H97" s="182"/>
      <c r="I97" s="182"/>
      <c r="J97" s="183">
        <f>J269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9"/>
      <c r="C98" s="180"/>
      <c r="D98" s="181" t="s">
        <v>96</v>
      </c>
      <c r="E98" s="182"/>
      <c r="F98" s="182"/>
      <c r="G98" s="182"/>
      <c r="H98" s="182"/>
      <c r="I98" s="182"/>
      <c r="J98" s="183">
        <f>J286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9"/>
      <c r="C99" s="180"/>
      <c r="D99" s="181" t="s">
        <v>97</v>
      </c>
      <c r="E99" s="182"/>
      <c r="F99" s="182"/>
      <c r="G99" s="182"/>
      <c r="H99" s="182"/>
      <c r="I99" s="182"/>
      <c r="J99" s="183">
        <f>J303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9"/>
      <c r="C100" s="180"/>
      <c r="D100" s="181" t="s">
        <v>98</v>
      </c>
      <c r="E100" s="182"/>
      <c r="F100" s="182"/>
      <c r="G100" s="182"/>
      <c r="H100" s="182"/>
      <c r="I100" s="182"/>
      <c r="J100" s="183">
        <f>J335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9"/>
      <c r="C101" s="180"/>
      <c r="D101" s="181" t="s">
        <v>99</v>
      </c>
      <c r="E101" s="182"/>
      <c r="F101" s="182"/>
      <c r="G101" s="182"/>
      <c r="H101" s="182"/>
      <c r="I101" s="182"/>
      <c r="J101" s="183">
        <f>J404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9"/>
      <c r="C102" s="180"/>
      <c r="D102" s="181" t="s">
        <v>100</v>
      </c>
      <c r="E102" s="182"/>
      <c r="F102" s="182"/>
      <c r="G102" s="182"/>
      <c r="H102" s="182"/>
      <c r="I102" s="182"/>
      <c r="J102" s="183">
        <f>J439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9"/>
      <c r="C103" s="180"/>
      <c r="D103" s="181" t="s">
        <v>101</v>
      </c>
      <c r="E103" s="182"/>
      <c r="F103" s="182"/>
      <c r="G103" s="182"/>
      <c r="H103" s="182"/>
      <c r="I103" s="182"/>
      <c r="J103" s="183">
        <f>J453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9"/>
      <c r="C104" s="180"/>
      <c r="D104" s="181" t="s">
        <v>102</v>
      </c>
      <c r="E104" s="182"/>
      <c r="F104" s="182"/>
      <c r="G104" s="182"/>
      <c r="H104" s="182"/>
      <c r="I104" s="182"/>
      <c r="J104" s="183">
        <f>J491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9"/>
      <c r="C105" s="180"/>
      <c r="D105" s="181" t="s">
        <v>103</v>
      </c>
      <c r="E105" s="182"/>
      <c r="F105" s="182"/>
      <c r="G105" s="182"/>
      <c r="H105" s="182"/>
      <c r="I105" s="182"/>
      <c r="J105" s="183">
        <f>J499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3"/>
      <c r="C106" s="174"/>
      <c r="D106" s="175" t="s">
        <v>104</v>
      </c>
      <c r="E106" s="176"/>
      <c r="F106" s="176"/>
      <c r="G106" s="176"/>
      <c r="H106" s="176"/>
      <c r="I106" s="176"/>
      <c r="J106" s="177">
        <f>J502</f>
        <v>0</v>
      </c>
      <c r="K106" s="174"/>
      <c r="L106" s="17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79"/>
      <c r="C107" s="180"/>
      <c r="D107" s="181" t="s">
        <v>105</v>
      </c>
      <c r="E107" s="182"/>
      <c r="F107" s="182"/>
      <c r="G107" s="182"/>
      <c r="H107" s="182"/>
      <c r="I107" s="182"/>
      <c r="J107" s="183">
        <f>J503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9"/>
      <c r="C108" s="180"/>
      <c r="D108" s="181" t="s">
        <v>106</v>
      </c>
      <c r="E108" s="182"/>
      <c r="F108" s="182"/>
      <c r="G108" s="182"/>
      <c r="H108" s="182"/>
      <c r="I108" s="182"/>
      <c r="J108" s="183">
        <f>J542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9"/>
      <c r="C109" s="180"/>
      <c r="D109" s="181" t="s">
        <v>107</v>
      </c>
      <c r="E109" s="182"/>
      <c r="F109" s="182"/>
      <c r="G109" s="182"/>
      <c r="H109" s="182"/>
      <c r="I109" s="182"/>
      <c r="J109" s="183">
        <f>J567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9"/>
      <c r="C110" s="180"/>
      <c r="D110" s="181" t="s">
        <v>108</v>
      </c>
      <c r="E110" s="182"/>
      <c r="F110" s="182"/>
      <c r="G110" s="182"/>
      <c r="H110" s="182"/>
      <c r="I110" s="182"/>
      <c r="J110" s="183">
        <f>J576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9"/>
      <c r="C111" s="180"/>
      <c r="D111" s="181" t="s">
        <v>109</v>
      </c>
      <c r="E111" s="182"/>
      <c r="F111" s="182"/>
      <c r="G111" s="182"/>
      <c r="H111" s="182"/>
      <c r="I111" s="182"/>
      <c r="J111" s="183">
        <f>J582</f>
        <v>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9"/>
      <c r="C112" s="180"/>
      <c r="D112" s="181" t="s">
        <v>110</v>
      </c>
      <c r="E112" s="182"/>
      <c r="F112" s="182"/>
      <c r="G112" s="182"/>
      <c r="H112" s="182"/>
      <c r="I112" s="182"/>
      <c r="J112" s="183">
        <f>J589</f>
        <v>0</v>
      </c>
      <c r="K112" s="180"/>
      <c r="L112" s="18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73"/>
      <c r="C113" s="174"/>
      <c r="D113" s="175" t="s">
        <v>111</v>
      </c>
      <c r="E113" s="176"/>
      <c r="F113" s="176"/>
      <c r="G113" s="176"/>
      <c r="H113" s="176"/>
      <c r="I113" s="176"/>
      <c r="J113" s="177">
        <f>J614</f>
        <v>0</v>
      </c>
      <c r="K113" s="174"/>
      <c r="L113" s="17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79"/>
      <c r="C114" s="180"/>
      <c r="D114" s="181" t="s">
        <v>112</v>
      </c>
      <c r="E114" s="182"/>
      <c r="F114" s="182"/>
      <c r="G114" s="182"/>
      <c r="H114" s="182"/>
      <c r="I114" s="182"/>
      <c r="J114" s="183">
        <f>J615</f>
        <v>0</v>
      </c>
      <c r="K114" s="180"/>
      <c r="L114" s="18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9"/>
      <c r="C115" s="180"/>
      <c r="D115" s="181" t="s">
        <v>113</v>
      </c>
      <c r="E115" s="182"/>
      <c r="F115" s="182"/>
      <c r="G115" s="182"/>
      <c r="H115" s="182"/>
      <c r="I115" s="182"/>
      <c r="J115" s="183">
        <f>J618</f>
        <v>0</v>
      </c>
      <c r="K115" s="180"/>
      <c r="L115" s="18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9"/>
      <c r="C116" s="180"/>
      <c r="D116" s="181" t="s">
        <v>114</v>
      </c>
      <c r="E116" s="182"/>
      <c r="F116" s="182"/>
      <c r="G116" s="182"/>
      <c r="H116" s="182"/>
      <c r="I116" s="182"/>
      <c r="J116" s="183">
        <f>J621</f>
        <v>0</v>
      </c>
      <c r="K116" s="180"/>
      <c r="L116" s="18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79"/>
      <c r="C117" s="180"/>
      <c r="D117" s="181" t="s">
        <v>115</v>
      </c>
      <c r="E117" s="182"/>
      <c r="F117" s="182"/>
      <c r="G117" s="182"/>
      <c r="H117" s="182"/>
      <c r="I117" s="182"/>
      <c r="J117" s="183">
        <f>J624</f>
        <v>0</v>
      </c>
      <c r="K117" s="180"/>
      <c r="L117" s="18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79"/>
      <c r="C118" s="180"/>
      <c r="D118" s="181" t="s">
        <v>116</v>
      </c>
      <c r="E118" s="182"/>
      <c r="F118" s="182"/>
      <c r="G118" s="182"/>
      <c r="H118" s="182"/>
      <c r="I118" s="182"/>
      <c r="J118" s="183">
        <f>J626</f>
        <v>0</v>
      </c>
      <c r="K118" s="180"/>
      <c r="L118" s="18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="2" customFormat="1" ht="6.96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96" customHeight="1">
      <c r="A125" s="39"/>
      <c r="B125" s="40"/>
      <c r="C125" s="24" t="s">
        <v>117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77" t="str">
        <f>E7</f>
        <v>Venkovní sanace zdiva MŠ R. Tomáška 491, Studénka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2" customHeight="1">
      <c r="A130" s="39"/>
      <c r="B130" s="40"/>
      <c r="C130" s="33" t="s">
        <v>20</v>
      </c>
      <c r="D130" s="41"/>
      <c r="E130" s="41"/>
      <c r="F130" s="28" t="str">
        <f>F10</f>
        <v xml:space="preserve"> </v>
      </c>
      <c r="G130" s="41"/>
      <c r="H130" s="41"/>
      <c r="I130" s="33" t="s">
        <v>22</v>
      </c>
      <c r="J130" s="80" t="str">
        <f>IF(J10="","",J10)</f>
        <v>11. 5. 2022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24</v>
      </c>
      <c r="D132" s="41"/>
      <c r="E132" s="41"/>
      <c r="F132" s="28" t="str">
        <f>E13</f>
        <v>Město Studénka</v>
      </c>
      <c r="G132" s="41"/>
      <c r="H132" s="41"/>
      <c r="I132" s="33" t="s">
        <v>32</v>
      </c>
      <c r="J132" s="37" t="str">
        <f>E19</f>
        <v>Michal Pospíšil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30</v>
      </c>
      <c r="D133" s="41"/>
      <c r="E133" s="41"/>
      <c r="F133" s="28" t="str">
        <f>IF(E16="","",E16)</f>
        <v>Vyplň údaj</v>
      </c>
      <c r="G133" s="41"/>
      <c r="H133" s="41"/>
      <c r="I133" s="33" t="s">
        <v>37</v>
      </c>
      <c r="J133" s="37" t="str">
        <f>E22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0.32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11" customFormat="1" ht="29.28" customHeight="1">
      <c r="A135" s="185"/>
      <c r="B135" s="186"/>
      <c r="C135" s="187" t="s">
        <v>118</v>
      </c>
      <c r="D135" s="188" t="s">
        <v>64</v>
      </c>
      <c r="E135" s="188" t="s">
        <v>60</v>
      </c>
      <c r="F135" s="188" t="s">
        <v>61</v>
      </c>
      <c r="G135" s="188" t="s">
        <v>119</v>
      </c>
      <c r="H135" s="188" t="s">
        <v>120</v>
      </c>
      <c r="I135" s="188" t="s">
        <v>121</v>
      </c>
      <c r="J135" s="188" t="s">
        <v>90</v>
      </c>
      <c r="K135" s="189" t="s">
        <v>122</v>
      </c>
      <c r="L135" s="190"/>
      <c r="M135" s="101" t="s">
        <v>1</v>
      </c>
      <c r="N135" s="102" t="s">
        <v>43</v>
      </c>
      <c r="O135" s="102" t="s">
        <v>123</v>
      </c>
      <c r="P135" s="102" t="s">
        <v>124</v>
      </c>
      <c r="Q135" s="102" t="s">
        <v>125</v>
      </c>
      <c r="R135" s="102" t="s">
        <v>126</v>
      </c>
      <c r="S135" s="102" t="s">
        <v>127</v>
      </c>
      <c r="T135" s="103" t="s">
        <v>128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="2" customFormat="1" ht="22.8" customHeight="1">
      <c r="A136" s="39"/>
      <c r="B136" s="40"/>
      <c r="C136" s="108" t="s">
        <v>129</v>
      </c>
      <c r="D136" s="41"/>
      <c r="E136" s="41"/>
      <c r="F136" s="41"/>
      <c r="G136" s="41"/>
      <c r="H136" s="41"/>
      <c r="I136" s="41"/>
      <c r="J136" s="191">
        <f>BK136</f>
        <v>0</v>
      </c>
      <c r="K136" s="41"/>
      <c r="L136" s="45"/>
      <c r="M136" s="104"/>
      <c r="N136" s="192"/>
      <c r="O136" s="105"/>
      <c r="P136" s="193">
        <f>P137+P502+P614</f>
        <v>0</v>
      </c>
      <c r="Q136" s="105"/>
      <c r="R136" s="193">
        <f>R137+R502+R614</f>
        <v>66.781695369999994</v>
      </c>
      <c r="S136" s="105"/>
      <c r="T136" s="194">
        <f>T137+T502+T614</f>
        <v>80.942030000000003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78</v>
      </c>
      <c r="AU136" s="18" t="s">
        <v>92</v>
      </c>
      <c r="BK136" s="195">
        <f>BK137+BK502+BK614</f>
        <v>0</v>
      </c>
    </row>
    <row r="137" s="12" customFormat="1" ht="25.92" customHeight="1">
      <c r="A137" s="12"/>
      <c r="B137" s="196"/>
      <c r="C137" s="197"/>
      <c r="D137" s="198" t="s">
        <v>78</v>
      </c>
      <c r="E137" s="199" t="s">
        <v>130</v>
      </c>
      <c r="F137" s="199" t="s">
        <v>131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P138+P269+P286+P303+P335+P404+P439+P453+P491+P499</f>
        <v>0</v>
      </c>
      <c r="Q137" s="204"/>
      <c r="R137" s="205">
        <f>R138+R269+R286+R303+R335+R404+R439+R453+R491+R499</f>
        <v>65.561968769999993</v>
      </c>
      <c r="S137" s="204"/>
      <c r="T137" s="206">
        <f>T138+T269+T286+T303+T335+T404+T439+T453+T491+T499</f>
        <v>80.295304999999999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84</v>
      </c>
      <c r="AT137" s="208" t="s">
        <v>78</v>
      </c>
      <c r="AU137" s="208" t="s">
        <v>79</v>
      </c>
      <c r="AY137" s="207" t="s">
        <v>132</v>
      </c>
      <c r="BK137" s="209">
        <f>BK138+BK269+BK286+BK303+BK335+BK404+BK439+BK453+BK491+BK499</f>
        <v>0</v>
      </c>
    </row>
    <row r="138" s="12" customFormat="1" ht="22.8" customHeight="1">
      <c r="A138" s="12"/>
      <c r="B138" s="196"/>
      <c r="C138" s="197"/>
      <c r="D138" s="198" t="s">
        <v>78</v>
      </c>
      <c r="E138" s="210" t="s">
        <v>84</v>
      </c>
      <c r="F138" s="210" t="s">
        <v>133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SUM(P139:P268)</f>
        <v>0</v>
      </c>
      <c r="Q138" s="204"/>
      <c r="R138" s="205">
        <f>SUM(R139:R268)</f>
        <v>24.797999999999998</v>
      </c>
      <c r="S138" s="204"/>
      <c r="T138" s="206">
        <f>SUM(T139:T268)</f>
        <v>79.955404999999999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84</v>
      </c>
      <c r="AT138" s="208" t="s">
        <v>78</v>
      </c>
      <c r="AU138" s="208" t="s">
        <v>84</v>
      </c>
      <c r="AY138" s="207" t="s">
        <v>132</v>
      </c>
      <c r="BK138" s="209">
        <f>SUM(BK139:BK268)</f>
        <v>0</v>
      </c>
    </row>
    <row r="139" s="2" customFormat="1" ht="16.5" customHeight="1">
      <c r="A139" s="39"/>
      <c r="B139" s="40"/>
      <c r="C139" s="212" t="s">
        <v>84</v>
      </c>
      <c r="D139" s="212" t="s">
        <v>134</v>
      </c>
      <c r="E139" s="213" t="s">
        <v>135</v>
      </c>
      <c r="F139" s="214" t="s">
        <v>136</v>
      </c>
      <c r="G139" s="215" t="s">
        <v>137</v>
      </c>
      <c r="H139" s="216">
        <v>57.850000000000001</v>
      </c>
      <c r="I139" s="217"/>
      <c r="J139" s="218">
        <f>ROUND(I139*H139,2)</f>
        <v>0</v>
      </c>
      <c r="K139" s="214" t="s">
        <v>138</v>
      </c>
      <c r="L139" s="45"/>
      <c r="M139" s="219" t="s">
        <v>1</v>
      </c>
      <c r="N139" s="220" t="s">
        <v>44</v>
      </c>
      <c r="O139" s="92"/>
      <c r="P139" s="221">
        <f>O139*H139</f>
        <v>0</v>
      </c>
      <c r="Q139" s="221">
        <v>0</v>
      </c>
      <c r="R139" s="221">
        <f>Q139*H139</f>
        <v>0</v>
      </c>
      <c r="S139" s="221">
        <v>0.255</v>
      </c>
      <c r="T139" s="222">
        <f>S139*H139</f>
        <v>14.751750000000001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3" t="s">
        <v>139</v>
      </c>
      <c r="AT139" s="223" t="s">
        <v>134</v>
      </c>
      <c r="AU139" s="223" t="s">
        <v>86</v>
      </c>
      <c r="AY139" s="18" t="s">
        <v>132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84</v>
      </c>
      <c r="BK139" s="224">
        <f>ROUND(I139*H139,2)</f>
        <v>0</v>
      </c>
      <c r="BL139" s="18" t="s">
        <v>139</v>
      </c>
      <c r="BM139" s="223" t="s">
        <v>140</v>
      </c>
    </row>
    <row r="140" s="13" customFormat="1">
      <c r="A140" s="13"/>
      <c r="B140" s="225"/>
      <c r="C140" s="226"/>
      <c r="D140" s="227" t="s">
        <v>141</v>
      </c>
      <c r="E140" s="228" t="s">
        <v>1</v>
      </c>
      <c r="F140" s="229" t="s">
        <v>142</v>
      </c>
      <c r="G140" s="226"/>
      <c r="H140" s="228" t="s">
        <v>1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141</v>
      </c>
      <c r="AU140" s="235" t="s">
        <v>86</v>
      </c>
      <c r="AV140" s="13" t="s">
        <v>84</v>
      </c>
      <c r="AW140" s="13" t="s">
        <v>36</v>
      </c>
      <c r="AX140" s="13" t="s">
        <v>79</v>
      </c>
      <c r="AY140" s="235" t="s">
        <v>132</v>
      </c>
    </row>
    <row r="141" s="13" customFormat="1">
      <c r="A141" s="13"/>
      <c r="B141" s="225"/>
      <c r="C141" s="226"/>
      <c r="D141" s="227" t="s">
        <v>141</v>
      </c>
      <c r="E141" s="228" t="s">
        <v>1</v>
      </c>
      <c r="F141" s="229" t="s">
        <v>143</v>
      </c>
      <c r="G141" s="226"/>
      <c r="H141" s="228" t="s">
        <v>1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141</v>
      </c>
      <c r="AU141" s="235" t="s">
        <v>86</v>
      </c>
      <c r="AV141" s="13" t="s">
        <v>84</v>
      </c>
      <c r="AW141" s="13" t="s">
        <v>36</v>
      </c>
      <c r="AX141" s="13" t="s">
        <v>79</v>
      </c>
      <c r="AY141" s="235" t="s">
        <v>132</v>
      </c>
    </row>
    <row r="142" s="14" customFormat="1">
      <c r="A142" s="14"/>
      <c r="B142" s="236"/>
      <c r="C142" s="237"/>
      <c r="D142" s="227" t="s">
        <v>141</v>
      </c>
      <c r="E142" s="238" t="s">
        <v>1</v>
      </c>
      <c r="F142" s="239" t="s">
        <v>144</v>
      </c>
      <c r="G142" s="237"/>
      <c r="H142" s="240">
        <v>5.5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141</v>
      </c>
      <c r="AU142" s="246" t="s">
        <v>86</v>
      </c>
      <c r="AV142" s="14" t="s">
        <v>86</v>
      </c>
      <c r="AW142" s="14" t="s">
        <v>36</v>
      </c>
      <c r="AX142" s="14" t="s">
        <v>79</v>
      </c>
      <c r="AY142" s="246" t="s">
        <v>132</v>
      </c>
    </row>
    <row r="143" s="13" customFormat="1">
      <c r="A143" s="13"/>
      <c r="B143" s="225"/>
      <c r="C143" s="226"/>
      <c r="D143" s="227" t="s">
        <v>141</v>
      </c>
      <c r="E143" s="228" t="s">
        <v>1</v>
      </c>
      <c r="F143" s="229" t="s">
        <v>145</v>
      </c>
      <c r="G143" s="226"/>
      <c r="H143" s="228" t="s">
        <v>1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141</v>
      </c>
      <c r="AU143" s="235" t="s">
        <v>86</v>
      </c>
      <c r="AV143" s="13" t="s">
        <v>84</v>
      </c>
      <c r="AW143" s="13" t="s">
        <v>36</v>
      </c>
      <c r="AX143" s="13" t="s">
        <v>79</v>
      </c>
      <c r="AY143" s="235" t="s">
        <v>132</v>
      </c>
    </row>
    <row r="144" s="14" customFormat="1">
      <c r="A144" s="14"/>
      <c r="B144" s="236"/>
      <c r="C144" s="237"/>
      <c r="D144" s="227" t="s">
        <v>141</v>
      </c>
      <c r="E144" s="238" t="s">
        <v>1</v>
      </c>
      <c r="F144" s="239" t="s">
        <v>146</v>
      </c>
      <c r="G144" s="237"/>
      <c r="H144" s="240">
        <v>15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141</v>
      </c>
      <c r="AU144" s="246" t="s">
        <v>86</v>
      </c>
      <c r="AV144" s="14" t="s">
        <v>86</v>
      </c>
      <c r="AW144" s="14" t="s">
        <v>36</v>
      </c>
      <c r="AX144" s="14" t="s">
        <v>79</v>
      </c>
      <c r="AY144" s="246" t="s">
        <v>132</v>
      </c>
    </row>
    <row r="145" s="14" customFormat="1">
      <c r="A145" s="14"/>
      <c r="B145" s="236"/>
      <c r="C145" s="237"/>
      <c r="D145" s="227" t="s">
        <v>141</v>
      </c>
      <c r="E145" s="238" t="s">
        <v>1</v>
      </c>
      <c r="F145" s="239" t="s">
        <v>147</v>
      </c>
      <c r="G145" s="237"/>
      <c r="H145" s="240">
        <v>31.350000000000001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141</v>
      </c>
      <c r="AU145" s="246" t="s">
        <v>86</v>
      </c>
      <c r="AV145" s="14" t="s">
        <v>86</v>
      </c>
      <c r="AW145" s="14" t="s">
        <v>36</v>
      </c>
      <c r="AX145" s="14" t="s">
        <v>79</v>
      </c>
      <c r="AY145" s="246" t="s">
        <v>132</v>
      </c>
    </row>
    <row r="146" s="14" customFormat="1">
      <c r="A146" s="14"/>
      <c r="B146" s="236"/>
      <c r="C146" s="237"/>
      <c r="D146" s="227" t="s">
        <v>141</v>
      </c>
      <c r="E146" s="238" t="s">
        <v>1</v>
      </c>
      <c r="F146" s="239" t="s">
        <v>148</v>
      </c>
      <c r="G146" s="237"/>
      <c r="H146" s="240">
        <v>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141</v>
      </c>
      <c r="AU146" s="246" t="s">
        <v>86</v>
      </c>
      <c r="AV146" s="14" t="s">
        <v>86</v>
      </c>
      <c r="AW146" s="14" t="s">
        <v>36</v>
      </c>
      <c r="AX146" s="14" t="s">
        <v>79</v>
      </c>
      <c r="AY146" s="246" t="s">
        <v>132</v>
      </c>
    </row>
    <row r="147" s="15" customFormat="1">
      <c r="A147" s="15"/>
      <c r="B147" s="247"/>
      <c r="C147" s="248"/>
      <c r="D147" s="227" t="s">
        <v>141</v>
      </c>
      <c r="E147" s="249" t="s">
        <v>1</v>
      </c>
      <c r="F147" s="250" t="s">
        <v>149</v>
      </c>
      <c r="G147" s="248"/>
      <c r="H147" s="251">
        <v>57.850000000000001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141</v>
      </c>
      <c r="AU147" s="257" t="s">
        <v>86</v>
      </c>
      <c r="AV147" s="15" t="s">
        <v>139</v>
      </c>
      <c r="AW147" s="15" t="s">
        <v>36</v>
      </c>
      <c r="AX147" s="15" t="s">
        <v>84</v>
      </c>
      <c r="AY147" s="257" t="s">
        <v>132</v>
      </c>
    </row>
    <row r="148" s="2" customFormat="1" ht="16.5" customHeight="1">
      <c r="A148" s="39"/>
      <c r="B148" s="40"/>
      <c r="C148" s="212" t="s">
        <v>86</v>
      </c>
      <c r="D148" s="212" t="s">
        <v>134</v>
      </c>
      <c r="E148" s="213" t="s">
        <v>150</v>
      </c>
      <c r="F148" s="214" t="s">
        <v>151</v>
      </c>
      <c r="G148" s="215" t="s">
        <v>137</v>
      </c>
      <c r="H148" s="216">
        <v>37.060000000000002</v>
      </c>
      <c r="I148" s="217"/>
      <c r="J148" s="218">
        <f>ROUND(I148*H148,2)</f>
        <v>0</v>
      </c>
      <c r="K148" s="214" t="s">
        <v>138</v>
      </c>
      <c r="L148" s="45"/>
      <c r="M148" s="219" t="s">
        <v>1</v>
      </c>
      <c r="N148" s="220" t="s">
        <v>44</v>
      </c>
      <c r="O148" s="92"/>
      <c r="P148" s="221">
        <f>O148*H148</f>
        <v>0</v>
      </c>
      <c r="Q148" s="221">
        <v>0</v>
      </c>
      <c r="R148" s="221">
        <f>Q148*H148</f>
        <v>0</v>
      </c>
      <c r="S148" s="221">
        <v>0.28999999999999998</v>
      </c>
      <c r="T148" s="222">
        <f>S148*H148</f>
        <v>10.747400000000001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3" t="s">
        <v>139</v>
      </c>
      <c r="AT148" s="223" t="s">
        <v>134</v>
      </c>
      <c r="AU148" s="223" t="s">
        <v>86</v>
      </c>
      <c r="AY148" s="18" t="s">
        <v>132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8" t="s">
        <v>84</v>
      </c>
      <c r="BK148" s="224">
        <f>ROUND(I148*H148,2)</f>
        <v>0</v>
      </c>
      <c r="BL148" s="18" t="s">
        <v>139</v>
      </c>
      <c r="BM148" s="223" t="s">
        <v>152</v>
      </c>
    </row>
    <row r="149" s="13" customFormat="1">
      <c r="A149" s="13"/>
      <c r="B149" s="225"/>
      <c r="C149" s="226"/>
      <c r="D149" s="227" t="s">
        <v>141</v>
      </c>
      <c r="E149" s="228" t="s">
        <v>1</v>
      </c>
      <c r="F149" s="229" t="s">
        <v>142</v>
      </c>
      <c r="G149" s="226"/>
      <c r="H149" s="228" t="s">
        <v>1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141</v>
      </c>
      <c r="AU149" s="235" t="s">
        <v>86</v>
      </c>
      <c r="AV149" s="13" t="s">
        <v>84</v>
      </c>
      <c r="AW149" s="13" t="s">
        <v>36</v>
      </c>
      <c r="AX149" s="13" t="s">
        <v>79</v>
      </c>
      <c r="AY149" s="235" t="s">
        <v>132</v>
      </c>
    </row>
    <row r="150" s="13" customFormat="1">
      <c r="A150" s="13"/>
      <c r="B150" s="225"/>
      <c r="C150" s="226"/>
      <c r="D150" s="227" t="s">
        <v>141</v>
      </c>
      <c r="E150" s="228" t="s">
        <v>1</v>
      </c>
      <c r="F150" s="229" t="s">
        <v>143</v>
      </c>
      <c r="G150" s="226"/>
      <c r="H150" s="228" t="s">
        <v>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141</v>
      </c>
      <c r="AU150" s="235" t="s">
        <v>86</v>
      </c>
      <c r="AV150" s="13" t="s">
        <v>84</v>
      </c>
      <c r="AW150" s="13" t="s">
        <v>36</v>
      </c>
      <c r="AX150" s="13" t="s">
        <v>79</v>
      </c>
      <c r="AY150" s="235" t="s">
        <v>132</v>
      </c>
    </row>
    <row r="151" s="14" customFormat="1">
      <c r="A151" s="14"/>
      <c r="B151" s="236"/>
      <c r="C151" s="237"/>
      <c r="D151" s="227" t="s">
        <v>141</v>
      </c>
      <c r="E151" s="238" t="s">
        <v>1</v>
      </c>
      <c r="F151" s="239" t="s">
        <v>144</v>
      </c>
      <c r="G151" s="237"/>
      <c r="H151" s="240">
        <v>5.5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141</v>
      </c>
      <c r="AU151" s="246" t="s">
        <v>86</v>
      </c>
      <c r="AV151" s="14" t="s">
        <v>86</v>
      </c>
      <c r="AW151" s="14" t="s">
        <v>36</v>
      </c>
      <c r="AX151" s="14" t="s">
        <v>79</v>
      </c>
      <c r="AY151" s="246" t="s">
        <v>132</v>
      </c>
    </row>
    <row r="152" s="13" customFormat="1">
      <c r="A152" s="13"/>
      <c r="B152" s="225"/>
      <c r="C152" s="226"/>
      <c r="D152" s="227" t="s">
        <v>141</v>
      </c>
      <c r="E152" s="228" t="s">
        <v>1</v>
      </c>
      <c r="F152" s="229" t="s">
        <v>153</v>
      </c>
      <c r="G152" s="226"/>
      <c r="H152" s="228" t="s">
        <v>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141</v>
      </c>
      <c r="AU152" s="235" t="s">
        <v>86</v>
      </c>
      <c r="AV152" s="13" t="s">
        <v>84</v>
      </c>
      <c r="AW152" s="13" t="s">
        <v>36</v>
      </c>
      <c r="AX152" s="13" t="s">
        <v>79</v>
      </c>
      <c r="AY152" s="235" t="s">
        <v>132</v>
      </c>
    </row>
    <row r="153" s="14" customFormat="1">
      <c r="A153" s="14"/>
      <c r="B153" s="236"/>
      <c r="C153" s="237"/>
      <c r="D153" s="227" t="s">
        <v>141</v>
      </c>
      <c r="E153" s="238" t="s">
        <v>1</v>
      </c>
      <c r="F153" s="239" t="s">
        <v>154</v>
      </c>
      <c r="G153" s="237"/>
      <c r="H153" s="240">
        <v>31.559999999999999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141</v>
      </c>
      <c r="AU153" s="246" t="s">
        <v>86</v>
      </c>
      <c r="AV153" s="14" t="s">
        <v>86</v>
      </c>
      <c r="AW153" s="14" t="s">
        <v>36</v>
      </c>
      <c r="AX153" s="14" t="s">
        <v>79</v>
      </c>
      <c r="AY153" s="246" t="s">
        <v>132</v>
      </c>
    </row>
    <row r="154" s="15" customFormat="1">
      <c r="A154" s="15"/>
      <c r="B154" s="247"/>
      <c r="C154" s="248"/>
      <c r="D154" s="227" t="s">
        <v>141</v>
      </c>
      <c r="E154" s="249" t="s">
        <v>1</v>
      </c>
      <c r="F154" s="250" t="s">
        <v>149</v>
      </c>
      <c r="G154" s="248"/>
      <c r="H154" s="251">
        <v>37.060000000000002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141</v>
      </c>
      <c r="AU154" s="257" t="s">
        <v>86</v>
      </c>
      <c r="AV154" s="15" t="s">
        <v>139</v>
      </c>
      <c r="AW154" s="15" t="s">
        <v>36</v>
      </c>
      <c r="AX154" s="15" t="s">
        <v>84</v>
      </c>
      <c r="AY154" s="257" t="s">
        <v>132</v>
      </c>
    </row>
    <row r="155" s="2" customFormat="1" ht="16.5" customHeight="1">
      <c r="A155" s="39"/>
      <c r="B155" s="40"/>
      <c r="C155" s="212" t="s">
        <v>155</v>
      </c>
      <c r="D155" s="212" t="s">
        <v>134</v>
      </c>
      <c r="E155" s="213" t="s">
        <v>156</v>
      </c>
      <c r="F155" s="214" t="s">
        <v>157</v>
      </c>
      <c r="G155" s="215" t="s">
        <v>137</v>
      </c>
      <c r="H155" s="216">
        <v>60.948999999999998</v>
      </c>
      <c r="I155" s="217"/>
      <c r="J155" s="218">
        <f>ROUND(I155*H155,2)</f>
        <v>0</v>
      </c>
      <c r="K155" s="214" t="s">
        <v>138</v>
      </c>
      <c r="L155" s="45"/>
      <c r="M155" s="219" t="s">
        <v>1</v>
      </c>
      <c r="N155" s="220" t="s">
        <v>44</v>
      </c>
      <c r="O155" s="92"/>
      <c r="P155" s="221">
        <f>O155*H155</f>
        <v>0</v>
      </c>
      <c r="Q155" s="221">
        <v>0</v>
      </c>
      <c r="R155" s="221">
        <f>Q155*H155</f>
        <v>0</v>
      </c>
      <c r="S155" s="221">
        <v>0.17000000000000001</v>
      </c>
      <c r="T155" s="222">
        <f>S155*H155</f>
        <v>10.361330000000001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3" t="s">
        <v>139</v>
      </c>
      <c r="AT155" s="223" t="s">
        <v>134</v>
      </c>
      <c r="AU155" s="223" t="s">
        <v>86</v>
      </c>
      <c r="AY155" s="18" t="s">
        <v>132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84</v>
      </c>
      <c r="BK155" s="224">
        <f>ROUND(I155*H155,2)</f>
        <v>0</v>
      </c>
      <c r="BL155" s="18" t="s">
        <v>139</v>
      </c>
      <c r="BM155" s="223" t="s">
        <v>158</v>
      </c>
    </row>
    <row r="156" s="13" customFormat="1">
      <c r="A156" s="13"/>
      <c r="B156" s="225"/>
      <c r="C156" s="226"/>
      <c r="D156" s="227" t="s">
        <v>141</v>
      </c>
      <c r="E156" s="228" t="s">
        <v>1</v>
      </c>
      <c r="F156" s="229" t="s">
        <v>142</v>
      </c>
      <c r="G156" s="226"/>
      <c r="H156" s="228" t="s">
        <v>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141</v>
      </c>
      <c r="AU156" s="235" t="s">
        <v>86</v>
      </c>
      <c r="AV156" s="13" t="s">
        <v>84</v>
      </c>
      <c r="AW156" s="13" t="s">
        <v>36</v>
      </c>
      <c r="AX156" s="13" t="s">
        <v>79</v>
      </c>
      <c r="AY156" s="235" t="s">
        <v>132</v>
      </c>
    </row>
    <row r="157" s="13" customFormat="1">
      <c r="A157" s="13"/>
      <c r="B157" s="225"/>
      <c r="C157" s="226"/>
      <c r="D157" s="227" t="s">
        <v>141</v>
      </c>
      <c r="E157" s="228" t="s">
        <v>1</v>
      </c>
      <c r="F157" s="229" t="s">
        <v>159</v>
      </c>
      <c r="G157" s="226"/>
      <c r="H157" s="228" t="s">
        <v>1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141</v>
      </c>
      <c r="AU157" s="235" t="s">
        <v>86</v>
      </c>
      <c r="AV157" s="13" t="s">
        <v>84</v>
      </c>
      <c r="AW157" s="13" t="s">
        <v>36</v>
      </c>
      <c r="AX157" s="13" t="s">
        <v>79</v>
      </c>
      <c r="AY157" s="235" t="s">
        <v>132</v>
      </c>
    </row>
    <row r="158" s="14" customFormat="1">
      <c r="A158" s="14"/>
      <c r="B158" s="236"/>
      <c r="C158" s="237"/>
      <c r="D158" s="227" t="s">
        <v>141</v>
      </c>
      <c r="E158" s="238" t="s">
        <v>1</v>
      </c>
      <c r="F158" s="239" t="s">
        <v>160</v>
      </c>
      <c r="G158" s="237"/>
      <c r="H158" s="240">
        <v>3.3300000000000001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141</v>
      </c>
      <c r="AU158" s="246" t="s">
        <v>86</v>
      </c>
      <c r="AV158" s="14" t="s">
        <v>86</v>
      </c>
      <c r="AW158" s="14" t="s">
        <v>36</v>
      </c>
      <c r="AX158" s="14" t="s">
        <v>79</v>
      </c>
      <c r="AY158" s="246" t="s">
        <v>132</v>
      </c>
    </row>
    <row r="159" s="14" customFormat="1">
      <c r="A159" s="14"/>
      <c r="B159" s="236"/>
      <c r="C159" s="237"/>
      <c r="D159" s="227" t="s">
        <v>141</v>
      </c>
      <c r="E159" s="238" t="s">
        <v>1</v>
      </c>
      <c r="F159" s="239" t="s">
        <v>161</v>
      </c>
      <c r="G159" s="237"/>
      <c r="H159" s="240">
        <v>6.9349999999999996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141</v>
      </c>
      <c r="AU159" s="246" t="s">
        <v>86</v>
      </c>
      <c r="AV159" s="14" t="s">
        <v>86</v>
      </c>
      <c r="AW159" s="14" t="s">
        <v>36</v>
      </c>
      <c r="AX159" s="14" t="s">
        <v>79</v>
      </c>
      <c r="AY159" s="246" t="s">
        <v>132</v>
      </c>
    </row>
    <row r="160" s="14" customFormat="1">
      <c r="A160" s="14"/>
      <c r="B160" s="236"/>
      <c r="C160" s="237"/>
      <c r="D160" s="227" t="s">
        <v>141</v>
      </c>
      <c r="E160" s="238" t="s">
        <v>1</v>
      </c>
      <c r="F160" s="239" t="s">
        <v>162</v>
      </c>
      <c r="G160" s="237"/>
      <c r="H160" s="240">
        <v>6.194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141</v>
      </c>
      <c r="AU160" s="246" t="s">
        <v>86</v>
      </c>
      <c r="AV160" s="14" t="s">
        <v>86</v>
      </c>
      <c r="AW160" s="14" t="s">
        <v>36</v>
      </c>
      <c r="AX160" s="14" t="s">
        <v>79</v>
      </c>
      <c r="AY160" s="246" t="s">
        <v>132</v>
      </c>
    </row>
    <row r="161" s="14" customFormat="1">
      <c r="A161" s="14"/>
      <c r="B161" s="236"/>
      <c r="C161" s="237"/>
      <c r="D161" s="227" t="s">
        <v>141</v>
      </c>
      <c r="E161" s="238" t="s">
        <v>1</v>
      </c>
      <c r="F161" s="239" t="s">
        <v>163</v>
      </c>
      <c r="G161" s="237"/>
      <c r="H161" s="240">
        <v>3.75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141</v>
      </c>
      <c r="AU161" s="246" t="s">
        <v>86</v>
      </c>
      <c r="AV161" s="14" t="s">
        <v>86</v>
      </c>
      <c r="AW161" s="14" t="s">
        <v>36</v>
      </c>
      <c r="AX161" s="14" t="s">
        <v>79</v>
      </c>
      <c r="AY161" s="246" t="s">
        <v>132</v>
      </c>
    </row>
    <row r="162" s="14" customFormat="1">
      <c r="A162" s="14"/>
      <c r="B162" s="236"/>
      <c r="C162" s="237"/>
      <c r="D162" s="227" t="s">
        <v>141</v>
      </c>
      <c r="E162" s="238" t="s">
        <v>1</v>
      </c>
      <c r="F162" s="239" t="s">
        <v>164</v>
      </c>
      <c r="G162" s="237"/>
      <c r="H162" s="240">
        <v>6.6900000000000004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141</v>
      </c>
      <c r="AU162" s="246" t="s">
        <v>86</v>
      </c>
      <c r="AV162" s="14" t="s">
        <v>86</v>
      </c>
      <c r="AW162" s="14" t="s">
        <v>36</v>
      </c>
      <c r="AX162" s="14" t="s">
        <v>79</v>
      </c>
      <c r="AY162" s="246" t="s">
        <v>132</v>
      </c>
    </row>
    <row r="163" s="14" customFormat="1">
      <c r="A163" s="14"/>
      <c r="B163" s="236"/>
      <c r="C163" s="237"/>
      <c r="D163" s="227" t="s">
        <v>141</v>
      </c>
      <c r="E163" s="238" t="s">
        <v>1</v>
      </c>
      <c r="F163" s="239" t="s">
        <v>165</v>
      </c>
      <c r="G163" s="237"/>
      <c r="H163" s="240">
        <v>4.5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141</v>
      </c>
      <c r="AU163" s="246" t="s">
        <v>86</v>
      </c>
      <c r="AV163" s="14" t="s">
        <v>86</v>
      </c>
      <c r="AW163" s="14" t="s">
        <v>36</v>
      </c>
      <c r="AX163" s="14" t="s">
        <v>79</v>
      </c>
      <c r="AY163" s="246" t="s">
        <v>132</v>
      </c>
    </row>
    <row r="164" s="16" customFormat="1">
      <c r="A164" s="16"/>
      <c r="B164" s="258"/>
      <c r="C164" s="259"/>
      <c r="D164" s="227" t="s">
        <v>141</v>
      </c>
      <c r="E164" s="260" t="s">
        <v>1</v>
      </c>
      <c r="F164" s="261" t="s">
        <v>166</v>
      </c>
      <c r="G164" s="259"/>
      <c r="H164" s="262">
        <v>31.399000000000001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8" t="s">
        <v>141</v>
      </c>
      <c r="AU164" s="268" t="s">
        <v>86</v>
      </c>
      <c r="AV164" s="16" t="s">
        <v>155</v>
      </c>
      <c r="AW164" s="16" t="s">
        <v>36</v>
      </c>
      <c r="AX164" s="16" t="s">
        <v>79</v>
      </c>
      <c r="AY164" s="268" t="s">
        <v>132</v>
      </c>
    </row>
    <row r="165" s="14" customFormat="1">
      <c r="A165" s="14"/>
      <c r="B165" s="236"/>
      <c r="C165" s="237"/>
      <c r="D165" s="227" t="s">
        <v>141</v>
      </c>
      <c r="E165" s="238" t="s">
        <v>1</v>
      </c>
      <c r="F165" s="239" t="s">
        <v>167</v>
      </c>
      <c r="G165" s="237"/>
      <c r="H165" s="240">
        <v>1.77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141</v>
      </c>
      <c r="AU165" s="246" t="s">
        <v>86</v>
      </c>
      <c r="AV165" s="14" t="s">
        <v>86</v>
      </c>
      <c r="AW165" s="14" t="s">
        <v>36</v>
      </c>
      <c r="AX165" s="14" t="s">
        <v>79</v>
      </c>
      <c r="AY165" s="246" t="s">
        <v>132</v>
      </c>
    </row>
    <row r="166" s="14" customFormat="1">
      <c r="A166" s="14"/>
      <c r="B166" s="236"/>
      <c r="C166" s="237"/>
      <c r="D166" s="227" t="s">
        <v>141</v>
      </c>
      <c r="E166" s="238" t="s">
        <v>1</v>
      </c>
      <c r="F166" s="239" t="s">
        <v>168</v>
      </c>
      <c r="G166" s="237"/>
      <c r="H166" s="240">
        <v>6.75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141</v>
      </c>
      <c r="AU166" s="246" t="s">
        <v>86</v>
      </c>
      <c r="AV166" s="14" t="s">
        <v>86</v>
      </c>
      <c r="AW166" s="14" t="s">
        <v>36</v>
      </c>
      <c r="AX166" s="14" t="s">
        <v>79</v>
      </c>
      <c r="AY166" s="246" t="s">
        <v>132</v>
      </c>
    </row>
    <row r="167" s="14" customFormat="1">
      <c r="A167" s="14"/>
      <c r="B167" s="236"/>
      <c r="C167" s="237"/>
      <c r="D167" s="227" t="s">
        <v>141</v>
      </c>
      <c r="E167" s="238" t="s">
        <v>1</v>
      </c>
      <c r="F167" s="239" t="s">
        <v>169</v>
      </c>
      <c r="G167" s="237"/>
      <c r="H167" s="240">
        <v>3.1499999999999999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141</v>
      </c>
      <c r="AU167" s="246" t="s">
        <v>86</v>
      </c>
      <c r="AV167" s="14" t="s">
        <v>86</v>
      </c>
      <c r="AW167" s="14" t="s">
        <v>36</v>
      </c>
      <c r="AX167" s="14" t="s">
        <v>79</v>
      </c>
      <c r="AY167" s="246" t="s">
        <v>132</v>
      </c>
    </row>
    <row r="168" s="14" customFormat="1">
      <c r="A168" s="14"/>
      <c r="B168" s="236"/>
      <c r="C168" s="237"/>
      <c r="D168" s="227" t="s">
        <v>141</v>
      </c>
      <c r="E168" s="238" t="s">
        <v>1</v>
      </c>
      <c r="F168" s="239" t="s">
        <v>170</v>
      </c>
      <c r="G168" s="237"/>
      <c r="H168" s="240">
        <v>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141</v>
      </c>
      <c r="AU168" s="246" t="s">
        <v>86</v>
      </c>
      <c r="AV168" s="14" t="s">
        <v>86</v>
      </c>
      <c r="AW168" s="14" t="s">
        <v>36</v>
      </c>
      <c r="AX168" s="14" t="s">
        <v>79</v>
      </c>
      <c r="AY168" s="246" t="s">
        <v>132</v>
      </c>
    </row>
    <row r="169" s="14" customFormat="1">
      <c r="A169" s="14"/>
      <c r="B169" s="236"/>
      <c r="C169" s="237"/>
      <c r="D169" s="227" t="s">
        <v>141</v>
      </c>
      <c r="E169" s="238" t="s">
        <v>1</v>
      </c>
      <c r="F169" s="239" t="s">
        <v>171</v>
      </c>
      <c r="G169" s="237"/>
      <c r="H169" s="240">
        <v>11.52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141</v>
      </c>
      <c r="AU169" s="246" t="s">
        <v>86</v>
      </c>
      <c r="AV169" s="14" t="s">
        <v>86</v>
      </c>
      <c r="AW169" s="14" t="s">
        <v>36</v>
      </c>
      <c r="AX169" s="14" t="s">
        <v>79</v>
      </c>
      <c r="AY169" s="246" t="s">
        <v>132</v>
      </c>
    </row>
    <row r="170" s="14" customFormat="1">
      <c r="A170" s="14"/>
      <c r="B170" s="236"/>
      <c r="C170" s="237"/>
      <c r="D170" s="227" t="s">
        <v>141</v>
      </c>
      <c r="E170" s="238" t="s">
        <v>1</v>
      </c>
      <c r="F170" s="239" t="s">
        <v>172</v>
      </c>
      <c r="G170" s="237"/>
      <c r="H170" s="240">
        <v>0.35999999999999999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141</v>
      </c>
      <c r="AU170" s="246" t="s">
        <v>86</v>
      </c>
      <c r="AV170" s="14" t="s">
        <v>86</v>
      </c>
      <c r="AW170" s="14" t="s">
        <v>36</v>
      </c>
      <c r="AX170" s="14" t="s">
        <v>79</v>
      </c>
      <c r="AY170" s="246" t="s">
        <v>132</v>
      </c>
    </row>
    <row r="171" s="15" customFormat="1">
      <c r="A171" s="15"/>
      <c r="B171" s="247"/>
      <c r="C171" s="248"/>
      <c r="D171" s="227" t="s">
        <v>141</v>
      </c>
      <c r="E171" s="249" t="s">
        <v>1</v>
      </c>
      <c r="F171" s="250" t="s">
        <v>149</v>
      </c>
      <c r="G171" s="248"/>
      <c r="H171" s="251">
        <v>60.948999999999998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141</v>
      </c>
      <c r="AU171" s="257" t="s">
        <v>86</v>
      </c>
      <c r="AV171" s="15" t="s">
        <v>139</v>
      </c>
      <c r="AW171" s="15" t="s">
        <v>36</v>
      </c>
      <c r="AX171" s="15" t="s">
        <v>84</v>
      </c>
      <c r="AY171" s="257" t="s">
        <v>132</v>
      </c>
    </row>
    <row r="172" s="2" customFormat="1" ht="21.75" customHeight="1">
      <c r="A172" s="39"/>
      <c r="B172" s="40"/>
      <c r="C172" s="212" t="s">
        <v>139</v>
      </c>
      <c r="D172" s="212" t="s">
        <v>134</v>
      </c>
      <c r="E172" s="213" t="s">
        <v>173</v>
      </c>
      <c r="F172" s="214" t="s">
        <v>174</v>
      </c>
      <c r="G172" s="215" t="s">
        <v>137</v>
      </c>
      <c r="H172" s="216">
        <v>52.350000000000001</v>
      </c>
      <c r="I172" s="217"/>
      <c r="J172" s="218">
        <f>ROUND(I172*H172,2)</f>
        <v>0</v>
      </c>
      <c r="K172" s="214" t="s">
        <v>138</v>
      </c>
      <c r="L172" s="45"/>
      <c r="M172" s="219" t="s">
        <v>1</v>
      </c>
      <c r="N172" s="220" t="s">
        <v>44</v>
      </c>
      <c r="O172" s="92"/>
      <c r="P172" s="221">
        <f>O172*H172</f>
        <v>0</v>
      </c>
      <c r="Q172" s="221">
        <v>0</v>
      </c>
      <c r="R172" s="221">
        <f>Q172*H172</f>
        <v>0</v>
      </c>
      <c r="S172" s="221">
        <v>0.28999999999999998</v>
      </c>
      <c r="T172" s="222">
        <f>S172*H172</f>
        <v>15.1815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3" t="s">
        <v>139</v>
      </c>
      <c r="AT172" s="223" t="s">
        <v>134</v>
      </c>
      <c r="AU172" s="223" t="s">
        <v>86</v>
      </c>
      <c r="AY172" s="18" t="s">
        <v>132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8" t="s">
        <v>84</v>
      </c>
      <c r="BK172" s="224">
        <f>ROUND(I172*H172,2)</f>
        <v>0</v>
      </c>
      <c r="BL172" s="18" t="s">
        <v>139</v>
      </c>
      <c r="BM172" s="223" t="s">
        <v>175</v>
      </c>
    </row>
    <row r="173" s="13" customFormat="1">
      <c r="A173" s="13"/>
      <c r="B173" s="225"/>
      <c r="C173" s="226"/>
      <c r="D173" s="227" t="s">
        <v>141</v>
      </c>
      <c r="E173" s="228" t="s">
        <v>1</v>
      </c>
      <c r="F173" s="229" t="s">
        <v>145</v>
      </c>
      <c r="G173" s="226"/>
      <c r="H173" s="228" t="s">
        <v>1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141</v>
      </c>
      <c r="AU173" s="235" t="s">
        <v>86</v>
      </c>
      <c r="AV173" s="13" t="s">
        <v>84</v>
      </c>
      <c r="AW173" s="13" t="s">
        <v>36</v>
      </c>
      <c r="AX173" s="13" t="s">
        <v>79</v>
      </c>
      <c r="AY173" s="235" t="s">
        <v>132</v>
      </c>
    </row>
    <row r="174" s="14" customFormat="1">
      <c r="A174" s="14"/>
      <c r="B174" s="236"/>
      <c r="C174" s="237"/>
      <c r="D174" s="227" t="s">
        <v>141</v>
      </c>
      <c r="E174" s="238" t="s">
        <v>1</v>
      </c>
      <c r="F174" s="239" t="s">
        <v>146</v>
      </c>
      <c r="G174" s="237"/>
      <c r="H174" s="240">
        <v>15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141</v>
      </c>
      <c r="AU174" s="246" t="s">
        <v>86</v>
      </c>
      <c r="AV174" s="14" t="s">
        <v>86</v>
      </c>
      <c r="AW174" s="14" t="s">
        <v>36</v>
      </c>
      <c r="AX174" s="14" t="s">
        <v>79</v>
      </c>
      <c r="AY174" s="246" t="s">
        <v>132</v>
      </c>
    </row>
    <row r="175" s="14" customFormat="1">
      <c r="A175" s="14"/>
      <c r="B175" s="236"/>
      <c r="C175" s="237"/>
      <c r="D175" s="227" t="s">
        <v>141</v>
      </c>
      <c r="E175" s="238" t="s">
        <v>1</v>
      </c>
      <c r="F175" s="239" t="s">
        <v>147</v>
      </c>
      <c r="G175" s="237"/>
      <c r="H175" s="240">
        <v>31.350000000000001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141</v>
      </c>
      <c r="AU175" s="246" t="s">
        <v>86</v>
      </c>
      <c r="AV175" s="14" t="s">
        <v>86</v>
      </c>
      <c r="AW175" s="14" t="s">
        <v>36</v>
      </c>
      <c r="AX175" s="14" t="s">
        <v>79</v>
      </c>
      <c r="AY175" s="246" t="s">
        <v>132</v>
      </c>
    </row>
    <row r="176" s="14" customFormat="1">
      <c r="A176" s="14"/>
      <c r="B176" s="236"/>
      <c r="C176" s="237"/>
      <c r="D176" s="227" t="s">
        <v>141</v>
      </c>
      <c r="E176" s="238" t="s">
        <v>1</v>
      </c>
      <c r="F176" s="239" t="s">
        <v>148</v>
      </c>
      <c r="G176" s="237"/>
      <c r="H176" s="240">
        <v>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141</v>
      </c>
      <c r="AU176" s="246" t="s">
        <v>86</v>
      </c>
      <c r="AV176" s="14" t="s">
        <v>86</v>
      </c>
      <c r="AW176" s="14" t="s">
        <v>36</v>
      </c>
      <c r="AX176" s="14" t="s">
        <v>79</v>
      </c>
      <c r="AY176" s="246" t="s">
        <v>132</v>
      </c>
    </row>
    <row r="177" s="15" customFormat="1">
      <c r="A177" s="15"/>
      <c r="B177" s="247"/>
      <c r="C177" s="248"/>
      <c r="D177" s="227" t="s">
        <v>141</v>
      </c>
      <c r="E177" s="249" t="s">
        <v>1</v>
      </c>
      <c r="F177" s="250" t="s">
        <v>149</v>
      </c>
      <c r="G177" s="248"/>
      <c r="H177" s="251">
        <v>52.350000000000001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7" t="s">
        <v>141</v>
      </c>
      <c r="AU177" s="257" t="s">
        <v>86</v>
      </c>
      <c r="AV177" s="15" t="s">
        <v>139</v>
      </c>
      <c r="AW177" s="15" t="s">
        <v>36</v>
      </c>
      <c r="AX177" s="15" t="s">
        <v>84</v>
      </c>
      <c r="AY177" s="257" t="s">
        <v>132</v>
      </c>
    </row>
    <row r="178" s="2" customFormat="1" ht="16.5" customHeight="1">
      <c r="A178" s="39"/>
      <c r="B178" s="40"/>
      <c r="C178" s="212" t="s">
        <v>176</v>
      </c>
      <c r="D178" s="212" t="s">
        <v>134</v>
      </c>
      <c r="E178" s="213" t="s">
        <v>177</v>
      </c>
      <c r="F178" s="214" t="s">
        <v>178</v>
      </c>
      <c r="G178" s="215" t="s">
        <v>137</v>
      </c>
      <c r="H178" s="216">
        <v>31.399000000000001</v>
      </c>
      <c r="I178" s="217"/>
      <c r="J178" s="218">
        <f>ROUND(I178*H178,2)</f>
        <v>0</v>
      </c>
      <c r="K178" s="214" t="s">
        <v>138</v>
      </c>
      <c r="L178" s="45"/>
      <c r="M178" s="219" t="s">
        <v>1</v>
      </c>
      <c r="N178" s="220" t="s">
        <v>44</v>
      </c>
      <c r="O178" s="92"/>
      <c r="P178" s="221">
        <f>O178*H178</f>
        <v>0</v>
      </c>
      <c r="Q178" s="221">
        <v>0</v>
      </c>
      <c r="R178" s="221">
        <f>Q178*H178</f>
        <v>0</v>
      </c>
      <c r="S178" s="221">
        <v>0.32500000000000001</v>
      </c>
      <c r="T178" s="222">
        <f>S178*H178</f>
        <v>10.204675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3" t="s">
        <v>139</v>
      </c>
      <c r="AT178" s="223" t="s">
        <v>134</v>
      </c>
      <c r="AU178" s="223" t="s">
        <v>86</v>
      </c>
      <c r="AY178" s="18" t="s">
        <v>132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8" t="s">
        <v>84</v>
      </c>
      <c r="BK178" s="224">
        <f>ROUND(I178*H178,2)</f>
        <v>0</v>
      </c>
      <c r="BL178" s="18" t="s">
        <v>139</v>
      </c>
      <c r="BM178" s="223" t="s">
        <v>179</v>
      </c>
    </row>
    <row r="179" s="13" customFormat="1">
      <c r="A179" s="13"/>
      <c r="B179" s="225"/>
      <c r="C179" s="226"/>
      <c r="D179" s="227" t="s">
        <v>141</v>
      </c>
      <c r="E179" s="228" t="s">
        <v>1</v>
      </c>
      <c r="F179" s="229" t="s">
        <v>142</v>
      </c>
      <c r="G179" s="226"/>
      <c r="H179" s="228" t="s">
        <v>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141</v>
      </c>
      <c r="AU179" s="235" t="s">
        <v>86</v>
      </c>
      <c r="AV179" s="13" t="s">
        <v>84</v>
      </c>
      <c r="AW179" s="13" t="s">
        <v>36</v>
      </c>
      <c r="AX179" s="13" t="s">
        <v>79</v>
      </c>
      <c r="AY179" s="235" t="s">
        <v>132</v>
      </c>
    </row>
    <row r="180" s="14" customFormat="1">
      <c r="A180" s="14"/>
      <c r="B180" s="236"/>
      <c r="C180" s="237"/>
      <c r="D180" s="227" t="s">
        <v>141</v>
      </c>
      <c r="E180" s="238" t="s">
        <v>1</v>
      </c>
      <c r="F180" s="239" t="s">
        <v>160</v>
      </c>
      <c r="G180" s="237"/>
      <c r="H180" s="240">
        <v>3.3300000000000001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141</v>
      </c>
      <c r="AU180" s="246" t="s">
        <v>86</v>
      </c>
      <c r="AV180" s="14" t="s">
        <v>86</v>
      </c>
      <c r="AW180" s="14" t="s">
        <v>36</v>
      </c>
      <c r="AX180" s="14" t="s">
        <v>79</v>
      </c>
      <c r="AY180" s="246" t="s">
        <v>132</v>
      </c>
    </row>
    <row r="181" s="14" customFormat="1">
      <c r="A181" s="14"/>
      <c r="B181" s="236"/>
      <c r="C181" s="237"/>
      <c r="D181" s="227" t="s">
        <v>141</v>
      </c>
      <c r="E181" s="238" t="s">
        <v>1</v>
      </c>
      <c r="F181" s="239" t="s">
        <v>161</v>
      </c>
      <c r="G181" s="237"/>
      <c r="H181" s="240">
        <v>6.9349999999999996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141</v>
      </c>
      <c r="AU181" s="246" t="s">
        <v>86</v>
      </c>
      <c r="AV181" s="14" t="s">
        <v>86</v>
      </c>
      <c r="AW181" s="14" t="s">
        <v>36</v>
      </c>
      <c r="AX181" s="14" t="s">
        <v>79</v>
      </c>
      <c r="AY181" s="246" t="s">
        <v>132</v>
      </c>
    </row>
    <row r="182" s="14" customFormat="1">
      <c r="A182" s="14"/>
      <c r="B182" s="236"/>
      <c r="C182" s="237"/>
      <c r="D182" s="227" t="s">
        <v>141</v>
      </c>
      <c r="E182" s="238" t="s">
        <v>1</v>
      </c>
      <c r="F182" s="239" t="s">
        <v>162</v>
      </c>
      <c r="G182" s="237"/>
      <c r="H182" s="240">
        <v>6.194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141</v>
      </c>
      <c r="AU182" s="246" t="s">
        <v>86</v>
      </c>
      <c r="AV182" s="14" t="s">
        <v>86</v>
      </c>
      <c r="AW182" s="14" t="s">
        <v>36</v>
      </c>
      <c r="AX182" s="14" t="s">
        <v>79</v>
      </c>
      <c r="AY182" s="246" t="s">
        <v>132</v>
      </c>
    </row>
    <row r="183" s="14" customFormat="1">
      <c r="A183" s="14"/>
      <c r="B183" s="236"/>
      <c r="C183" s="237"/>
      <c r="D183" s="227" t="s">
        <v>141</v>
      </c>
      <c r="E183" s="238" t="s">
        <v>1</v>
      </c>
      <c r="F183" s="239" t="s">
        <v>163</v>
      </c>
      <c r="G183" s="237"/>
      <c r="H183" s="240">
        <v>3.75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141</v>
      </c>
      <c r="AU183" s="246" t="s">
        <v>86</v>
      </c>
      <c r="AV183" s="14" t="s">
        <v>86</v>
      </c>
      <c r="AW183" s="14" t="s">
        <v>36</v>
      </c>
      <c r="AX183" s="14" t="s">
        <v>79</v>
      </c>
      <c r="AY183" s="246" t="s">
        <v>132</v>
      </c>
    </row>
    <row r="184" s="14" customFormat="1">
      <c r="A184" s="14"/>
      <c r="B184" s="236"/>
      <c r="C184" s="237"/>
      <c r="D184" s="227" t="s">
        <v>141</v>
      </c>
      <c r="E184" s="238" t="s">
        <v>1</v>
      </c>
      <c r="F184" s="239" t="s">
        <v>164</v>
      </c>
      <c r="G184" s="237"/>
      <c r="H184" s="240">
        <v>6.6900000000000004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141</v>
      </c>
      <c r="AU184" s="246" t="s">
        <v>86</v>
      </c>
      <c r="AV184" s="14" t="s">
        <v>86</v>
      </c>
      <c r="AW184" s="14" t="s">
        <v>36</v>
      </c>
      <c r="AX184" s="14" t="s">
        <v>79</v>
      </c>
      <c r="AY184" s="246" t="s">
        <v>132</v>
      </c>
    </row>
    <row r="185" s="14" customFormat="1">
      <c r="A185" s="14"/>
      <c r="B185" s="236"/>
      <c r="C185" s="237"/>
      <c r="D185" s="227" t="s">
        <v>141</v>
      </c>
      <c r="E185" s="238" t="s">
        <v>1</v>
      </c>
      <c r="F185" s="239" t="s">
        <v>165</v>
      </c>
      <c r="G185" s="237"/>
      <c r="H185" s="240">
        <v>4.5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141</v>
      </c>
      <c r="AU185" s="246" t="s">
        <v>86</v>
      </c>
      <c r="AV185" s="14" t="s">
        <v>86</v>
      </c>
      <c r="AW185" s="14" t="s">
        <v>36</v>
      </c>
      <c r="AX185" s="14" t="s">
        <v>79</v>
      </c>
      <c r="AY185" s="246" t="s">
        <v>132</v>
      </c>
    </row>
    <row r="186" s="15" customFormat="1">
      <c r="A186" s="15"/>
      <c r="B186" s="247"/>
      <c r="C186" s="248"/>
      <c r="D186" s="227" t="s">
        <v>141</v>
      </c>
      <c r="E186" s="249" t="s">
        <v>1</v>
      </c>
      <c r="F186" s="250" t="s">
        <v>149</v>
      </c>
      <c r="G186" s="248"/>
      <c r="H186" s="251">
        <v>31.399000000000001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141</v>
      </c>
      <c r="AU186" s="257" t="s">
        <v>86</v>
      </c>
      <c r="AV186" s="15" t="s">
        <v>139</v>
      </c>
      <c r="AW186" s="15" t="s">
        <v>36</v>
      </c>
      <c r="AX186" s="15" t="s">
        <v>84</v>
      </c>
      <c r="AY186" s="257" t="s">
        <v>132</v>
      </c>
    </row>
    <row r="187" s="2" customFormat="1" ht="16.5" customHeight="1">
      <c r="A187" s="39"/>
      <c r="B187" s="40"/>
      <c r="C187" s="212" t="s">
        <v>180</v>
      </c>
      <c r="D187" s="212" t="s">
        <v>134</v>
      </c>
      <c r="E187" s="213" t="s">
        <v>181</v>
      </c>
      <c r="F187" s="214" t="s">
        <v>182</v>
      </c>
      <c r="G187" s="215" t="s">
        <v>137</v>
      </c>
      <c r="H187" s="216">
        <v>29.550000000000001</v>
      </c>
      <c r="I187" s="217"/>
      <c r="J187" s="218">
        <f>ROUND(I187*H187,2)</f>
        <v>0</v>
      </c>
      <c r="K187" s="214" t="s">
        <v>138</v>
      </c>
      <c r="L187" s="45"/>
      <c r="M187" s="219" t="s">
        <v>1</v>
      </c>
      <c r="N187" s="220" t="s">
        <v>44</v>
      </c>
      <c r="O187" s="92"/>
      <c r="P187" s="221">
        <f>O187*H187</f>
        <v>0</v>
      </c>
      <c r="Q187" s="221">
        <v>0</v>
      </c>
      <c r="R187" s="221">
        <f>Q187*H187</f>
        <v>0</v>
      </c>
      <c r="S187" s="221">
        <v>0.625</v>
      </c>
      <c r="T187" s="222">
        <f>S187*H187</f>
        <v>18.46875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3" t="s">
        <v>139</v>
      </c>
      <c r="AT187" s="223" t="s">
        <v>134</v>
      </c>
      <c r="AU187" s="223" t="s">
        <v>86</v>
      </c>
      <c r="AY187" s="18" t="s">
        <v>132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8" t="s">
        <v>84</v>
      </c>
      <c r="BK187" s="224">
        <f>ROUND(I187*H187,2)</f>
        <v>0</v>
      </c>
      <c r="BL187" s="18" t="s">
        <v>139</v>
      </c>
      <c r="BM187" s="223" t="s">
        <v>183</v>
      </c>
    </row>
    <row r="188" s="13" customFormat="1">
      <c r="A188" s="13"/>
      <c r="B188" s="225"/>
      <c r="C188" s="226"/>
      <c r="D188" s="227" t="s">
        <v>141</v>
      </c>
      <c r="E188" s="228" t="s">
        <v>1</v>
      </c>
      <c r="F188" s="229" t="s">
        <v>142</v>
      </c>
      <c r="G188" s="226"/>
      <c r="H188" s="228" t="s">
        <v>1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141</v>
      </c>
      <c r="AU188" s="235" t="s">
        <v>86</v>
      </c>
      <c r="AV188" s="13" t="s">
        <v>84</v>
      </c>
      <c r="AW188" s="13" t="s">
        <v>36</v>
      </c>
      <c r="AX188" s="13" t="s">
        <v>79</v>
      </c>
      <c r="AY188" s="235" t="s">
        <v>132</v>
      </c>
    </row>
    <row r="189" s="14" customFormat="1">
      <c r="A189" s="14"/>
      <c r="B189" s="236"/>
      <c r="C189" s="237"/>
      <c r="D189" s="227" t="s">
        <v>141</v>
      </c>
      <c r="E189" s="238" t="s">
        <v>1</v>
      </c>
      <c r="F189" s="239" t="s">
        <v>167</v>
      </c>
      <c r="G189" s="237"/>
      <c r="H189" s="240">
        <v>1.77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141</v>
      </c>
      <c r="AU189" s="246" t="s">
        <v>86</v>
      </c>
      <c r="AV189" s="14" t="s">
        <v>86</v>
      </c>
      <c r="AW189" s="14" t="s">
        <v>36</v>
      </c>
      <c r="AX189" s="14" t="s">
        <v>79</v>
      </c>
      <c r="AY189" s="246" t="s">
        <v>132</v>
      </c>
    </row>
    <row r="190" s="14" customFormat="1">
      <c r="A190" s="14"/>
      <c r="B190" s="236"/>
      <c r="C190" s="237"/>
      <c r="D190" s="227" t="s">
        <v>141</v>
      </c>
      <c r="E190" s="238" t="s">
        <v>1</v>
      </c>
      <c r="F190" s="239" t="s">
        <v>168</v>
      </c>
      <c r="G190" s="237"/>
      <c r="H190" s="240">
        <v>6.75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141</v>
      </c>
      <c r="AU190" s="246" t="s">
        <v>86</v>
      </c>
      <c r="AV190" s="14" t="s">
        <v>86</v>
      </c>
      <c r="AW190" s="14" t="s">
        <v>36</v>
      </c>
      <c r="AX190" s="14" t="s">
        <v>79</v>
      </c>
      <c r="AY190" s="246" t="s">
        <v>132</v>
      </c>
    </row>
    <row r="191" s="14" customFormat="1">
      <c r="A191" s="14"/>
      <c r="B191" s="236"/>
      <c r="C191" s="237"/>
      <c r="D191" s="227" t="s">
        <v>141</v>
      </c>
      <c r="E191" s="238" t="s">
        <v>1</v>
      </c>
      <c r="F191" s="239" t="s">
        <v>169</v>
      </c>
      <c r="G191" s="237"/>
      <c r="H191" s="240">
        <v>3.1499999999999999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141</v>
      </c>
      <c r="AU191" s="246" t="s">
        <v>86</v>
      </c>
      <c r="AV191" s="14" t="s">
        <v>86</v>
      </c>
      <c r="AW191" s="14" t="s">
        <v>36</v>
      </c>
      <c r="AX191" s="14" t="s">
        <v>79</v>
      </c>
      <c r="AY191" s="246" t="s">
        <v>132</v>
      </c>
    </row>
    <row r="192" s="14" customFormat="1">
      <c r="A192" s="14"/>
      <c r="B192" s="236"/>
      <c r="C192" s="237"/>
      <c r="D192" s="227" t="s">
        <v>141</v>
      </c>
      <c r="E192" s="238" t="s">
        <v>1</v>
      </c>
      <c r="F192" s="239" t="s">
        <v>170</v>
      </c>
      <c r="G192" s="237"/>
      <c r="H192" s="240">
        <v>6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141</v>
      </c>
      <c r="AU192" s="246" t="s">
        <v>86</v>
      </c>
      <c r="AV192" s="14" t="s">
        <v>86</v>
      </c>
      <c r="AW192" s="14" t="s">
        <v>36</v>
      </c>
      <c r="AX192" s="14" t="s">
        <v>79</v>
      </c>
      <c r="AY192" s="246" t="s">
        <v>132</v>
      </c>
    </row>
    <row r="193" s="14" customFormat="1">
      <c r="A193" s="14"/>
      <c r="B193" s="236"/>
      <c r="C193" s="237"/>
      <c r="D193" s="227" t="s">
        <v>141</v>
      </c>
      <c r="E193" s="238" t="s">
        <v>1</v>
      </c>
      <c r="F193" s="239" t="s">
        <v>171</v>
      </c>
      <c r="G193" s="237"/>
      <c r="H193" s="240">
        <v>11.52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141</v>
      </c>
      <c r="AU193" s="246" t="s">
        <v>86</v>
      </c>
      <c r="AV193" s="14" t="s">
        <v>86</v>
      </c>
      <c r="AW193" s="14" t="s">
        <v>36</v>
      </c>
      <c r="AX193" s="14" t="s">
        <v>79</v>
      </c>
      <c r="AY193" s="246" t="s">
        <v>132</v>
      </c>
    </row>
    <row r="194" s="14" customFormat="1">
      <c r="A194" s="14"/>
      <c r="B194" s="236"/>
      <c r="C194" s="237"/>
      <c r="D194" s="227" t="s">
        <v>141</v>
      </c>
      <c r="E194" s="238" t="s">
        <v>1</v>
      </c>
      <c r="F194" s="239" t="s">
        <v>172</v>
      </c>
      <c r="G194" s="237"/>
      <c r="H194" s="240">
        <v>0.35999999999999999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141</v>
      </c>
      <c r="AU194" s="246" t="s">
        <v>86</v>
      </c>
      <c r="AV194" s="14" t="s">
        <v>86</v>
      </c>
      <c r="AW194" s="14" t="s">
        <v>36</v>
      </c>
      <c r="AX194" s="14" t="s">
        <v>79</v>
      </c>
      <c r="AY194" s="246" t="s">
        <v>132</v>
      </c>
    </row>
    <row r="195" s="15" customFormat="1">
      <c r="A195" s="15"/>
      <c r="B195" s="247"/>
      <c r="C195" s="248"/>
      <c r="D195" s="227" t="s">
        <v>141</v>
      </c>
      <c r="E195" s="249" t="s">
        <v>1</v>
      </c>
      <c r="F195" s="250" t="s">
        <v>149</v>
      </c>
      <c r="G195" s="248"/>
      <c r="H195" s="251">
        <v>29.550000000000001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141</v>
      </c>
      <c r="AU195" s="257" t="s">
        <v>86</v>
      </c>
      <c r="AV195" s="15" t="s">
        <v>139</v>
      </c>
      <c r="AW195" s="15" t="s">
        <v>36</v>
      </c>
      <c r="AX195" s="15" t="s">
        <v>84</v>
      </c>
      <c r="AY195" s="257" t="s">
        <v>132</v>
      </c>
    </row>
    <row r="196" s="2" customFormat="1" ht="16.5" customHeight="1">
      <c r="A196" s="39"/>
      <c r="B196" s="40"/>
      <c r="C196" s="212" t="s">
        <v>184</v>
      </c>
      <c r="D196" s="212" t="s">
        <v>134</v>
      </c>
      <c r="E196" s="213" t="s">
        <v>185</v>
      </c>
      <c r="F196" s="214" t="s">
        <v>186</v>
      </c>
      <c r="G196" s="215" t="s">
        <v>187</v>
      </c>
      <c r="H196" s="216">
        <v>6</v>
      </c>
      <c r="I196" s="217"/>
      <c r="J196" s="218">
        <f>ROUND(I196*H196,2)</f>
        <v>0</v>
      </c>
      <c r="K196" s="214" t="s">
        <v>138</v>
      </c>
      <c r="L196" s="45"/>
      <c r="M196" s="219" t="s">
        <v>1</v>
      </c>
      <c r="N196" s="220" t="s">
        <v>44</v>
      </c>
      <c r="O196" s="92"/>
      <c r="P196" s="221">
        <f>O196*H196</f>
        <v>0</v>
      </c>
      <c r="Q196" s="221">
        <v>0</v>
      </c>
      <c r="R196" s="221">
        <f>Q196*H196</f>
        <v>0</v>
      </c>
      <c r="S196" s="221">
        <v>0.040000000000000001</v>
      </c>
      <c r="T196" s="222">
        <f>S196*H196</f>
        <v>0.23999999999999999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3" t="s">
        <v>139</v>
      </c>
      <c r="AT196" s="223" t="s">
        <v>134</v>
      </c>
      <c r="AU196" s="223" t="s">
        <v>86</v>
      </c>
      <c r="AY196" s="18" t="s">
        <v>132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84</v>
      </c>
      <c r="BK196" s="224">
        <f>ROUND(I196*H196,2)</f>
        <v>0</v>
      </c>
      <c r="BL196" s="18" t="s">
        <v>139</v>
      </c>
      <c r="BM196" s="223" t="s">
        <v>188</v>
      </c>
    </row>
    <row r="197" s="13" customFormat="1">
      <c r="A197" s="13"/>
      <c r="B197" s="225"/>
      <c r="C197" s="226"/>
      <c r="D197" s="227" t="s">
        <v>141</v>
      </c>
      <c r="E197" s="228" t="s">
        <v>1</v>
      </c>
      <c r="F197" s="229" t="s">
        <v>142</v>
      </c>
      <c r="G197" s="226"/>
      <c r="H197" s="228" t="s">
        <v>1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141</v>
      </c>
      <c r="AU197" s="235" t="s">
        <v>86</v>
      </c>
      <c r="AV197" s="13" t="s">
        <v>84</v>
      </c>
      <c r="AW197" s="13" t="s">
        <v>36</v>
      </c>
      <c r="AX197" s="13" t="s">
        <v>79</v>
      </c>
      <c r="AY197" s="235" t="s">
        <v>132</v>
      </c>
    </row>
    <row r="198" s="13" customFormat="1">
      <c r="A198" s="13"/>
      <c r="B198" s="225"/>
      <c r="C198" s="226"/>
      <c r="D198" s="227" t="s">
        <v>141</v>
      </c>
      <c r="E198" s="228" t="s">
        <v>1</v>
      </c>
      <c r="F198" s="229" t="s">
        <v>145</v>
      </c>
      <c r="G198" s="226"/>
      <c r="H198" s="228" t="s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141</v>
      </c>
      <c r="AU198" s="235" t="s">
        <v>86</v>
      </c>
      <c r="AV198" s="13" t="s">
        <v>84</v>
      </c>
      <c r="AW198" s="13" t="s">
        <v>36</v>
      </c>
      <c r="AX198" s="13" t="s">
        <v>79</v>
      </c>
      <c r="AY198" s="235" t="s">
        <v>132</v>
      </c>
    </row>
    <row r="199" s="14" customFormat="1">
      <c r="A199" s="14"/>
      <c r="B199" s="236"/>
      <c r="C199" s="237"/>
      <c r="D199" s="227" t="s">
        <v>141</v>
      </c>
      <c r="E199" s="238" t="s">
        <v>1</v>
      </c>
      <c r="F199" s="239" t="s">
        <v>189</v>
      </c>
      <c r="G199" s="237"/>
      <c r="H199" s="240">
        <v>6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141</v>
      </c>
      <c r="AU199" s="246" t="s">
        <v>86</v>
      </c>
      <c r="AV199" s="14" t="s">
        <v>86</v>
      </c>
      <c r="AW199" s="14" t="s">
        <v>36</v>
      </c>
      <c r="AX199" s="14" t="s">
        <v>79</v>
      </c>
      <c r="AY199" s="246" t="s">
        <v>132</v>
      </c>
    </row>
    <row r="200" s="15" customFormat="1">
      <c r="A200" s="15"/>
      <c r="B200" s="247"/>
      <c r="C200" s="248"/>
      <c r="D200" s="227" t="s">
        <v>141</v>
      </c>
      <c r="E200" s="249" t="s">
        <v>1</v>
      </c>
      <c r="F200" s="250" t="s">
        <v>149</v>
      </c>
      <c r="G200" s="248"/>
      <c r="H200" s="251">
        <v>6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141</v>
      </c>
      <c r="AU200" s="257" t="s">
        <v>86</v>
      </c>
      <c r="AV200" s="15" t="s">
        <v>139</v>
      </c>
      <c r="AW200" s="15" t="s">
        <v>36</v>
      </c>
      <c r="AX200" s="15" t="s">
        <v>84</v>
      </c>
      <c r="AY200" s="257" t="s">
        <v>132</v>
      </c>
    </row>
    <row r="201" s="2" customFormat="1" ht="16.5" customHeight="1">
      <c r="A201" s="39"/>
      <c r="B201" s="40"/>
      <c r="C201" s="212" t="s">
        <v>190</v>
      </c>
      <c r="D201" s="212" t="s">
        <v>134</v>
      </c>
      <c r="E201" s="213" t="s">
        <v>191</v>
      </c>
      <c r="F201" s="214" t="s">
        <v>192</v>
      </c>
      <c r="G201" s="215" t="s">
        <v>137</v>
      </c>
      <c r="H201" s="216">
        <v>60</v>
      </c>
      <c r="I201" s="217"/>
      <c r="J201" s="218">
        <f>ROUND(I201*H201,2)</f>
        <v>0</v>
      </c>
      <c r="K201" s="214" t="s">
        <v>138</v>
      </c>
      <c r="L201" s="45"/>
      <c r="M201" s="219" t="s">
        <v>1</v>
      </c>
      <c r="N201" s="220" t="s">
        <v>44</v>
      </c>
      <c r="O201" s="92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3" t="s">
        <v>139</v>
      </c>
      <c r="AT201" s="223" t="s">
        <v>134</v>
      </c>
      <c r="AU201" s="223" t="s">
        <v>86</v>
      </c>
      <c r="AY201" s="18" t="s">
        <v>132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8" t="s">
        <v>84</v>
      </c>
      <c r="BK201" s="224">
        <f>ROUND(I201*H201,2)</f>
        <v>0</v>
      </c>
      <c r="BL201" s="18" t="s">
        <v>139</v>
      </c>
      <c r="BM201" s="223" t="s">
        <v>193</v>
      </c>
    </row>
    <row r="202" s="13" customFormat="1">
      <c r="A202" s="13"/>
      <c r="B202" s="225"/>
      <c r="C202" s="226"/>
      <c r="D202" s="227" t="s">
        <v>141</v>
      </c>
      <c r="E202" s="228" t="s">
        <v>1</v>
      </c>
      <c r="F202" s="229" t="s">
        <v>194</v>
      </c>
      <c r="G202" s="226"/>
      <c r="H202" s="228" t="s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141</v>
      </c>
      <c r="AU202" s="235" t="s">
        <v>86</v>
      </c>
      <c r="AV202" s="13" t="s">
        <v>84</v>
      </c>
      <c r="AW202" s="13" t="s">
        <v>36</v>
      </c>
      <c r="AX202" s="13" t="s">
        <v>79</v>
      </c>
      <c r="AY202" s="235" t="s">
        <v>132</v>
      </c>
    </row>
    <row r="203" s="14" customFormat="1">
      <c r="A203" s="14"/>
      <c r="B203" s="236"/>
      <c r="C203" s="237"/>
      <c r="D203" s="227" t="s">
        <v>141</v>
      </c>
      <c r="E203" s="238" t="s">
        <v>1</v>
      </c>
      <c r="F203" s="239" t="s">
        <v>195</v>
      </c>
      <c r="G203" s="237"/>
      <c r="H203" s="240">
        <v>60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141</v>
      </c>
      <c r="AU203" s="246" t="s">
        <v>86</v>
      </c>
      <c r="AV203" s="14" t="s">
        <v>86</v>
      </c>
      <c r="AW203" s="14" t="s">
        <v>36</v>
      </c>
      <c r="AX203" s="14" t="s">
        <v>79</v>
      </c>
      <c r="AY203" s="246" t="s">
        <v>132</v>
      </c>
    </row>
    <row r="204" s="15" customFormat="1">
      <c r="A204" s="15"/>
      <c r="B204" s="247"/>
      <c r="C204" s="248"/>
      <c r="D204" s="227" t="s">
        <v>141</v>
      </c>
      <c r="E204" s="249" t="s">
        <v>1</v>
      </c>
      <c r="F204" s="250" t="s">
        <v>149</v>
      </c>
      <c r="G204" s="248"/>
      <c r="H204" s="251">
        <v>60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7" t="s">
        <v>141</v>
      </c>
      <c r="AU204" s="257" t="s">
        <v>86</v>
      </c>
      <c r="AV204" s="15" t="s">
        <v>139</v>
      </c>
      <c r="AW204" s="15" t="s">
        <v>36</v>
      </c>
      <c r="AX204" s="15" t="s">
        <v>84</v>
      </c>
      <c r="AY204" s="257" t="s">
        <v>132</v>
      </c>
    </row>
    <row r="205" s="2" customFormat="1" ht="21.75" customHeight="1">
      <c r="A205" s="39"/>
      <c r="B205" s="40"/>
      <c r="C205" s="212" t="s">
        <v>196</v>
      </c>
      <c r="D205" s="212" t="s">
        <v>134</v>
      </c>
      <c r="E205" s="213" t="s">
        <v>197</v>
      </c>
      <c r="F205" s="214" t="s">
        <v>198</v>
      </c>
      <c r="G205" s="215" t="s">
        <v>199</v>
      </c>
      <c r="H205" s="216">
        <v>21.84</v>
      </c>
      <c r="I205" s="217"/>
      <c r="J205" s="218">
        <f>ROUND(I205*H205,2)</f>
        <v>0</v>
      </c>
      <c r="K205" s="214" t="s">
        <v>138</v>
      </c>
      <c r="L205" s="45"/>
      <c r="M205" s="219" t="s">
        <v>1</v>
      </c>
      <c r="N205" s="220" t="s">
        <v>44</v>
      </c>
      <c r="O205" s="92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3" t="s">
        <v>139</v>
      </c>
      <c r="AT205" s="223" t="s">
        <v>134</v>
      </c>
      <c r="AU205" s="223" t="s">
        <v>86</v>
      </c>
      <c r="AY205" s="18" t="s">
        <v>132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84</v>
      </c>
      <c r="BK205" s="224">
        <f>ROUND(I205*H205,2)</f>
        <v>0</v>
      </c>
      <c r="BL205" s="18" t="s">
        <v>139</v>
      </c>
      <c r="BM205" s="223" t="s">
        <v>200</v>
      </c>
    </row>
    <row r="206" s="13" customFormat="1">
      <c r="A206" s="13"/>
      <c r="B206" s="225"/>
      <c r="C206" s="226"/>
      <c r="D206" s="227" t="s">
        <v>141</v>
      </c>
      <c r="E206" s="228" t="s">
        <v>1</v>
      </c>
      <c r="F206" s="229" t="s">
        <v>201</v>
      </c>
      <c r="G206" s="226"/>
      <c r="H206" s="228" t="s">
        <v>1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141</v>
      </c>
      <c r="AU206" s="235" t="s">
        <v>86</v>
      </c>
      <c r="AV206" s="13" t="s">
        <v>84</v>
      </c>
      <c r="AW206" s="13" t="s">
        <v>36</v>
      </c>
      <c r="AX206" s="13" t="s">
        <v>79</v>
      </c>
      <c r="AY206" s="235" t="s">
        <v>132</v>
      </c>
    </row>
    <row r="207" s="13" customFormat="1">
      <c r="A207" s="13"/>
      <c r="B207" s="225"/>
      <c r="C207" s="226"/>
      <c r="D207" s="227" t="s">
        <v>141</v>
      </c>
      <c r="E207" s="228" t="s">
        <v>1</v>
      </c>
      <c r="F207" s="229" t="s">
        <v>202</v>
      </c>
      <c r="G207" s="226"/>
      <c r="H207" s="228" t="s">
        <v>1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141</v>
      </c>
      <c r="AU207" s="235" t="s">
        <v>86</v>
      </c>
      <c r="AV207" s="13" t="s">
        <v>84</v>
      </c>
      <c r="AW207" s="13" t="s">
        <v>36</v>
      </c>
      <c r="AX207" s="13" t="s">
        <v>79</v>
      </c>
      <c r="AY207" s="235" t="s">
        <v>132</v>
      </c>
    </row>
    <row r="208" s="14" customFormat="1">
      <c r="A208" s="14"/>
      <c r="B208" s="236"/>
      <c r="C208" s="237"/>
      <c r="D208" s="227" t="s">
        <v>141</v>
      </c>
      <c r="E208" s="238" t="s">
        <v>1</v>
      </c>
      <c r="F208" s="239" t="s">
        <v>203</v>
      </c>
      <c r="G208" s="237"/>
      <c r="H208" s="240">
        <v>21.84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141</v>
      </c>
      <c r="AU208" s="246" t="s">
        <v>86</v>
      </c>
      <c r="AV208" s="14" t="s">
        <v>86</v>
      </c>
      <c r="AW208" s="14" t="s">
        <v>36</v>
      </c>
      <c r="AX208" s="14" t="s">
        <v>79</v>
      </c>
      <c r="AY208" s="246" t="s">
        <v>132</v>
      </c>
    </row>
    <row r="209" s="15" customFormat="1">
      <c r="A209" s="15"/>
      <c r="B209" s="247"/>
      <c r="C209" s="248"/>
      <c r="D209" s="227" t="s">
        <v>141</v>
      </c>
      <c r="E209" s="249" t="s">
        <v>1</v>
      </c>
      <c r="F209" s="250" t="s">
        <v>149</v>
      </c>
      <c r="G209" s="248"/>
      <c r="H209" s="251">
        <v>21.84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7" t="s">
        <v>141</v>
      </c>
      <c r="AU209" s="257" t="s">
        <v>86</v>
      </c>
      <c r="AV209" s="15" t="s">
        <v>139</v>
      </c>
      <c r="AW209" s="15" t="s">
        <v>36</v>
      </c>
      <c r="AX209" s="15" t="s">
        <v>84</v>
      </c>
      <c r="AY209" s="257" t="s">
        <v>132</v>
      </c>
    </row>
    <row r="210" s="2" customFormat="1" ht="21.75" customHeight="1">
      <c r="A210" s="39"/>
      <c r="B210" s="40"/>
      <c r="C210" s="212" t="s">
        <v>204</v>
      </c>
      <c r="D210" s="212" t="s">
        <v>134</v>
      </c>
      <c r="E210" s="213" t="s">
        <v>205</v>
      </c>
      <c r="F210" s="214" t="s">
        <v>206</v>
      </c>
      <c r="G210" s="215" t="s">
        <v>199</v>
      </c>
      <c r="H210" s="216">
        <v>99.840000000000003</v>
      </c>
      <c r="I210" s="217"/>
      <c r="J210" s="218">
        <f>ROUND(I210*H210,2)</f>
        <v>0</v>
      </c>
      <c r="K210" s="214" t="s">
        <v>138</v>
      </c>
      <c r="L210" s="45"/>
      <c r="M210" s="219" t="s">
        <v>1</v>
      </c>
      <c r="N210" s="220" t="s">
        <v>44</v>
      </c>
      <c r="O210" s="92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3" t="s">
        <v>139</v>
      </c>
      <c r="AT210" s="223" t="s">
        <v>134</v>
      </c>
      <c r="AU210" s="223" t="s">
        <v>86</v>
      </c>
      <c r="AY210" s="18" t="s">
        <v>132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84</v>
      </c>
      <c r="BK210" s="224">
        <f>ROUND(I210*H210,2)</f>
        <v>0</v>
      </c>
      <c r="BL210" s="18" t="s">
        <v>139</v>
      </c>
      <c r="BM210" s="223" t="s">
        <v>207</v>
      </c>
    </row>
    <row r="211" s="13" customFormat="1">
      <c r="A211" s="13"/>
      <c r="B211" s="225"/>
      <c r="C211" s="226"/>
      <c r="D211" s="227" t="s">
        <v>141</v>
      </c>
      <c r="E211" s="228" t="s">
        <v>1</v>
      </c>
      <c r="F211" s="229" t="s">
        <v>201</v>
      </c>
      <c r="G211" s="226"/>
      <c r="H211" s="228" t="s">
        <v>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141</v>
      </c>
      <c r="AU211" s="235" t="s">
        <v>86</v>
      </c>
      <c r="AV211" s="13" t="s">
        <v>84</v>
      </c>
      <c r="AW211" s="13" t="s">
        <v>36</v>
      </c>
      <c r="AX211" s="13" t="s">
        <v>79</v>
      </c>
      <c r="AY211" s="235" t="s">
        <v>132</v>
      </c>
    </row>
    <row r="212" s="14" customFormat="1">
      <c r="A212" s="14"/>
      <c r="B212" s="236"/>
      <c r="C212" s="237"/>
      <c r="D212" s="227" t="s">
        <v>141</v>
      </c>
      <c r="E212" s="238" t="s">
        <v>1</v>
      </c>
      <c r="F212" s="239" t="s">
        <v>208</v>
      </c>
      <c r="G212" s="237"/>
      <c r="H212" s="240">
        <v>99.840000000000003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141</v>
      </c>
      <c r="AU212" s="246" t="s">
        <v>86</v>
      </c>
      <c r="AV212" s="14" t="s">
        <v>86</v>
      </c>
      <c r="AW212" s="14" t="s">
        <v>36</v>
      </c>
      <c r="AX212" s="14" t="s">
        <v>79</v>
      </c>
      <c r="AY212" s="246" t="s">
        <v>132</v>
      </c>
    </row>
    <row r="213" s="15" customFormat="1">
      <c r="A213" s="15"/>
      <c r="B213" s="247"/>
      <c r="C213" s="248"/>
      <c r="D213" s="227" t="s">
        <v>141</v>
      </c>
      <c r="E213" s="249" t="s">
        <v>1</v>
      </c>
      <c r="F213" s="250" t="s">
        <v>149</v>
      </c>
      <c r="G213" s="248"/>
      <c r="H213" s="251">
        <v>99.840000000000003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141</v>
      </c>
      <c r="AU213" s="257" t="s">
        <v>86</v>
      </c>
      <c r="AV213" s="15" t="s">
        <v>139</v>
      </c>
      <c r="AW213" s="15" t="s">
        <v>36</v>
      </c>
      <c r="AX213" s="15" t="s">
        <v>84</v>
      </c>
      <c r="AY213" s="257" t="s">
        <v>132</v>
      </c>
    </row>
    <row r="214" s="2" customFormat="1" ht="21.75" customHeight="1">
      <c r="A214" s="39"/>
      <c r="B214" s="40"/>
      <c r="C214" s="212" t="s">
        <v>209</v>
      </c>
      <c r="D214" s="212" t="s">
        <v>134</v>
      </c>
      <c r="E214" s="213" t="s">
        <v>210</v>
      </c>
      <c r="F214" s="214" t="s">
        <v>211</v>
      </c>
      <c r="G214" s="215" t="s">
        <v>199</v>
      </c>
      <c r="H214" s="216">
        <v>30.881</v>
      </c>
      <c r="I214" s="217"/>
      <c r="J214" s="218">
        <f>ROUND(I214*H214,2)</f>
        <v>0</v>
      </c>
      <c r="K214" s="214" t="s">
        <v>138</v>
      </c>
      <c r="L214" s="45"/>
      <c r="M214" s="219" t="s">
        <v>1</v>
      </c>
      <c r="N214" s="220" t="s">
        <v>44</v>
      </c>
      <c r="O214" s="92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3" t="s">
        <v>139</v>
      </c>
      <c r="AT214" s="223" t="s">
        <v>134</v>
      </c>
      <c r="AU214" s="223" t="s">
        <v>86</v>
      </c>
      <c r="AY214" s="18" t="s">
        <v>132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84</v>
      </c>
      <c r="BK214" s="224">
        <f>ROUND(I214*H214,2)</f>
        <v>0</v>
      </c>
      <c r="BL214" s="18" t="s">
        <v>139</v>
      </c>
      <c r="BM214" s="223" t="s">
        <v>212</v>
      </c>
    </row>
    <row r="215" s="14" customFormat="1">
      <c r="A215" s="14"/>
      <c r="B215" s="236"/>
      <c r="C215" s="237"/>
      <c r="D215" s="227" t="s">
        <v>141</v>
      </c>
      <c r="E215" s="238" t="s">
        <v>1</v>
      </c>
      <c r="F215" s="239" t="s">
        <v>213</v>
      </c>
      <c r="G215" s="237"/>
      <c r="H215" s="240">
        <v>30.881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141</v>
      </c>
      <c r="AU215" s="246" t="s">
        <v>86</v>
      </c>
      <c r="AV215" s="14" t="s">
        <v>86</v>
      </c>
      <c r="AW215" s="14" t="s">
        <v>36</v>
      </c>
      <c r="AX215" s="14" t="s">
        <v>79</v>
      </c>
      <c r="AY215" s="246" t="s">
        <v>132</v>
      </c>
    </row>
    <row r="216" s="15" customFormat="1">
      <c r="A216" s="15"/>
      <c r="B216" s="247"/>
      <c r="C216" s="248"/>
      <c r="D216" s="227" t="s">
        <v>141</v>
      </c>
      <c r="E216" s="249" t="s">
        <v>1</v>
      </c>
      <c r="F216" s="250" t="s">
        <v>149</v>
      </c>
      <c r="G216" s="248"/>
      <c r="H216" s="251">
        <v>30.881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141</v>
      </c>
      <c r="AU216" s="257" t="s">
        <v>86</v>
      </c>
      <c r="AV216" s="15" t="s">
        <v>139</v>
      </c>
      <c r="AW216" s="15" t="s">
        <v>36</v>
      </c>
      <c r="AX216" s="15" t="s">
        <v>84</v>
      </c>
      <c r="AY216" s="257" t="s">
        <v>132</v>
      </c>
    </row>
    <row r="217" s="2" customFormat="1" ht="24.15" customHeight="1">
      <c r="A217" s="39"/>
      <c r="B217" s="40"/>
      <c r="C217" s="212" t="s">
        <v>214</v>
      </c>
      <c r="D217" s="212" t="s">
        <v>134</v>
      </c>
      <c r="E217" s="213" t="s">
        <v>215</v>
      </c>
      <c r="F217" s="214" t="s">
        <v>216</v>
      </c>
      <c r="G217" s="215" t="s">
        <v>199</v>
      </c>
      <c r="H217" s="216">
        <v>308.81</v>
      </c>
      <c r="I217" s="217"/>
      <c r="J217" s="218">
        <f>ROUND(I217*H217,2)</f>
        <v>0</v>
      </c>
      <c r="K217" s="214" t="s">
        <v>138</v>
      </c>
      <c r="L217" s="45"/>
      <c r="M217" s="219" t="s">
        <v>1</v>
      </c>
      <c r="N217" s="220" t="s">
        <v>44</v>
      </c>
      <c r="O217" s="92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3" t="s">
        <v>139</v>
      </c>
      <c r="AT217" s="223" t="s">
        <v>134</v>
      </c>
      <c r="AU217" s="223" t="s">
        <v>86</v>
      </c>
      <c r="AY217" s="18" t="s">
        <v>132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8" t="s">
        <v>84</v>
      </c>
      <c r="BK217" s="224">
        <f>ROUND(I217*H217,2)</f>
        <v>0</v>
      </c>
      <c r="BL217" s="18" t="s">
        <v>139</v>
      </c>
      <c r="BM217" s="223" t="s">
        <v>217</v>
      </c>
    </row>
    <row r="218" s="14" customFormat="1">
      <c r="A218" s="14"/>
      <c r="B218" s="236"/>
      <c r="C218" s="237"/>
      <c r="D218" s="227" t="s">
        <v>141</v>
      </c>
      <c r="E218" s="237"/>
      <c r="F218" s="239" t="s">
        <v>218</v>
      </c>
      <c r="G218" s="237"/>
      <c r="H218" s="240">
        <v>308.81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141</v>
      </c>
      <c r="AU218" s="246" t="s">
        <v>86</v>
      </c>
      <c r="AV218" s="14" t="s">
        <v>86</v>
      </c>
      <c r="AW218" s="14" t="s">
        <v>4</v>
      </c>
      <c r="AX218" s="14" t="s">
        <v>84</v>
      </c>
      <c r="AY218" s="246" t="s">
        <v>132</v>
      </c>
    </row>
    <row r="219" s="2" customFormat="1" ht="16.5" customHeight="1">
      <c r="A219" s="39"/>
      <c r="B219" s="40"/>
      <c r="C219" s="212" t="s">
        <v>219</v>
      </c>
      <c r="D219" s="212" t="s">
        <v>134</v>
      </c>
      <c r="E219" s="213" t="s">
        <v>220</v>
      </c>
      <c r="F219" s="214" t="s">
        <v>221</v>
      </c>
      <c r="G219" s="215" t="s">
        <v>199</v>
      </c>
      <c r="H219" s="216">
        <v>30.881</v>
      </c>
      <c r="I219" s="217"/>
      <c r="J219" s="218">
        <f>ROUND(I219*H219,2)</f>
        <v>0</v>
      </c>
      <c r="K219" s="214" t="s">
        <v>138</v>
      </c>
      <c r="L219" s="45"/>
      <c r="M219" s="219" t="s">
        <v>1</v>
      </c>
      <c r="N219" s="220" t="s">
        <v>44</v>
      </c>
      <c r="O219" s="92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3" t="s">
        <v>139</v>
      </c>
      <c r="AT219" s="223" t="s">
        <v>134</v>
      </c>
      <c r="AU219" s="223" t="s">
        <v>86</v>
      </c>
      <c r="AY219" s="18" t="s">
        <v>132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8" t="s">
        <v>84</v>
      </c>
      <c r="BK219" s="224">
        <f>ROUND(I219*H219,2)</f>
        <v>0</v>
      </c>
      <c r="BL219" s="18" t="s">
        <v>139</v>
      </c>
      <c r="BM219" s="223" t="s">
        <v>222</v>
      </c>
    </row>
    <row r="220" s="14" customFormat="1">
      <c r="A220" s="14"/>
      <c r="B220" s="236"/>
      <c r="C220" s="237"/>
      <c r="D220" s="227" t="s">
        <v>141</v>
      </c>
      <c r="E220" s="238" t="s">
        <v>1</v>
      </c>
      <c r="F220" s="239" t="s">
        <v>213</v>
      </c>
      <c r="G220" s="237"/>
      <c r="H220" s="240">
        <v>30.881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141</v>
      </c>
      <c r="AU220" s="246" t="s">
        <v>86</v>
      </c>
      <c r="AV220" s="14" t="s">
        <v>86</v>
      </c>
      <c r="AW220" s="14" t="s">
        <v>36</v>
      </c>
      <c r="AX220" s="14" t="s">
        <v>79</v>
      </c>
      <c r="AY220" s="246" t="s">
        <v>132</v>
      </c>
    </row>
    <row r="221" s="15" customFormat="1">
      <c r="A221" s="15"/>
      <c r="B221" s="247"/>
      <c r="C221" s="248"/>
      <c r="D221" s="227" t="s">
        <v>141</v>
      </c>
      <c r="E221" s="249" t="s">
        <v>1</v>
      </c>
      <c r="F221" s="250" t="s">
        <v>149</v>
      </c>
      <c r="G221" s="248"/>
      <c r="H221" s="251">
        <v>30.881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7" t="s">
        <v>141</v>
      </c>
      <c r="AU221" s="257" t="s">
        <v>86</v>
      </c>
      <c r="AV221" s="15" t="s">
        <v>139</v>
      </c>
      <c r="AW221" s="15" t="s">
        <v>36</v>
      </c>
      <c r="AX221" s="15" t="s">
        <v>84</v>
      </c>
      <c r="AY221" s="257" t="s">
        <v>132</v>
      </c>
    </row>
    <row r="222" s="2" customFormat="1" ht="16.5" customHeight="1">
      <c r="A222" s="39"/>
      <c r="B222" s="40"/>
      <c r="C222" s="212" t="s">
        <v>223</v>
      </c>
      <c r="D222" s="212" t="s">
        <v>134</v>
      </c>
      <c r="E222" s="213" t="s">
        <v>224</v>
      </c>
      <c r="F222" s="214" t="s">
        <v>225</v>
      </c>
      <c r="G222" s="215" t="s">
        <v>226</v>
      </c>
      <c r="H222" s="216">
        <v>55.585999999999999</v>
      </c>
      <c r="I222" s="217"/>
      <c r="J222" s="218">
        <f>ROUND(I222*H222,2)</f>
        <v>0</v>
      </c>
      <c r="K222" s="214" t="s">
        <v>138</v>
      </c>
      <c r="L222" s="45"/>
      <c r="M222" s="219" t="s">
        <v>1</v>
      </c>
      <c r="N222" s="220" t="s">
        <v>44</v>
      </c>
      <c r="O222" s="92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3" t="s">
        <v>139</v>
      </c>
      <c r="AT222" s="223" t="s">
        <v>134</v>
      </c>
      <c r="AU222" s="223" t="s">
        <v>86</v>
      </c>
      <c r="AY222" s="18" t="s">
        <v>132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84</v>
      </c>
      <c r="BK222" s="224">
        <f>ROUND(I222*H222,2)</f>
        <v>0</v>
      </c>
      <c r="BL222" s="18" t="s">
        <v>139</v>
      </c>
      <c r="BM222" s="223" t="s">
        <v>227</v>
      </c>
    </row>
    <row r="223" s="14" customFormat="1">
      <c r="A223" s="14"/>
      <c r="B223" s="236"/>
      <c r="C223" s="237"/>
      <c r="D223" s="227" t="s">
        <v>141</v>
      </c>
      <c r="E223" s="237"/>
      <c r="F223" s="239" t="s">
        <v>228</v>
      </c>
      <c r="G223" s="237"/>
      <c r="H223" s="240">
        <v>55.585999999999999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141</v>
      </c>
      <c r="AU223" s="246" t="s">
        <v>86</v>
      </c>
      <c r="AV223" s="14" t="s">
        <v>86</v>
      </c>
      <c r="AW223" s="14" t="s">
        <v>4</v>
      </c>
      <c r="AX223" s="14" t="s">
        <v>84</v>
      </c>
      <c r="AY223" s="246" t="s">
        <v>132</v>
      </c>
    </row>
    <row r="224" s="2" customFormat="1" ht="16.5" customHeight="1">
      <c r="A224" s="39"/>
      <c r="B224" s="40"/>
      <c r="C224" s="212" t="s">
        <v>8</v>
      </c>
      <c r="D224" s="212" t="s">
        <v>134</v>
      </c>
      <c r="E224" s="213" t="s">
        <v>229</v>
      </c>
      <c r="F224" s="214" t="s">
        <v>230</v>
      </c>
      <c r="G224" s="215" t="s">
        <v>199</v>
      </c>
      <c r="H224" s="216">
        <v>94.328999999999994</v>
      </c>
      <c r="I224" s="217"/>
      <c r="J224" s="218">
        <f>ROUND(I224*H224,2)</f>
        <v>0</v>
      </c>
      <c r="K224" s="214" t="s">
        <v>138</v>
      </c>
      <c r="L224" s="45"/>
      <c r="M224" s="219" t="s">
        <v>1</v>
      </c>
      <c r="N224" s="220" t="s">
        <v>44</v>
      </c>
      <c r="O224" s="92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3" t="s">
        <v>139</v>
      </c>
      <c r="AT224" s="223" t="s">
        <v>134</v>
      </c>
      <c r="AU224" s="223" t="s">
        <v>86</v>
      </c>
      <c r="AY224" s="18" t="s">
        <v>132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84</v>
      </c>
      <c r="BK224" s="224">
        <f>ROUND(I224*H224,2)</f>
        <v>0</v>
      </c>
      <c r="BL224" s="18" t="s">
        <v>139</v>
      </c>
      <c r="BM224" s="223" t="s">
        <v>231</v>
      </c>
    </row>
    <row r="225" s="13" customFormat="1">
      <c r="A225" s="13"/>
      <c r="B225" s="225"/>
      <c r="C225" s="226"/>
      <c r="D225" s="227" t="s">
        <v>141</v>
      </c>
      <c r="E225" s="228" t="s">
        <v>1</v>
      </c>
      <c r="F225" s="229" t="s">
        <v>232</v>
      </c>
      <c r="G225" s="226"/>
      <c r="H225" s="228" t="s">
        <v>1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141</v>
      </c>
      <c r="AU225" s="235" t="s">
        <v>86</v>
      </c>
      <c r="AV225" s="13" t="s">
        <v>84</v>
      </c>
      <c r="AW225" s="13" t="s">
        <v>36</v>
      </c>
      <c r="AX225" s="13" t="s">
        <v>79</v>
      </c>
      <c r="AY225" s="235" t="s">
        <v>132</v>
      </c>
    </row>
    <row r="226" s="13" customFormat="1">
      <c r="A226" s="13"/>
      <c r="B226" s="225"/>
      <c r="C226" s="226"/>
      <c r="D226" s="227" t="s">
        <v>141</v>
      </c>
      <c r="E226" s="228" t="s">
        <v>1</v>
      </c>
      <c r="F226" s="229" t="s">
        <v>233</v>
      </c>
      <c r="G226" s="226"/>
      <c r="H226" s="228" t="s">
        <v>1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141</v>
      </c>
      <c r="AU226" s="235" t="s">
        <v>86</v>
      </c>
      <c r="AV226" s="13" t="s">
        <v>84</v>
      </c>
      <c r="AW226" s="13" t="s">
        <v>36</v>
      </c>
      <c r="AX226" s="13" t="s">
        <v>79</v>
      </c>
      <c r="AY226" s="235" t="s">
        <v>132</v>
      </c>
    </row>
    <row r="227" s="14" customFormat="1">
      <c r="A227" s="14"/>
      <c r="B227" s="236"/>
      <c r="C227" s="237"/>
      <c r="D227" s="227" t="s">
        <v>141</v>
      </c>
      <c r="E227" s="238" t="s">
        <v>1</v>
      </c>
      <c r="F227" s="239" t="s">
        <v>234</v>
      </c>
      <c r="G227" s="237"/>
      <c r="H227" s="240">
        <v>0.89300000000000002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141</v>
      </c>
      <c r="AU227" s="246" t="s">
        <v>86</v>
      </c>
      <c r="AV227" s="14" t="s">
        <v>86</v>
      </c>
      <c r="AW227" s="14" t="s">
        <v>36</v>
      </c>
      <c r="AX227" s="14" t="s">
        <v>79</v>
      </c>
      <c r="AY227" s="246" t="s">
        <v>132</v>
      </c>
    </row>
    <row r="228" s="13" customFormat="1">
      <c r="A228" s="13"/>
      <c r="B228" s="225"/>
      <c r="C228" s="226"/>
      <c r="D228" s="227" t="s">
        <v>141</v>
      </c>
      <c r="E228" s="228" t="s">
        <v>1</v>
      </c>
      <c r="F228" s="229" t="s">
        <v>235</v>
      </c>
      <c r="G228" s="226"/>
      <c r="H228" s="228" t="s">
        <v>1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141</v>
      </c>
      <c r="AU228" s="235" t="s">
        <v>86</v>
      </c>
      <c r="AV228" s="13" t="s">
        <v>84</v>
      </c>
      <c r="AW228" s="13" t="s">
        <v>36</v>
      </c>
      <c r="AX228" s="13" t="s">
        <v>79</v>
      </c>
      <c r="AY228" s="235" t="s">
        <v>132</v>
      </c>
    </row>
    <row r="229" s="14" customFormat="1">
      <c r="A229" s="14"/>
      <c r="B229" s="236"/>
      <c r="C229" s="237"/>
      <c r="D229" s="227" t="s">
        <v>141</v>
      </c>
      <c r="E229" s="238" t="s">
        <v>1</v>
      </c>
      <c r="F229" s="239" t="s">
        <v>236</v>
      </c>
      <c r="G229" s="237"/>
      <c r="H229" s="240">
        <v>2.637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141</v>
      </c>
      <c r="AU229" s="246" t="s">
        <v>86</v>
      </c>
      <c r="AV229" s="14" t="s">
        <v>86</v>
      </c>
      <c r="AW229" s="14" t="s">
        <v>36</v>
      </c>
      <c r="AX229" s="14" t="s">
        <v>79</v>
      </c>
      <c r="AY229" s="246" t="s">
        <v>132</v>
      </c>
    </row>
    <row r="230" s="16" customFormat="1">
      <c r="A230" s="16"/>
      <c r="B230" s="258"/>
      <c r="C230" s="259"/>
      <c r="D230" s="227" t="s">
        <v>141</v>
      </c>
      <c r="E230" s="260" t="s">
        <v>1</v>
      </c>
      <c r="F230" s="261" t="s">
        <v>166</v>
      </c>
      <c r="G230" s="259"/>
      <c r="H230" s="262">
        <v>3.5299999999999998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68" t="s">
        <v>141</v>
      </c>
      <c r="AU230" s="268" t="s">
        <v>86</v>
      </c>
      <c r="AV230" s="16" t="s">
        <v>155</v>
      </c>
      <c r="AW230" s="16" t="s">
        <v>36</v>
      </c>
      <c r="AX230" s="16" t="s">
        <v>79</v>
      </c>
      <c r="AY230" s="268" t="s">
        <v>132</v>
      </c>
    </row>
    <row r="231" s="13" customFormat="1">
      <c r="A231" s="13"/>
      <c r="B231" s="225"/>
      <c r="C231" s="226"/>
      <c r="D231" s="227" t="s">
        <v>141</v>
      </c>
      <c r="E231" s="228" t="s">
        <v>1</v>
      </c>
      <c r="F231" s="229" t="s">
        <v>237</v>
      </c>
      <c r="G231" s="226"/>
      <c r="H231" s="228" t="s">
        <v>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141</v>
      </c>
      <c r="AU231" s="235" t="s">
        <v>86</v>
      </c>
      <c r="AV231" s="13" t="s">
        <v>84</v>
      </c>
      <c r="AW231" s="13" t="s">
        <v>36</v>
      </c>
      <c r="AX231" s="13" t="s">
        <v>79</v>
      </c>
      <c r="AY231" s="235" t="s">
        <v>132</v>
      </c>
    </row>
    <row r="232" s="14" customFormat="1">
      <c r="A232" s="14"/>
      <c r="B232" s="236"/>
      <c r="C232" s="237"/>
      <c r="D232" s="227" t="s">
        <v>141</v>
      </c>
      <c r="E232" s="238" t="s">
        <v>1</v>
      </c>
      <c r="F232" s="239" t="s">
        <v>238</v>
      </c>
      <c r="G232" s="237"/>
      <c r="H232" s="240">
        <v>121.68000000000001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141</v>
      </c>
      <c r="AU232" s="246" t="s">
        <v>86</v>
      </c>
      <c r="AV232" s="14" t="s">
        <v>86</v>
      </c>
      <c r="AW232" s="14" t="s">
        <v>36</v>
      </c>
      <c r="AX232" s="14" t="s">
        <v>79</v>
      </c>
      <c r="AY232" s="246" t="s">
        <v>132</v>
      </c>
    </row>
    <row r="233" s="13" customFormat="1">
      <c r="A233" s="13"/>
      <c r="B233" s="225"/>
      <c r="C233" s="226"/>
      <c r="D233" s="227" t="s">
        <v>141</v>
      </c>
      <c r="E233" s="228" t="s">
        <v>1</v>
      </c>
      <c r="F233" s="229" t="s">
        <v>239</v>
      </c>
      <c r="G233" s="226"/>
      <c r="H233" s="228" t="s">
        <v>1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141</v>
      </c>
      <c r="AU233" s="235" t="s">
        <v>86</v>
      </c>
      <c r="AV233" s="13" t="s">
        <v>84</v>
      </c>
      <c r="AW233" s="13" t="s">
        <v>36</v>
      </c>
      <c r="AX233" s="13" t="s">
        <v>79</v>
      </c>
      <c r="AY233" s="235" t="s">
        <v>132</v>
      </c>
    </row>
    <row r="234" s="14" customFormat="1">
      <c r="A234" s="14"/>
      <c r="B234" s="236"/>
      <c r="C234" s="237"/>
      <c r="D234" s="227" t="s">
        <v>141</v>
      </c>
      <c r="E234" s="238" t="s">
        <v>1</v>
      </c>
      <c r="F234" s="239" t="s">
        <v>240</v>
      </c>
      <c r="G234" s="237"/>
      <c r="H234" s="240">
        <v>-30.881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141</v>
      </c>
      <c r="AU234" s="246" t="s">
        <v>86</v>
      </c>
      <c r="AV234" s="14" t="s">
        <v>86</v>
      </c>
      <c r="AW234" s="14" t="s">
        <v>36</v>
      </c>
      <c r="AX234" s="14" t="s">
        <v>79</v>
      </c>
      <c r="AY234" s="246" t="s">
        <v>132</v>
      </c>
    </row>
    <row r="235" s="16" customFormat="1">
      <c r="A235" s="16"/>
      <c r="B235" s="258"/>
      <c r="C235" s="259"/>
      <c r="D235" s="227" t="s">
        <v>141</v>
      </c>
      <c r="E235" s="260" t="s">
        <v>1</v>
      </c>
      <c r="F235" s="261" t="s">
        <v>166</v>
      </c>
      <c r="G235" s="259"/>
      <c r="H235" s="262">
        <v>90.799000000000007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68" t="s">
        <v>141</v>
      </c>
      <c r="AU235" s="268" t="s">
        <v>86</v>
      </c>
      <c r="AV235" s="16" t="s">
        <v>155</v>
      </c>
      <c r="AW235" s="16" t="s">
        <v>36</v>
      </c>
      <c r="AX235" s="16" t="s">
        <v>79</v>
      </c>
      <c r="AY235" s="268" t="s">
        <v>132</v>
      </c>
    </row>
    <row r="236" s="15" customFormat="1">
      <c r="A236" s="15"/>
      <c r="B236" s="247"/>
      <c r="C236" s="248"/>
      <c r="D236" s="227" t="s">
        <v>141</v>
      </c>
      <c r="E236" s="249" t="s">
        <v>1</v>
      </c>
      <c r="F236" s="250" t="s">
        <v>149</v>
      </c>
      <c r="G236" s="248"/>
      <c r="H236" s="251">
        <v>94.328999999999994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7" t="s">
        <v>141</v>
      </c>
      <c r="AU236" s="257" t="s">
        <v>86</v>
      </c>
      <c r="AV236" s="15" t="s">
        <v>139</v>
      </c>
      <c r="AW236" s="15" t="s">
        <v>36</v>
      </c>
      <c r="AX236" s="15" t="s">
        <v>84</v>
      </c>
      <c r="AY236" s="257" t="s">
        <v>132</v>
      </c>
    </row>
    <row r="237" s="2" customFormat="1" ht="16.5" customHeight="1">
      <c r="A237" s="39"/>
      <c r="B237" s="40"/>
      <c r="C237" s="269" t="s">
        <v>241</v>
      </c>
      <c r="D237" s="269" t="s">
        <v>242</v>
      </c>
      <c r="E237" s="270" t="s">
        <v>243</v>
      </c>
      <c r="F237" s="271" t="s">
        <v>244</v>
      </c>
      <c r="G237" s="272" t="s">
        <v>226</v>
      </c>
      <c r="H237" s="273">
        <v>7.0599999999999996</v>
      </c>
      <c r="I237" s="274"/>
      <c r="J237" s="275">
        <f>ROUND(I237*H237,2)</f>
        <v>0</v>
      </c>
      <c r="K237" s="271" t="s">
        <v>138</v>
      </c>
      <c r="L237" s="276"/>
      <c r="M237" s="277" t="s">
        <v>1</v>
      </c>
      <c r="N237" s="278" t="s">
        <v>44</v>
      </c>
      <c r="O237" s="92"/>
      <c r="P237" s="221">
        <f>O237*H237</f>
        <v>0</v>
      </c>
      <c r="Q237" s="221">
        <v>1</v>
      </c>
      <c r="R237" s="221">
        <f>Q237*H237</f>
        <v>7.0599999999999996</v>
      </c>
      <c r="S237" s="221">
        <v>0</v>
      </c>
      <c r="T237" s="22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3" t="s">
        <v>190</v>
      </c>
      <c r="AT237" s="223" t="s">
        <v>242</v>
      </c>
      <c r="AU237" s="223" t="s">
        <v>86</v>
      </c>
      <c r="AY237" s="18" t="s">
        <v>132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84</v>
      </c>
      <c r="BK237" s="224">
        <f>ROUND(I237*H237,2)</f>
        <v>0</v>
      </c>
      <c r="BL237" s="18" t="s">
        <v>139</v>
      </c>
      <c r="BM237" s="223" t="s">
        <v>245</v>
      </c>
    </row>
    <row r="238" s="13" customFormat="1">
      <c r="A238" s="13"/>
      <c r="B238" s="225"/>
      <c r="C238" s="226"/>
      <c r="D238" s="227" t="s">
        <v>141</v>
      </c>
      <c r="E238" s="228" t="s">
        <v>1</v>
      </c>
      <c r="F238" s="229" t="s">
        <v>232</v>
      </c>
      <c r="G238" s="226"/>
      <c r="H238" s="228" t="s">
        <v>1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141</v>
      </c>
      <c r="AU238" s="235" t="s">
        <v>86</v>
      </c>
      <c r="AV238" s="13" t="s">
        <v>84</v>
      </c>
      <c r="AW238" s="13" t="s">
        <v>36</v>
      </c>
      <c r="AX238" s="13" t="s">
        <v>79</v>
      </c>
      <c r="AY238" s="235" t="s">
        <v>132</v>
      </c>
    </row>
    <row r="239" s="13" customFormat="1">
      <c r="A239" s="13"/>
      <c r="B239" s="225"/>
      <c r="C239" s="226"/>
      <c r="D239" s="227" t="s">
        <v>141</v>
      </c>
      <c r="E239" s="228" t="s">
        <v>1</v>
      </c>
      <c r="F239" s="229" t="s">
        <v>233</v>
      </c>
      <c r="G239" s="226"/>
      <c r="H239" s="228" t="s">
        <v>1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141</v>
      </c>
      <c r="AU239" s="235" t="s">
        <v>86</v>
      </c>
      <c r="AV239" s="13" t="s">
        <v>84</v>
      </c>
      <c r="AW239" s="13" t="s">
        <v>36</v>
      </c>
      <c r="AX239" s="13" t="s">
        <v>79</v>
      </c>
      <c r="AY239" s="235" t="s">
        <v>132</v>
      </c>
    </row>
    <row r="240" s="14" customFormat="1">
      <c r="A240" s="14"/>
      <c r="B240" s="236"/>
      <c r="C240" s="237"/>
      <c r="D240" s="227" t="s">
        <v>141</v>
      </c>
      <c r="E240" s="238" t="s">
        <v>1</v>
      </c>
      <c r="F240" s="239" t="s">
        <v>234</v>
      </c>
      <c r="G240" s="237"/>
      <c r="H240" s="240">
        <v>0.89300000000000002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141</v>
      </c>
      <c r="AU240" s="246" t="s">
        <v>86</v>
      </c>
      <c r="AV240" s="14" t="s">
        <v>86</v>
      </c>
      <c r="AW240" s="14" t="s">
        <v>36</v>
      </c>
      <c r="AX240" s="14" t="s">
        <v>79</v>
      </c>
      <c r="AY240" s="246" t="s">
        <v>132</v>
      </c>
    </row>
    <row r="241" s="13" customFormat="1">
      <c r="A241" s="13"/>
      <c r="B241" s="225"/>
      <c r="C241" s="226"/>
      <c r="D241" s="227" t="s">
        <v>141</v>
      </c>
      <c r="E241" s="228" t="s">
        <v>1</v>
      </c>
      <c r="F241" s="229" t="s">
        <v>235</v>
      </c>
      <c r="G241" s="226"/>
      <c r="H241" s="228" t="s">
        <v>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141</v>
      </c>
      <c r="AU241" s="235" t="s">
        <v>86</v>
      </c>
      <c r="AV241" s="13" t="s">
        <v>84</v>
      </c>
      <c r="AW241" s="13" t="s">
        <v>36</v>
      </c>
      <c r="AX241" s="13" t="s">
        <v>79</v>
      </c>
      <c r="AY241" s="235" t="s">
        <v>132</v>
      </c>
    </row>
    <row r="242" s="14" customFormat="1">
      <c r="A242" s="14"/>
      <c r="B242" s="236"/>
      <c r="C242" s="237"/>
      <c r="D242" s="227" t="s">
        <v>141</v>
      </c>
      <c r="E242" s="238" t="s">
        <v>1</v>
      </c>
      <c r="F242" s="239" t="s">
        <v>236</v>
      </c>
      <c r="G242" s="237"/>
      <c r="H242" s="240">
        <v>2.637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141</v>
      </c>
      <c r="AU242" s="246" t="s">
        <v>86</v>
      </c>
      <c r="AV242" s="14" t="s">
        <v>86</v>
      </c>
      <c r="AW242" s="14" t="s">
        <v>36</v>
      </c>
      <c r="AX242" s="14" t="s">
        <v>79</v>
      </c>
      <c r="AY242" s="246" t="s">
        <v>132</v>
      </c>
    </row>
    <row r="243" s="16" customFormat="1">
      <c r="A243" s="16"/>
      <c r="B243" s="258"/>
      <c r="C243" s="259"/>
      <c r="D243" s="227" t="s">
        <v>141</v>
      </c>
      <c r="E243" s="260" t="s">
        <v>1</v>
      </c>
      <c r="F243" s="261" t="s">
        <v>166</v>
      </c>
      <c r="G243" s="259"/>
      <c r="H243" s="262">
        <v>3.5299999999999998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8" t="s">
        <v>141</v>
      </c>
      <c r="AU243" s="268" t="s">
        <v>86</v>
      </c>
      <c r="AV243" s="16" t="s">
        <v>155</v>
      </c>
      <c r="AW243" s="16" t="s">
        <v>36</v>
      </c>
      <c r="AX243" s="16" t="s">
        <v>79</v>
      </c>
      <c r="AY243" s="268" t="s">
        <v>132</v>
      </c>
    </row>
    <row r="244" s="15" customFormat="1">
      <c r="A244" s="15"/>
      <c r="B244" s="247"/>
      <c r="C244" s="248"/>
      <c r="D244" s="227" t="s">
        <v>141</v>
      </c>
      <c r="E244" s="249" t="s">
        <v>1</v>
      </c>
      <c r="F244" s="250" t="s">
        <v>149</v>
      </c>
      <c r="G244" s="248"/>
      <c r="H244" s="251">
        <v>3.5299999999999998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141</v>
      </c>
      <c r="AU244" s="257" t="s">
        <v>86</v>
      </c>
      <c r="AV244" s="15" t="s">
        <v>139</v>
      </c>
      <c r="AW244" s="15" t="s">
        <v>36</v>
      </c>
      <c r="AX244" s="15" t="s">
        <v>84</v>
      </c>
      <c r="AY244" s="257" t="s">
        <v>132</v>
      </c>
    </row>
    <row r="245" s="14" customFormat="1">
      <c r="A245" s="14"/>
      <c r="B245" s="236"/>
      <c r="C245" s="237"/>
      <c r="D245" s="227" t="s">
        <v>141</v>
      </c>
      <c r="E245" s="237"/>
      <c r="F245" s="239" t="s">
        <v>246</v>
      </c>
      <c r="G245" s="237"/>
      <c r="H245" s="240">
        <v>7.0599999999999996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141</v>
      </c>
      <c r="AU245" s="246" t="s">
        <v>86</v>
      </c>
      <c r="AV245" s="14" t="s">
        <v>86</v>
      </c>
      <c r="AW245" s="14" t="s">
        <v>4</v>
      </c>
      <c r="AX245" s="14" t="s">
        <v>84</v>
      </c>
      <c r="AY245" s="246" t="s">
        <v>132</v>
      </c>
    </row>
    <row r="246" s="2" customFormat="1" ht="16.5" customHeight="1">
      <c r="A246" s="39"/>
      <c r="B246" s="40"/>
      <c r="C246" s="212" t="s">
        <v>247</v>
      </c>
      <c r="D246" s="212" t="s">
        <v>134</v>
      </c>
      <c r="E246" s="213" t="s">
        <v>248</v>
      </c>
      <c r="F246" s="214" t="s">
        <v>249</v>
      </c>
      <c r="G246" s="215" t="s">
        <v>199</v>
      </c>
      <c r="H246" s="216">
        <v>3.468</v>
      </c>
      <c r="I246" s="217"/>
      <c r="J246" s="218">
        <f>ROUND(I246*H246,2)</f>
        <v>0</v>
      </c>
      <c r="K246" s="214" t="s">
        <v>138</v>
      </c>
      <c r="L246" s="45"/>
      <c r="M246" s="219" t="s">
        <v>1</v>
      </c>
      <c r="N246" s="220" t="s">
        <v>44</v>
      </c>
      <c r="O246" s="92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3" t="s">
        <v>139</v>
      </c>
      <c r="AT246" s="223" t="s">
        <v>134</v>
      </c>
      <c r="AU246" s="223" t="s">
        <v>86</v>
      </c>
      <c r="AY246" s="18" t="s">
        <v>132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84</v>
      </c>
      <c r="BK246" s="224">
        <f>ROUND(I246*H246,2)</f>
        <v>0</v>
      </c>
      <c r="BL246" s="18" t="s">
        <v>139</v>
      </c>
      <c r="BM246" s="223" t="s">
        <v>250</v>
      </c>
    </row>
    <row r="247" s="13" customFormat="1">
      <c r="A247" s="13"/>
      <c r="B247" s="225"/>
      <c r="C247" s="226"/>
      <c r="D247" s="227" t="s">
        <v>141</v>
      </c>
      <c r="E247" s="228" t="s">
        <v>1</v>
      </c>
      <c r="F247" s="229" t="s">
        <v>232</v>
      </c>
      <c r="G247" s="226"/>
      <c r="H247" s="228" t="s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141</v>
      </c>
      <c r="AU247" s="235" t="s">
        <v>86</v>
      </c>
      <c r="AV247" s="13" t="s">
        <v>84</v>
      </c>
      <c r="AW247" s="13" t="s">
        <v>36</v>
      </c>
      <c r="AX247" s="13" t="s">
        <v>79</v>
      </c>
      <c r="AY247" s="235" t="s">
        <v>132</v>
      </c>
    </row>
    <row r="248" s="13" customFormat="1">
      <c r="A248" s="13"/>
      <c r="B248" s="225"/>
      <c r="C248" s="226"/>
      <c r="D248" s="227" t="s">
        <v>141</v>
      </c>
      <c r="E248" s="228" t="s">
        <v>1</v>
      </c>
      <c r="F248" s="229" t="s">
        <v>233</v>
      </c>
      <c r="G248" s="226"/>
      <c r="H248" s="228" t="s">
        <v>1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141</v>
      </c>
      <c r="AU248" s="235" t="s">
        <v>86</v>
      </c>
      <c r="AV248" s="13" t="s">
        <v>84</v>
      </c>
      <c r="AW248" s="13" t="s">
        <v>36</v>
      </c>
      <c r="AX248" s="13" t="s">
        <v>79</v>
      </c>
      <c r="AY248" s="235" t="s">
        <v>132</v>
      </c>
    </row>
    <row r="249" s="14" customFormat="1">
      <c r="A249" s="14"/>
      <c r="B249" s="236"/>
      <c r="C249" s="237"/>
      <c r="D249" s="227" t="s">
        <v>141</v>
      </c>
      <c r="E249" s="238" t="s">
        <v>1</v>
      </c>
      <c r="F249" s="239" t="s">
        <v>251</v>
      </c>
      <c r="G249" s="237"/>
      <c r="H249" s="240">
        <v>0.65500000000000003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141</v>
      </c>
      <c r="AU249" s="246" t="s">
        <v>86</v>
      </c>
      <c r="AV249" s="14" t="s">
        <v>86</v>
      </c>
      <c r="AW249" s="14" t="s">
        <v>36</v>
      </c>
      <c r="AX249" s="14" t="s">
        <v>79</v>
      </c>
      <c r="AY249" s="246" t="s">
        <v>132</v>
      </c>
    </row>
    <row r="250" s="13" customFormat="1">
      <c r="A250" s="13"/>
      <c r="B250" s="225"/>
      <c r="C250" s="226"/>
      <c r="D250" s="227" t="s">
        <v>141</v>
      </c>
      <c r="E250" s="228" t="s">
        <v>1</v>
      </c>
      <c r="F250" s="229" t="s">
        <v>235</v>
      </c>
      <c r="G250" s="226"/>
      <c r="H250" s="228" t="s">
        <v>1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141</v>
      </c>
      <c r="AU250" s="235" t="s">
        <v>86</v>
      </c>
      <c r="AV250" s="13" t="s">
        <v>84</v>
      </c>
      <c r="AW250" s="13" t="s">
        <v>36</v>
      </c>
      <c r="AX250" s="13" t="s">
        <v>79</v>
      </c>
      <c r="AY250" s="235" t="s">
        <v>132</v>
      </c>
    </row>
    <row r="251" s="14" customFormat="1">
      <c r="A251" s="14"/>
      <c r="B251" s="236"/>
      <c r="C251" s="237"/>
      <c r="D251" s="227" t="s">
        <v>141</v>
      </c>
      <c r="E251" s="238" t="s">
        <v>1</v>
      </c>
      <c r="F251" s="239" t="s">
        <v>252</v>
      </c>
      <c r="G251" s="237"/>
      <c r="H251" s="240">
        <v>2.8130000000000002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141</v>
      </c>
      <c r="AU251" s="246" t="s">
        <v>86</v>
      </c>
      <c r="AV251" s="14" t="s">
        <v>86</v>
      </c>
      <c r="AW251" s="14" t="s">
        <v>36</v>
      </c>
      <c r="AX251" s="14" t="s">
        <v>79</v>
      </c>
      <c r="AY251" s="246" t="s">
        <v>132</v>
      </c>
    </row>
    <row r="252" s="15" customFormat="1">
      <c r="A252" s="15"/>
      <c r="B252" s="247"/>
      <c r="C252" s="248"/>
      <c r="D252" s="227" t="s">
        <v>141</v>
      </c>
      <c r="E252" s="249" t="s">
        <v>1</v>
      </c>
      <c r="F252" s="250" t="s">
        <v>149</v>
      </c>
      <c r="G252" s="248"/>
      <c r="H252" s="251">
        <v>3.468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7" t="s">
        <v>141</v>
      </c>
      <c r="AU252" s="257" t="s">
        <v>86</v>
      </c>
      <c r="AV252" s="15" t="s">
        <v>139</v>
      </c>
      <c r="AW252" s="15" t="s">
        <v>36</v>
      </c>
      <c r="AX252" s="15" t="s">
        <v>84</v>
      </c>
      <c r="AY252" s="257" t="s">
        <v>132</v>
      </c>
    </row>
    <row r="253" s="2" customFormat="1" ht="16.5" customHeight="1">
      <c r="A253" s="39"/>
      <c r="B253" s="40"/>
      <c r="C253" s="269" t="s">
        <v>253</v>
      </c>
      <c r="D253" s="269" t="s">
        <v>242</v>
      </c>
      <c r="E253" s="270" t="s">
        <v>243</v>
      </c>
      <c r="F253" s="271" t="s">
        <v>244</v>
      </c>
      <c r="G253" s="272" t="s">
        <v>226</v>
      </c>
      <c r="H253" s="273">
        <v>6.9359999999999999</v>
      </c>
      <c r="I253" s="274"/>
      <c r="J253" s="275">
        <f>ROUND(I253*H253,2)</f>
        <v>0</v>
      </c>
      <c r="K253" s="271" t="s">
        <v>138</v>
      </c>
      <c r="L253" s="276"/>
      <c r="M253" s="277" t="s">
        <v>1</v>
      </c>
      <c r="N253" s="278" t="s">
        <v>44</v>
      </c>
      <c r="O253" s="92"/>
      <c r="P253" s="221">
        <f>O253*H253</f>
        <v>0</v>
      </c>
      <c r="Q253" s="221">
        <v>1</v>
      </c>
      <c r="R253" s="221">
        <f>Q253*H253</f>
        <v>6.9359999999999999</v>
      </c>
      <c r="S253" s="221">
        <v>0</v>
      </c>
      <c r="T253" s="22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3" t="s">
        <v>190</v>
      </c>
      <c r="AT253" s="223" t="s">
        <v>242</v>
      </c>
      <c r="AU253" s="223" t="s">
        <v>86</v>
      </c>
      <c r="AY253" s="18" t="s">
        <v>132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8" t="s">
        <v>84</v>
      </c>
      <c r="BK253" s="224">
        <f>ROUND(I253*H253,2)</f>
        <v>0</v>
      </c>
      <c r="BL253" s="18" t="s">
        <v>139</v>
      </c>
      <c r="BM253" s="223" t="s">
        <v>254</v>
      </c>
    </row>
    <row r="254" s="14" customFormat="1">
      <c r="A254" s="14"/>
      <c r="B254" s="236"/>
      <c r="C254" s="237"/>
      <c r="D254" s="227" t="s">
        <v>141</v>
      </c>
      <c r="E254" s="237"/>
      <c r="F254" s="239" t="s">
        <v>255</v>
      </c>
      <c r="G254" s="237"/>
      <c r="H254" s="240">
        <v>6.9359999999999999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141</v>
      </c>
      <c r="AU254" s="246" t="s">
        <v>86</v>
      </c>
      <c r="AV254" s="14" t="s">
        <v>86</v>
      </c>
      <c r="AW254" s="14" t="s">
        <v>4</v>
      </c>
      <c r="AX254" s="14" t="s">
        <v>84</v>
      </c>
      <c r="AY254" s="246" t="s">
        <v>132</v>
      </c>
    </row>
    <row r="255" s="2" customFormat="1" ht="16.5" customHeight="1">
      <c r="A255" s="39"/>
      <c r="B255" s="40"/>
      <c r="C255" s="212" t="s">
        <v>256</v>
      </c>
      <c r="D255" s="212" t="s">
        <v>134</v>
      </c>
      <c r="E255" s="213" t="s">
        <v>257</v>
      </c>
      <c r="F255" s="214" t="s">
        <v>258</v>
      </c>
      <c r="G255" s="215" t="s">
        <v>137</v>
      </c>
      <c r="H255" s="216">
        <v>100</v>
      </c>
      <c r="I255" s="217"/>
      <c r="J255" s="218">
        <f>ROUND(I255*H255,2)</f>
        <v>0</v>
      </c>
      <c r="K255" s="214" t="s">
        <v>138</v>
      </c>
      <c r="L255" s="45"/>
      <c r="M255" s="219" t="s">
        <v>1</v>
      </c>
      <c r="N255" s="220" t="s">
        <v>44</v>
      </c>
      <c r="O255" s="92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3" t="s">
        <v>139</v>
      </c>
      <c r="AT255" s="223" t="s">
        <v>134</v>
      </c>
      <c r="AU255" s="223" t="s">
        <v>86</v>
      </c>
      <c r="AY255" s="18" t="s">
        <v>132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84</v>
      </c>
      <c r="BK255" s="224">
        <f>ROUND(I255*H255,2)</f>
        <v>0</v>
      </c>
      <c r="BL255" s="18" t="s">
        <v>139</v>
      </c>
      <c r="BM255" s="223" t="s">
        <v>259</v>
      </c>
    </row>
    <row r="256" s="13" customFormat="1">
      <c r="A256" s="13"/>
      <c r="B256" s="225"/>
      <c r="C256" s="226"/>
      <c r="D256" s="227" t="s">
        <v>141</v>
      </c>
      <c r="E256" s="228" t="s">
        <v>1</v>
      </c>
      <c r="F256" s="229" t="s">
        <v>260</v>
      </c>
      <c r="G256" s="226"/>
      <c r="H256" s="228" t="s">
        <v>1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141</v>
      </c>
      <c r="AU256" s="235" t="s">
        <v>86</v>
      </c>
      <c r="AV256" s="13" t="s">
        <v>84</v>
      </c>
      <c r="AW256" s="13" t="s">
        <v>36</v>
      </c>
      <c r="AX256" s="13" t="s">
        <v>79</v>
      </c>
      <c r="AY256" s="235" t="s">
        <v>132</v>
      </c>
    </row>
    <row r="257" s="14" customFormat="1">
      <c r="A257" s="14"/>
      <c r="B257" s="236"/>
      <c r="C257" s="237"/>
      <c r="D257" s="227" t="s">
        <v>141</v>
      </c>
      <c r="E257" s="238" t="s">
        <v>1</v>
      </c>
      <c r="F257" s="239" t="s">
        <v>261</v>
      </c>
      <c r="G257" s="237"/>
      <c r="H257" s="240">
        <v>100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141</v>
      </c>
      <c r="AU257" s="246" t="s">
        <v>86</v>
      </c>
      <c r="AV257" s="14" t="s">
        <v>86</v>
      </c>
      <c r="AW257" s="14" t="s">
        <v>36</v>
      </c>
      <c r="AX257" s="14" t="s">
        <v>79</v>
      </c>
      <c r="AY257" s="246" t="s">
        <v>132</v>
      </c>
    </row>
    <row r="258" s="15" customFormat="1">
      <c r="A258" s="15"/>
      <c r="B258" s="247"/>
      <c r="C258" s="248"/>
      <c r="D258" s="227" t="s">
        <v>141</v>
      </c>
      <c r="E258" s="249" t="s">
        <v>1</v>
      </c>
      <c r="F258" s="250" t="s">
        <v>149</v>
      </c>
      <c r="G258" s="248"/>
      <c r="H258" s="251">
        <v>100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141</v>
      </c>
      <c r="AU258" s="257" t="s">
        <v>86</v>
      </c>
      <c r="AV258" s="15" t="s">
        <v>139</v>
      </c>
      <c r="AW258" s="15" t="s">
        <v>36</v>
      </c>
      <c r="AX258" s="15" t="s">
        <v>84</v>
      </c>
      <c r="AY258" s="257" t="s">
        <v>132</v>
      </c>
    </row>
    <row r="259" s="2" customFormat="1" ht="16.5" customHeight="1">
      <c r="A259" s="39"/>
      <c r="B259" s="40"/>
      <c r="C259" s="269" t="s">
        <v>262</v>
      </c>
      <c r="D259" s="269" t="s">
        <v>242</v>
      </c>
      <c r="E259" s="270" t="s">
        <v>263</v>
      </c>
      <c r="F259" s="271" t="s">
        <v>264</v>
      </c>
      <c r="G259" s="272" t="s">
        <v>226</v>
      </c>
      <c r="H259" s="273">
        <v>10.800000000000001</v>
      </c>
      <c r="I259" s="274"/>
      <c r="J259" s="275">
        <f>ROUND(I259*H259,2)</f>
        <v>0</v>
      </c>
      <c r="K259" s="271" t="s">
        <v>138</v>
      </c>
      <c r="L259" s="276"/>
      <c r="M259" s="277" t="s">
        <v>1</v>
      </c>
      <c r="N259" s="278" t="s">
        <v>44</v>
      </c>
      <c r="O259" s="92"/>
      <c r="P259" s="221">
        <f>O259*H259</f>
        <v>0</v>
      </c>
      <c r="Q259" s="221">
        <v>1</v>
      </c>
      <c r="R259" s="221">
        <f>Q259*H259</f>
        <v>10.800000000000001</v>
      </c>
      <c r="S259" s="221">
        <v>0</v>
      </c>
      <c r="T259" s="22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3" t="s">
        <v>190</v>
      </c>
      <c r="AT259" s="223" t="s">
        <v>242</v>
      </c>
      <c r="AU259" s="223" t="s">
        <v>86</v>
      </c>
      <c r="AY259" s="18" t="s">
        <v>132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8" t="s">
        <v>84</v>
      </c>
      <c r="BK259" s="224">
        <f>ROUND(I259*H259,2)</f>
        <v>0</v>
      </c>
      <c r="BL259" s="18" t="s">
        <v>139</v>
      </c>
      <c r="BM259" s="223" t="s">
        <v>265</v>
      </c>
    </row>
    <row r="260" s="14" customFormat="1">
      <c r="A260" s="14"/>
      <c r="B260" s="236"/>
      <c r="C260" s="237"/>
      <c r="D260" s="227" t="s">
        <v>141</v>
      </c>
      <c r="E260" s="238" t="s">
        <v>1</v>
      </c>
      <c r="F260" s="239" t="s">
        <v>266</v>
      </c>
      <c r="G260" s="237"/>
      <c r="H260" s="240">
        <v>6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141</v>
      </c>
      <c r="AU260" s="246" t="s">
        <v>86</v>
      </c>
      <c r="AV260" s="14" t="s">
        <v>86</v>
      </c>
      <c r="AW260" s="14" t="s">
        <v>36</v>
      </c>
      <c r="AX260" s="14" t="s">
        <v>79</v>
      </c>
      <c r="AY260" s="246" t="s">
        <v>132</v>
      </c>
    </row>
    <row r="261" s="15" customFormat="1">
      <c r="A261" s="15"/>
      <c r="B261" s="247"/>
      <c r="C261" s="248"/>
      <c r="D261" s="227" t="s">
        <v>141</v>
      </c>
      <c r="E261" s="249" t="s">
        <v>1</v>
      </c>
      <c r="F261" s="250" t="s">
        <v>149</v>
      </c>
      <c r="G261" s="248"/>
      <c r="H261" s="251">
        <v>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141</v>
      </c>
      <c r="AU261" s="257" t="s">
        <v>86</v>
      </c>
      <c r="AV261" s="15" t="s">
        <v>139</v>
      </c>
      <c r="AW261" s="15" t="s">
        <v>36</v>
      </c>
      <c r="AX261" s="15" t="s">
        <v>84</v>
      </c>
      <c r="AY261" s="257" t="s">
        <v>132</v>
      </c>
    </row>
    <row r="262" s="14" customFormat="1">
      <c r="A262" s="14"/>
      <c r="B262" s="236"/>
      <c r="C262" s="237"/>
      <c r="D262" s="227" t="s">
        <v>141</v>
      </c>
      <c r="E262" s="237"/>
      <c r="F262" s="239" t="s">
        <v>267</v>
      </c>
      <c r="G262" s="237"/>
      <c r="H262" s="240">
        <v>10.800000000000001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141</v>
      </c>
      <c r="AU262" s="246" t="s">
        <v>86</v>
      </c>
      <c r="AV262" s="14" t="s">
        <v>86</v>
      </c>
      <c r="AW262" s="14" t="s">
        <v>4</v>
      </c>
      <c r="AX262" s="14" t="s">
        <v>84</v>
      </c>
      <c r="AY262" s="246" t="s">
        <v>132</v>
      </c>
    </row>
    <row r="263" s="2" customFormat="1" ht="16.5" customHeight="1">
      <c r="A263" s="39"/>
      <c r="B263" s="40"/>
      <c r="C263" s="212" t="s">
        <v>7</v>
      </c>
      <c r="D263" s="212" t="s">
        <v>134</v>
      </c>
      <c r="E263" s="213" t="s">
        <v>268</v>
      </c>
      <c r="F263" s="214" t="s">
        <v>269</v>
      </c>
      <c r="G263" s="215" t="s">
        <v>137</v>
      </c>
      <c r="H263" s="216">
        <v>100</v>
      </c>
      <c r="I263" s="217"/>
      <c r="J263" s="218">
        <f>ROUND(I263*H263,2)</f>
        <v>0</v>
      </c>
      <c r="K263" s="214" t="s">
        <v>138</v>
      </c>
      <c r="L263" s="45"/>
      <c r="M263" s="219" t="s">
        <v>1</v>
      </c>
      <c r="N263" s="220" t="s">
        <v>44</v>
      </c>
      <c r="O263" s="92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3" t="s">
        <v>139</v>
      </c>
      <c r="AT263" s="223" t="s">
        <v>134</v>
      </c>
      <c r="AU263" s="223" t="s">
        <v>86</v>
      </c>
      <c r="AY263" s="18" t="s">
        <v>132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84</v>
      </c>
      <c r="BK263" s="224">
        <f>ROUND(I263*H263,2)</f>
        <v>0</v>
      </c>
      <c r="BL263" s="18" t="s">
        <v>139</v>
      </c>
      <c r="BM263" s="223" t="s">
        <v>270</v>
      </c>
    </row>
    <row r="264" s="13" customFormat="1">
      <c r="A264" s="13"/>
      <c r="B264" s="225"/>
      <c r="C264" s="226"/>
      <c r="D264" s="227" t="s">
        <v>141</v>
      </c>
      <c r="E264" s="228" t="s">
        <v>1</v>
      </c>
      <c r="F264" s="229" t="s">
        <v>260</v>
      </c>
      <c r="G264" s="226"/>
      <c r="H264" s="228" t="s">
        <v>1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141</v>
      </c>
      <c r="AU264" s="235" t="s">
        <v>86</v>
      </c>
      <c r="AV264" s="13" t="s">
        <v>84</v>
      </c>
      <c r="AW264" s="13" t="s">
        <v>36</v>
      </c>
      <c r="AX264" s="13" t="s">
        <v>79</v>
      </c>
      <c r="AY264" s="235" t="s">
        <v>132</v>
      </c>
    </row>
    <row r="265" s="14" customFormat="1">
      <c r="A265" s="14"/>
      <c r="B265" s="236"/>
      <c r="C265" s="237"/>
      <c r="D265" s="227" t="s">
        <v>141</v>
      </c>
      <c r="E265" s="238" t="s">
        <v>1</v>
      </c>
      <c r="F265" s="239" t="s">
        <v>261</v>
      </c>
      <c r="G265" s="237"/>
      <c r="H265" s="240">
        <v>100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141</v>
      </c>
      <c r="AU265" s="246" t="s">
        <v>86</v>
      </c>
      <c r="AV265" s="14" t="s">
        <v>86</v>
      </c>
      <c r="AW265" s="14" t="s">
        <v>36</v>
      </c>
      <c r="AX265" s="14" t="s">
        <v>79</v>
      </c>
      <c r="AY265" s="246" t="s">
        <v>132</v>
      </c>
    </row>
    <row r="266" s="15" customFormat="1">
      <c r="A266" s="15"/>
      <c r="B266" s="247"/>
      <c r="C266" s="248"/>
      <c r="D266" s="227" t="s">
        <v>141</v>
      </c>
      <c r="E266" s="249" t="s">
        <v>1</v>
      </c>
      <c r="F266" s="250" t="s">
        <v>149</v>
      </c>
      <c r="G266" s="248"/>
      <c r="H266" s="251">
        <v>100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141</v>
      </c>
      <c r="AU266" s="257" t="s">
        <v>86</v>
      </c>
      <c r="AV266" s="15" t="s">
        <v>139</v>
      </c>
      <c r="AW266" s="15" t="s">
        <v>36</v>
      </c>
      <c r="AX266" s="15" t="s">
        <v>84</v>
      </c>
      <c r="AY266" s="257" t="s">
        <v>132</v>
      </c>
    </row>
    <row r="267" s="2" customFormat="1" ht="16.5" customHeight="1">
      <c r="A267" s="39"/>
      <c r="B267" s="40"/>
      <c r="C267" s="269" t="s">
        <v>271</v>
      </c>
      <c r="D267" s="269" t="s">
        <v>242</v>
      </c>
      <c r="E267" s="270" t="s">
        <v>272</v>
      </c>
      <c r="F267" s="271" t="s">
        <v>273</v>
      </c>
      <c r="G267" s="272" t="s">
        <v>274</v>
      </c>
      <c r="H267" s="273">
        <v>2</v>
      </c>
      <c r="I267" s="274"/>
      <c r="J267" s="275">
        <f>ROUND(I267*H267,2)</f>
        <v>0</v>
      </c>
      <c r="K267" s="271" t="s">
        <v>138</v>
      </c>
      <c r="L267" s="276"/>
      <c r="M267" s="277" t="s">
        <v>1</v>
      </c>
      <c r="N267" s="278" t="s">
        <v>44</v>
      </c>
      <c r="O267" s="92"/>
      <c r="P267" s="221">
        <f>O267*H267</f>
        <v>0</v>
      </c>
      <c r="Q267" s="221">
        <v>0.001</v>
      </c>
      <c r="R267" s="221">
        <f>Q267*H267</f>
        <v>0.002</v>
      </c>
      <c r="S267" s="221">
        <v>0</v>
      </c>
      <c r="T267" s="222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3" t="s">
        <v>190</v>
      </c>
      <c r="AT267" s="223" t="s">
        <v>242</v>
      </c>
      <c r="AU267" s="223" t="s">
        <v>86</v>
      </c>
      <c r="AY267" s="18" t="s">
        <v>132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84</v>
      </c>
      <c r="BK267" s="224">
        <f>ROUND(I267*H267,2)</f>
        <v>0</v>
      </c>
      <c r="BL267" s="18" t="s">
        <v>139</v>
      </c>
      <c r="BM267" s="223" t="s">
        <v>275</v>
      </c>
    </row>
    <row r="268" s="14" customFormat="1">
      <c r="A268" s="14"/>
      <c r="B268" s="236"/>
      <c r="C268" s="237"/>
      <c r="D268" s="227" t="s">
        <v>141</v>
      </c>
      <c r="E268" s="237"/>
      <c r="F268" s="239" t="s">
        <v>276</v>
      </c>
      <c r="G268" s="237"/>
      <c r="H268" s="240">
        <v>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141</v>
      </c>
      <c r="AU268" s="246" t="s">
        <v>86</v>
      </c>
      <c r="AV268" s="14" t="s">
        <v>86</v>
      </c>
      <c r="AW268" s="14" t="s">
        <v>4</v>
      </c>
      <c r="AX268" s="14" t="s">
        <v>84</v>
      </c>
      <c r="AY268" s="246" t="s">
        <v>132</v>
      </c>
    </row>
    <row r="269" s="12" customFormat="1" ht="22.8" customHeight="1">
      <c r="A269" s="12"/>
      <c r="B269" s="196"/>
      <c r="C269" s="197"/>
      <c r="D269" s="198" t="s">
        <v>78</v>
      </c>
      <c r="E269" s="210" t="s">
        <v>86</v>
      </c>
      <c r="F269" s="210" t="s">
        <v>277</v>
      </c>
      <c r="G269" s="197"/>
      <c r="H269" s="197"/>
      <c r="I269" s="200"/>
      <c r="J269" s="211">
        <f>BK269</f>
        <v>0</v>
      </c>
      <c r="K269" s="197"/>
      <c r="L269" s="202"/>
      <c r="M269" s="203"/>
      <c r="N269" s="204"/>
      <c r="O269" s="204"/>
      <c r="P269" s="205">
        <f>SUM(P270:P285)</f>
        <v>0</v>
      </c>
      <c r="Q269" s="204"/>
      <c r="R269" s="205">
        <f>SUM(R270:R285)</f>
        <v>12.327041999999999</v>
      </c>
      <c r="S269" s="204"/>
      <c r="T269" s="206">
        <f>SUM(T270:T285)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7" t="s">
        <v>84</v>
      </c>
      <c r="AT269" s="208" t="s">
        <v>78</v>
      </c>
      <c r="AU269" s="208" t="s">
        <v>84</v>
      </c>
      <c r="AY269" s="207" t="s">
        <v>132</v>
      </c>
      <c r="BK269" s="209">
        <f>SUM(BK270:BK285)</f>
        <v>0</v>
      </c>
    </row>
    <row r="270" s="2" customFormat="1" ht="16.5" customHeight="1">
      <c r="A270" s="39"/>
      <c r="B270" s="40"/>
      <c r="C270" s="212" t="s">
        <v>278</v>
      </c>
      <c r="D270" s="212" t="s">
        <v>134</v>
      </c>
      <c r="E270" s="213" t="s">
        <v>279</v>
      </c>
      <c r="F270" s="214" t="s">
        <v>280</v>
      </c>
      <c r="G270" s="215" t="s">
        <v>199</v>
      </c>
      <c r="H270" s="216">
        <v>14.4</v>
      </c>
      <c r="I270" s="217"/>
      <c r="J270" s="218">
        <f>ROUND(I270*H270,2)</f>
        <v>0</v>
      </c>
      <c r="K270" s="214" t="s">
        <v>138</v>
      </c>
      <c r="L270" s="45"/>
      <c r="M270" s="219" t="s">
        <v>1</v>
      </c>
      <c r="N270" s="220" t="s">
        <v>44</v>
      </c>
      <c r="O270" s="92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3" t="s">
        <v>139</v>
      </c>
      <c r="AT270" s="223" t="s">
        <v>134</v>
      </c>
      <c r="AU270" s="223" t="s">
        <v>86</v>
      </c>
      <c r="AY270" s="18" t="s">
        <v>132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84</v>
      </c>
      <c r="BK270" s="224">
        <f>ROUND(I270*H270,2)</f>
        <v>0</v>
      </c>
      <c r="BL270" s="18" t="s">
        <v>139</v>
      </c>
      <c r="BM270" s="223" t="s">
        <v>281</v>
      </c>
    </row>
    <row r="271" s="13" customFormat="1">
      <c r="A271" s="13"/>
      <c r="B271" s="225"/>
      <c r="C271" s="226"/>
      <c r="D271" s="227" t="s">
        <v>141</v>
      </c>
      <c r="E271" s="228" t="s">
        <v>1</v>
      </c>
      <c r="F271" s="229" t="s">
        <v>282</v>
      </c>
      <c r="G271" s="226"/>
      <c r="H271" s="228" t="s">
        <v>1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141</v>
      </c>
      <c r="AU271" s="235" t="s">
        <v>86</v>
      </c>
      <c r="AV271" s="13" t="s">
        <v>84</v>
      </c>
      <c r="AW271" s="13" t="s">
        <v>36</v>
      </c>
      <c r="AX271" s="13" t="s">
        <v>79</v>
      </c>
      <c r="AY271" s="235" t="s">
        <v>132</v>
      </c>
    </row>
    <row r="272" s="13" customFormat="1">
      <c r="A272" s="13"/>
      <c r="B272" s="225"/>
      <c r="C272" s="226"/>
      <c r="D272" s="227" t="s">
        <v>141</v>
      </c>
      <c r="E272" s="228" t="s">
        <v>1</v>
      </c>
      <c r="F272" s="229" t="s">
        <v>283</v>
      </c>
      <c r="G272" s="226"/>
      <c r="H272" s="228" t="s">
        <v>1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141</v>
      </c>
      <c r="AU272" s="235" t="s">
        <v>86</v>
      </c>
      <c r="AV272" s="13" t="s">
        <v>84</v>
      </c>
      <c r="AW272" s="13" t="s">
        <v>36</v>
      </c>
      <c r="AX272" s="13" t="s">
        <v>79</v>
      </c>
      <c r="AY272" s="235" t="s">
        <v>132</v>
      </c>
    </row>
    <row r="273" s="14" customFormat="1">
      <c r="A273" s="14"/>
      <c r="B273" s="236"/>
      <c r="C273" s="237"/>
      <c r="D273" s="227" t="s">
        <v>141</v>
      </c>
      <c r="E273" s="238" t="s">
        <v>1</v>
      </c>
      <c r="F273" s="239" t="s">
        <v>284</v>
      </c>
      <c r="G273" s="237"/>
      <c r="H273" s="240">
        <v>14.4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141</v>
      </c>
      <c r="AU273" s="246" t="s">
        <v>86</v>
      </c>
      <c r="AV273" s="14" t="s">
        <v>86</v>
      </c>
      <c r="AW273" s="14" t="s">
        <v>36</v>
      </c>
      <c r="AX273" s="14" t="s">
        <v>79</v>
      </c>
      <c r="AY273" s="246" t="s">
        <v>132</v>
      </c>
    </row>
    <row r="274" s="15" customFormat="1">
      <c r="A274" s="15"/>
      <c r="B274" s="247"/>
      <c r="C274" s="248"/>
      <c r="D274" s="227" t="s">
        <v>141</v>
      </c>
      <c r="E274" s="249" t="s">
        <v>1</v>
      </c>
      <c r="F274" s="250" t="s">
        <v>149</v>
      </c>
      <c r="G274" s="248"/>
      <c r="H274" s="251">
        <v>14.4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141</v>
      </c>
      <c r="AU274" s="257" t="s">
        <v>86</v>
      </c>
      <c r="AV274" s="15" t="s">
        <v>139</v>
      </c>
      <c r="AW274" s="15" t="s">
        <v>36</v>
      </c>
      <c r="AX274" s="15" t="s">
        <v>84</v>
      </c>
      <c r="AY274" s="257" t="s">
        <v>132</v>
      </c>
    </row>
    <row r="275" s="2" customFormat="1" ht="16.5" customHeight="1">
      <c r="A275" s="39"/>
      <c r="B275" s="40"/>
      <c r="C275" s="212" t="s">
        <v>285</v>
      </c>
      <c r="D275" s="212" t="s">
        <v>134</v>
      </c>
      <c r="E275" s="213" t="s">
        <v>286</v>
      </c>
      <c r="F275" s="214" t="s">
        <v>287</v>
      </c>
      <c r="G275" s="215" t="s">
        <v>137</v>
      </c>
      <c r="H275" s="216">
        <v>120</v>
      </c>
      <c r="I275" s="217"/>
      <c r="J275" s="218">
        <f>ROUND(I275*H275,2)</f>
        <v>0</v>
      </c>
      <c r="K275" s="214" t="s">
        <v>138</v>
      </c>
      <c r="L275" s="45"/>
      <c r="M275" s="219" t="s">
        <v>1</v>
      </c>
      <c r="N275" s="220" t="s">
        <v>44</v>
      </c>
      <c r="O275" s="92"/>
      <c r="P275" s="221">
        <f>O275*H275</f>
        <v>0</v>
      </c>
      <c r="Q275" s="221">
        <v>0.00017000000000000001</v>
      </c>
      <c r="R275" s="221">
        <f>Q275*H275</f>
        <v>0.020400000000000001</v>
      </c>
      <c r="S275" s="221">
        <v>0</v>
      </c>
      <c r="T275" s="22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3" t="s">
        <v>139</v>
      </c>
      <c r="AT275" s="223" t="s">
        <v>134</v>
      </c>
      <c r="AU275" s="223" t="s">
        <v>86</v>
      </c>
      <c r="AY275" s="18" t="s">
        <v>132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8" t="s">
        <v>84</v>
      </c>
      <c r="BK275" s="224">
        <f>ROUND(I275*H275,2)</f>
        <v>0</v>
      </c>
      <c r="BL275" s="18" t="s">
        <v>139</v>
      </c>
      <c r="BM275" s="223" t="s">
        <v>288</v>
      </c>
    </row>
    <row r="276" s="13" customFormat="1">
      <c r="A276" s="13"/>
      <c r="B276" s="225"/>
      <c r="C276" s="226"/>
      <c r="D276" s="227" t="s">
        <v>141</v>
      </c>
      <c r="E276" s="228" t="s">
        <v>1</v>
      </c>
      <c r="F276" s="229" t="s">
        <v>282</v>
      </c>
      <c r="G276" s="226"/>
      <c r="H276" s="228" t="s">
        <v>1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141</v>
      </c>
      <c r="AU276" s="235" t="s">
        <v>86</v>
      </c>
      <c r="AV276" s="13" t="s">
        <v>84</v>
      </c>
      <c r="AW276" s="13" t="s">
        <v>36</v>
      </c>
      <c r="AX276" s="13" t="s">
        <v>79</v>
      </c>
      <c r="AY276" s="235" t="s">
        <v>132</v>
      </c>
    </row>
    <row r="277" s="13" customFormat="1">
      <c r="A277" s="13"/>
      <c r="B277" s="225"/>
      <c r="C277" s="226"/>
      <c r="D277" s="227" t="s">
        <v>141</v>
      </c>
      <c r="E277" s="228" t="s">
        <v>1</v>
      </c>
      <c r="F277" s="229" t="s">
        <v>283</v>
      </c>
      <c r="G277" s="226"/>
      <c r="H277" s="228" t="s">
        <v>1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141</v>
      </c>
      <c r="AU277" s="235" t="s">
        <v>86</v>
      </c>
      <c r="AV277" s="13" t="s">
        <v>84</v>
      </c>
      <c r="AW277" s="13" t="s">
        <v>36</v>
      </c>
      <c r="AX277" s="13" t="s">
        <v>79</v>
      </c>
      <c r="AY277" s="235" t="s">
        <v>132</v>
      </c>
    </row>
    <row r="278" s="14" customFormat="1">
      <c r="A278" s="14"/>
      <c r="B278" s="236"/>
      <c r="C278" s="237"/>
      <c r="D278" s="227" t="s">
        <v>141</v>
      </c>
      <c r="E278" s="238" t="s">
        <v>1</v>
      </c>
      <c r="F278" s="239" t="s">
        <v>289</v>
      </c>
      <c r="G278" s="237"/>
      <c r="H278" s="240">
        <v>120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141</v>
      </c>
      <c r="AU278" s="246" t="s">
        <v>86</v>
      </c>
      <c r="AV278" s="14" t="s">
        <v>86</v>
      </c>
      <c r="AW278" s="14" t="s">
        <v>36</v>
      </c>
      <c r="AX278" s="14" t="s">
        <v>79</v>
      </c>
      <c r="AY278" s="246" t="s">
        <v>132</v>
      </c>
    </row>
    <row r="279" s="15" customFormat="1">
      <c r="A279" s="15"/>
      <c r="B279" s="247"/>
      <c r="C279" s="248"/>
      <c r="D279" s="227" t="s">
        <v>141</v>
      </c>
      <c r="E279" s="249" t="s">
        <v>1</v>
      </c>
      <c r="F279" s="250" t="s">
        <v>149</v>
      </c>
      <c r="G279" s="248"/>
      <c r="H279" s="251">
        <v>120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141</v>
      </c>
      <c r="AU279" s="257" t="s">
        <v>86</v>
      </c>
      <c r="AV279" s="15" t="s">
        <v>139</v>
      </c>
      <c r="AW279" s="15" t="s">
        <v>36</v>
      </c>
      <c r="AX279" s="15" t="s">
        <v>84</v>
      </c>
      <c r="AY279" s="257" t="s">
        <v>132</v>
      </c>
    </row>
    <row r="280" s="2" customFormat="1" ht="16.5" customHeight="1">
      <c r="A280" s="39"/>
      <c r="B280" s="40"/>
      <c r="C280" s="269" t="s">
        <v>290</v>
      </c>
      <c r="D280" s="269" t="s">
        <v>242</v>
      </c>
      <c r="E280" s="270" t="s">
        <v>291</v>
      </c>
      <c r="F280" s="271" t="s">
        <v>292</v>
      </c>
      <c r="G280" s="272" t="s">
        <v>137</v>
      </c>
      <c r="H280" s="273">
        <v>142.13999999999999</v>
      </c>
      <c r="I280" s="274"/>
      <c r="J280" s="275">
        <f>ROUND(I280*H280,2)</f>
        <v>0</v>
      </c>
      <c r="K280" s="271" t="s">
        <v>138</v>
      </c>
      <c r="L280" s="276"/>
      <c r="M280" s="277" t="s">
        <v>1</v>
      </c>
      <c r="N280" s="278" t="s">
        <v>44</v>
      </c>
      <c r="O280" s="92"/>
      <c r="P280" s="221">
        <f>O280*H280</f>
        <v>0</v>
      </c>
      <c r="Q280" s="221">
        <v>0.00029999999999999997</v>
      </c>
      <c r="R280" s="221">
        <f>Q280*H280</f>
        <v>0.042641999999999992</v>
      </c>
      <c r="S280" s="221">
        <v>0</v>
      </c>
      <c r="T280" s="222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3" t="s">
        <v>190</v>
      </c>
      <c r="AT280" s="223" t="s">
        <v>242</v>
      </c>
      <c r="AU280" s="223" t="s">
        <v>86</v>
      </c>
      <c r="AY280" s="18" t="s">
        <v>132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8" t="s">
        <v>84</v>
      </c>
      <c r="BK280" s="224">
        <f>ROUND(I280*H280,2)</f>
        <v>0</v>
      </c>
      <c r="BL280" s="18" t="s">
        <v>139</v>
      </c>
      <c r="BM280" s="223" t="s">
        <v>293</v>
      </c>
    </row>
    <row r="281" s="14" customFormat="1">
      <c r="A281" s="14"/>
      <c r="B281" s="236"/>
      <c r="C281" s="237"/>
      <c r="D281" s="227" t="s">
        <v>141</v>
      </c>
      <c r="E281" s="237"/>
      <c r="F281" s="239" t="s">
        <v>294</v>
      </c>
      <c r="G281" s="237"/>
      <c r="H281" s="240">
        <v>142.13999999999999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141</v>
      </c>
      <c r="AU281" s="246" t="s">
        <v>86</v>
      </c>
      <c r="AV281" s="14" t="s">
        <v>86</v>
      </c>
      <c r="AW281" s="14" t="s">
        <v>4</v>
      </c>
      <c r="AX281" s="14" t="s">
        <v>84</v>
      </c>
      <c r="AY281" s="246" t="s">
        <v>132</v>
      </c>
    </row>
    <row r="282" s="2" customFormat="1" ht="24.15" customHeight="1">
      <c r="A282" s="39"/>
      <c r="B282" s="40"/>
      <c r="C282" s="212" t="s">
        <v>295</v>
      </c>
      <c r="D282" s="212" t="s">
        <v>134</v>
      </c>
      <c r="E282" s="213" t="s">
        <v>296</v>
      </c>
      <c r="F282" s="214" t="s">
        <v>297</v>
      </c>
      <c r="G282" s="215" t="s">
        <v>187</v>
      </c>
      <c r="H282" s="216">
        <v>60</v>
      </c>
      <c r="I282" s="217"/>
      <c r="J282" s="218">
        <f>ROUND(I282*H282,2)</f>
        <v>0</v>
      </c>
      <c r="K282" s="214" t="s">
        <v>138</v>
      </c>
      <c r="L282" s="45"/>
      <c r="M282" s="219" t="s">
        <v>1</v>
      </c>
      <c r="N282" s="220" t="s">
        <v>44</v>
      </c>
      <c r="O282" s="92"/>
      <c r="P282" s="221">
        <f>O282*H282</f>
        <v>0</v>
      </c>
      <c r="Q282" s="221">
        <v>0.2044</v>
      </c>
      <c r="R282" s="221">
        <f>Q282*H282</f>
        <v>12.263999999999999</v>
      </c>
      <c r="S282" s="221">
        <v>0</v>
      </c>
      <c r="T282" s="222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3" t="s">
        <v>139</v>
      </c>
      <c r="AT282" s="223" t="s">
        <v>134</v>
      </c>
      <c r="AU282" s="223" t="s">
        <v>86</v>
      </c>
      <c r="AY282" s="18" t="s">
        <v>132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8" t="s">
        <v>84</v>
      </c>
      <c r="BK282" s="224">
        <f>ROUND(I282*H282,2)</f>
        <v>0</v>
      </c>
      <c r="BL282" s="18" t="s">
        <v>139</v>
      </c>
      <c r="BM282" s="223" t="s">
        <v>298</v>
      </c>
    </row>
    <row r="283" s="13" customFormat="1">
      <c r="A283" s="13"/>
      <c r="B283" s="225"/>
      <c r="C283" s="226"/>
      <c r="D283" s="227" t="s">
        <v>141</v>
      </c>
      <c r="E283" s="228" t="s">
        <v>1</v>
      </c>
      <c r="F283" s="229" t="s">
        <v>282</v>
      </c>
      <c r="G283" s="226"/>
      <c r="H283" s="228" t="s">
        <v>1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141</v>
      </c>
      <c r="AU283" s="235" t="s">
        <v>86</v>
      </c>
      <c r="AV283" s="13" t="s">
        <v>84</v>
      </c>
      <c r="AW283" s="13" t="s">
        <v>36</v>
      </c>
      <c r="AX283" s="13" t="s">
        <v>79</v>
      </c>
      <c r="AY283" s="235" t="s">
        <v>132</v>
      </c>
    </row>
    <row r="284" s="14" customFormat="1">
      <c r="A284" s="14"/>
      <c r="B284" s="236"/>
      <c r="C284" s="237"/>
      <c r="D284" s="227" t="s">
        <v>141</v>
      </c>
      <c r="E284" s="238" t="s">
        <v>1</v>
      </c>
      <c r="F284" s="239" t="s">
        <v>299</v>
      </c>
      <c r="G284" s="237"/>
      <c r="H284" s="240">
        <v>60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141</v>
      </c>
      <c r="AU284" s="246" t="s">
        <v>86</v>
      </c>
      <c r="AV284" s="14" t="s">
        <v>86</v>
      </c>
      <c r="AW284" s="14" t="s">
        <v>36</v>
      </c>
      <c r="AX284" s="14" t="s">
        <v>79</v>
      </c>
      <c r="AY284" s="246" t="s">
        <v>132</v>
      </c>
    </row>
    <row r="285" s="15" customFormat="1">
      <c r="A285" s="15"/>
      <c r="B285" s="247"/>
      <c r="C285" s="248"/>
      <c r="D285" s="227" t="s">
        <v>141</v>
      </c>
      <c r="E285" s="249" t="s">
        <v>1</v>
      </c>
      <c r="F285" s="250" t="s">
        <v>149</v>
      </c>
      <c r="G285" s="248"/>
      <c r="H285" s="251">
        <v>60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141</v>
      </c>
      <c r="AU285" s="257" t="s">
        <v>86</v>
      </c>
      <c r="AV285" s="15" t="s">
        <v>139</v>
      </c>
      <c r="AW285" s="15" t="s">
        <v>36</v>
      </c>
      <c r="AX285" s="15" t="s">
        <v>84</v>
      </c>
      <c r="AY285" s="257" t="s">
        <v>132</v>
      </c>
    </row>
    <row r="286" s="12" customFormat="1" ht="22.8" customHeight="1">
      <c r="A286" s="12"/>
      <c r="B286" s="196"/>
      <c r="C286" s="197"/>
      <c r="D286" s="198" t="s">
        <v>78</v>
      </c>
      <c r="E286" s="210" t="s">
        <v>155</v>
      </c>
      <c r="F286" s="210" t="s">
        <v>300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SUM(P287:P302)</f>
        <v>0</v>
      </c>
      <c r="Q286" s="204"/>
      <c r="R286" s="205">
        <f>SUM(R287:R302)</f>
        <v>0.5555175</v>
      </c>
      <c r="S286" s="204"/>
      <c r="T286" s="206">
        <f>SUM(T287:T302)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84</v>
      </c>
      <c r="AT286" s="208" t="s">
        <v>78</v>
      </c>
      <c r="AU286" s="208" t="s">
        <v>84</v>
      </c>
      <c r="AY286" s="207" t="s">
        <v>132</v>
      </c>
      <c r="BK286" s="209">
        <f>SUM(BK287:BK302)</f>
        <v>0</v>
      </c>
    </row>
    <row r="287" s="2" customFormat="1" ht="16.5" customHeight="1">
      <c r="A287" s="39"/>
      <c r="B287" s="40"/>
      <c r="C287" s="212" t="s">
        <v>301</v>
      </c>
      <c r="D287" s="212" t="s">
        <v>134</v>
      </c>
      <c r="E287" s="213" t="s">
        <v>302</v>
      </c>
      <c r="F287" s="214" t="s">
        <v>303</v>
      </c>
      <c r="G287" s="215" t="s">
        <v>304</v>
      </c>
      <c r="H287" s="216">
        <v>2</v>
      </c>
      <c r="I287" s="217"/>
      <c r="J287" s="218">
        <f>ROUND(I287*H287,2)</f>
        <v>0</v>
      </c>
      <c r="K287" s="214" t="s">
        <v>138</v>
      </c>
      <c r="L287" s="45"/>
      <c r="M287" s="219" t="s">
        <v>1</v>
      </c>
      <c r="N287" s="220" t="s">
        <v>44</v>
      </c>
      <c r="O287" s="92"/>
      <c r="P287" s="221">
        <f>O287*H287</f>
        <v>0</v>
      </c>
      <c r="Q287" s="221">
        <v>0.17488999999999999</v>
      </c>
      <c r="R287" s="221">
        <f>Q287*H287</f>
        <v>0.34977999999999998</v>
      </c>
      <c r="S287" s="221">
        <v>0</v>
      </c>
      <c r="T287" s="22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3" t="s">
        <v>139</v>
      </c>
      <c r="AT287" s="223" t="s">
        <v>134</v>
      </c>
      <c r="AU287" s="223" t="s">
        <v>86</v>
      </c>
      <c r="AY287" s="18" t="s">
        <v>132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8" t="s">
        <v>84</v>
      </c>
      <c r="BK287" s="224">
        <f>ROUND(I287*H287,2)</f>
        <v>0</v>
      </c>
      <c r="BL287" s="18" t="s">
        <v>139</v>
      </c>
      <c r="BM287" s="223" t="s">
        <v>305</v>
      </c>
    </row>
    <row r="288" s="13" customFormat="1">
      <c r="A288" s="13"/>
      <c r="B288" s="225"/>
      <c r="C288" s="226"/>
      <c r="D288" s="227" t="s">
        <v>141</v>
      </c>
      <c r="E288" s="228" t="s">
        <v>1</v>
      </c>
      <c r="F288" s="229" t="s">
        <v>282</v>
      </c>
      <c r="G288" s="226"/>
      <c r="H288" s="228" t="s">
        <v>1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141</v>
      </c>
      <c r="AU288" s="235" t="s">
        <v>86</v>
      </c>
      <c r="AV288" s="13" t="s">
        <v>84</v>
      </c>
      <c r="AW288" s="13" t="s">
        <v>36</v>
      </c>
      <c r="AX288" s="13" t="s">
        <v>79</v>
      </c>
      <c r="AY288" s="235" t="s">
        <v>132</v>
      </c>
    </row>
    <row r="289" s="14" customFormat="1">
      <c r="A289" s="14"/>
      <c r="B289" s="236"/>
      <c r="C289" s="237"/>
      <c r="D289" s="227" t="s">
        <v>141</v>
      </c>
      <c r="E289" s="238" t="s">
        <v>1</v>
      </c>
      <c r="F289" s="239" t="s">
        <v>86</v>
      </c>
      <c r="G289" s="237"/>
      <c r="H289" s="240">
        <v>2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141</v>
      </c>
      <c r="AU289" s="246" t="s">
        <v>86</v>
      </c>
      <c r="AV289" s="14" t="s">
        <v>86</v>
      </c>
      <c r="AW289" s="14" t="s">
        <v>36</v>
      </c>
      <c r="AX289" s="14" t="s">
        <v>79</v>
      </c>
      <c r="AY289" s="246" t="s">
        <v>132</v>
      </c>
    </row>
    <row r="290" s="15" customFormat="1">
      <c r="A290" s="15"/>
      <c r="B290" s="247"/>
      <c r="C290" s="248"/>
      <c r="D290" s="227" t="s">
        <v>141</v>
      </c>
      <c r="E290" s="249" t="s">
        <v>1</v>
      </c>
      <c r="F290" s="250" t="s">
        <v>149</v>
      </c>
      <c r="G290" s="248"/>
      <c r="H290" s="251">
        <v>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141</v>
      </c>
      <c r="AU290" s="257" t="s">
        <v>86</v>
      </c>
      <c r="AV290" s="15" t="s">
        <v>139</v>
      </c>
      <c r="AW290" s="15" t="s">
        <v>36</v>
      </c>
      <c r="AX290" s="15" t="s">
        <v>84</v>
      </c>
      <c r="AY290" s="257" t="s">
        <v>132</v>
      </c>
    </row>
    <row r="291" s="2" customFormat="1" ht="16.5" customHeight="1">
      <c r="A291" s="39"/>
      <c r="B291" s="40"/>
      <c r="C291" s="269" t="s">
        <v>306</v>
      </c>
      <c r="D291" s="269" t="s">
        <v>242</v>
      </c>
      <c r="E291" s="270" t="s">
        <v>307</v>
      </c>
      <c r="F291" s="271" t="s">
        <v>308</v>
      </c>
      <c r="G291" s="272" t="s">
        <v>304</v>
      </c>
      <c r="H291" s="273">
        <v>2</v>
      </c>
      <c r="I291" s="274"/>
      <c r="J291" s="275">
        <f>ROUND(I291*H291,2)</f>
        <v>0</v>
      </c>
      <c r="K291" s="271" t="s">
        <v>138</v>
      </c>
      <c r="L291" s="276"/>
      <c r="M291" s="277" t="s">
        <v>1</v>
      </c>
      <c r="N291" s="278" t="s">
        <v>44</v>
      </c>
      <c r="O291" s="92"/>
      <c r="P291" s="221">
        <f>O291*H291</f>
        <v>0</v>
      </c>
      <c r="Q291" s="221">
        <v>0.0023999999999999998</v>
      </c>
      <c r="R291" s="221">
        <f>Q291*H291</f>
        <v>0.0047999999999999996</v>
      </c>
      <c r="S291" s="221">
        <v>0</v>
      </c>
      <c r="T291" s="22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3" t="s">
        <v>190</v>
      </c>
      <c r="AT291" s="223" t="s">
        <v>242</v>
      </c>
      <c r="AU291" s="223" t="s">
        <v>86</v>
      </c>
      <c r="AY291" s="18" t="s">
        <v>132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84</v>
      </c>
      <c r="BK291" s="224">
        <f>ROUND(I291*H291,2)</f>
        <v>0</v>
      </c>
      <c r="BL291" s="18" t="s">
        <v>139</v>
      </c>
      <c r="BM291" s="223" t="s">
        <v>309</v>
      </c>
    </row>
    <row r="292" s="2" customFormat="1" ht="16.5" customHeight="1">
      <c r="A292" s="39"/>
      <c r="B292" s="40"/>
      <c r="C292" s="212" t="s">
        <v>310</v>
      </c>
      <c r="D292" s="212" t="s">
        <v>134</v>
      </c>
      <c r="E292" s="213" t="s">
        <v>311</v>
      </c>
      <c r="F292" s="214" t="s">
        <v>312</v>
      </c>
      <c r="G292" s="215" t="s">
        <v>304</v>
      </c>
      <c r="H292" s="216">
        <v>2</v>
      </c>
      <c r="I292" s="217"/>
      <c r="J292" s="218">
        <f>ROUND(I292*H292,2)</f>
        <v>0</v>
      </c>
      <c r="K292" s="214" t="s">
        <v>138</v>
      </c>
      <c r="L292" s="45"/>
      <c r="M292" s="219" t="s">
        <v>1</v>
      </c>
      <c r="N292" s="220" t="s">
        <v>44</v>
      </c>
      <c r="O292" s="92"/>
      <c r="P292" s="221">
        <f>O292*H292</f>
        <v>0</v>
      </c>
      <c r="Q292" s="221">
        <v>0.00040000000000000002</v>
      </c>
      <c r="R292" s="221">
        <f>Q292*H292</f>
        <v>0.00080000000000000004</v>
      </c>
      <c r="S292" s="221">
        <v>0</v>
      </c>
      <c r="T292" s="22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3" t="s">
        <v>241</v>
      </c>
      <c r="AT292" s="223" t="s">
        <v>134</v>
      </c>
      <c r="AU292" s="223" t="s">
        <v>86</v>
      </c>
      <c r="AY292" s="18" t="s">
        <v>132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8" t="s">
        <v>84</v>
      </c>
      <c r="BK292" s="224">
        <f>ROUND(I292*H292,2)</f>
        <v>0</v>
      </c>
      <c r="BL292" s="18" t="s">
        <v>241</v>
      </c>
      <c r="BM292" s="223" t="s">
        <v>313</v>
      </c>
    </row>
    <row r="293" s="13" customFormat="1">
      <c r="A293" s="13"/>
      <c r="B293" s="225"/>
      <c r="C293" s="226"/>
      <c r="D293" s="227" t="s">
        <v>141</v>
      </c>
      <c r="E293" s="228" t="s">
        <v>1</v>
      </c>
      <c r="F293" s="229" t="s">
        <v>282</v>
      </c>
      <c r="G293" s="226"/>
      <c r="H293" s="228" t="s">
        <v>1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141</v>
      </c>
      <c r="AU293" s="235" t="s">
        <v>86</v>
      </c>
      <c r="AV293" s="13" t="s">
        <v>84</v>
      </c>
      <c r="AW293" s="13" t="s">
        <v>36</v>
      </c>
      <c r="AX293" s="13" t="s">
        <v>79</v>
      </c>
      <c r="AY293" s="235" t="s">
        <v>132</v>
      </c>
    </row>
    <row r="294" s="14" customFormat="1">
      <c r="A294" s="14"/>
      <c r="B294" s="236"/>
      <c r="C294" s="237"/>
      <c r="D294" s="227" t="s">
        <v>141</v>
      </c>
      <c r="E294" s="238" t="s">
        <v>1</v>
      </c>
      <c r="F294" s="239" t="s">
        <v>86</v>
      </c>
      <c r="G294" s="237"/>
      <c r="H294" s="240">
        <v>2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141</v>
      </c>
      <c r="AU294" s="246" t="s">
        <v>86</v>
      </c>
      <c r="AV294" s="14" t="s">
        <v>86</v>
      </c>
      <c r="AW294" s="14" t="s">
        <v>36</v>
      </c>
      <c r="AX294" s="14" t="s">
        <v>79</v>
      </c>
      <c r="AY294" s="246" t="s">
        <v>132</v>
      </c>
    </row>
    <row r="295" s="15" customFormat="1">
      <c r="A295" s="15"/>
      <c r="B295" s="247"/>
      <c r="C295" s="248"/>
      <c r="D295" s="227" t="s">
        <v>141</v>
      </c>
      <c r="E295" s="249" t="s">
        <v>1</v>
      </c>
      <c r="F295" s="250" t="s">
        <v>149</v>
      </c>
      <c r="G295" s="248"/>
      <c r="H295" s="251">
        <v>2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141</v>
      </c>
      <c r="AU295" s="257" t="s">
        <v>86</v>
      </c>
      <c r="AV295" s="15" t="s">
        <v>139</v>
      </c>
      <c r="AW295" s="15" t="s">
        <v>36</v>
      </c>
      <c r="AX295" s="15" t="s">
        <v>84</v>
      </c>
      <c r="AY295" s="257" t="s">
        <v>132</v>
      </c>
    </row>
    <row r="296" s="2" customFormat="1" ht="16.5" customHeight="1">
      <c r="A296" s="39"/>
      <c r="B296" s="40"/>
      <c r="C296" s="269" t="s">
        <v>314</v>
      </c>
      <c r="D296" s="269" t="s">
        <v>242</v>
      </c>
      <c r="E296" s="270" t="s">
        <v>315</v>
      </c>
      <c r="F296" s="271" t="s">
        <v>316</v>
      </c>
      <c r="G296" s="272" t="s">
        <v>304</v>
      </c>
      <c r="H296" s="273">
        <v>2</v>
      </c>
      <c r="I296" s="274"/>
      <c r="J296" s="275">
        <f>ROUND(I296*H296,2)</f>
        <v>0</v>
      </c>
      <c r="K296" s="271" t="s">
        <v>138</v>
      </c>
      <c r="L296" s="276"/>
      <c r="M296" s="277" t="s">
        <v>1</v>
      </c>
      <c r="N296" s="278" t="s">
        <v>44</v>
      </c>
      <c r="O296" s="92"/>
      <c r="P296" s="221">
        <f>O296*H296</f>
        <v>0</v>
      </c>
      <c r="Q296" s="221">
        <v>0.096000000000000002</v>
      </c>
      <c r="R296" s="221">
        <f>Q296*H296</f>
        <v>0.192</v>
      </c>
      <c r="S296" s="221">
        <v>0</v>
      </c>
      <c r="T296" s="222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3" t="s">
        <v>317</v>
      </c>
      <c r="AT296" s="223" t="s">
        <v>242</v>
      </c>
      <c r="AU296" s="223" t="s">
        <v>86</v>
      </c>
      <c r="AY296" s="18" t="s">
        <v>132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8" t="s">
        <v>84</v>
      </c>
      <c r="BK296" s="224">
        <f>ROUND(I296*H296,2)</f>
        <v>0</v>
      </c>
      <c r="BL296" s="18" t="s">
        <v>241</v>
      </c>
      <c r="BM296" s="223" t="s">
        <v>318</v>
      </c>
    </row>
    <row r="297" s="2" customFormat="1" ht="16.5" customHeight="1">
      <c r="A297" s="39"/>
      <c r="B297" s="40"/>
      <c r="C297" s="212" t="s">
        <v>319</v>
      </c>
      <c r="D297" s="212" t="s">
        <v>134</v>
      </c>
      <c r="E297" s="213" t="s">
        <v>320</v>
      </c>
      <c r="F297" s="214" t="s">
        <v>321</v>
      </c>
      <c r="G297" s="215" t="s">
        <v>187</v>
      </c>
      <c r="H297" s="216">
        <v>5</v>
      </c>
      <c r="I297" s="217"/>
      <c r="J297" s="218">
        <f>ROUND(I297*H297,2)</f>
        <v>0</v>
      </c>
      <c r="K297" s="214" t="s">
        <v>138</v>
      </c>
      <c r="L297" s="45"/>
      <c r="M297" s="219" t="s">
        <v>1</v>
      </c>
      <c r="N297" s="220" t="s">
        <v>44</v>
      </c>
      <c r="O297" s="92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3" t="s">
        <v>139</v>
      </c>
      <c r="AT297" s="223" t="s">
        <v>134</v>
      </c>
      <c r="AU297" s="223" t="s">
        <v>86</v>
      </c>
      <c r="AY297" s="18" t="s">
        <v>132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8" t="s">
        <v>84</v>
      </c>
      <c r="BK297" s="224">
        <f>ROUND(I297*H297,2)</f>
        <v>0</v>
      </c>
      <c r="BL297" s="18" t="s">
        <v>139</v>
      </c>
      <c r="BM297" s="223" t="s">
        <v>322</v>
      </c>
    </row>
    <row r="298" s="13" customFormat="1">
      <c r="A298" s="13"/>
      <c r="B298" s="225"/>
      <c r="C298" s="226"/>
      <c r="D298" s="227" t="s">
        <v>141</v>
      </c>
      <c r="E298" s="228" t="s">
        <v>1</v>
      </c>
      <c r="F298" s="229" t="s">
        <v>282</v>
      </c>
      <c r="G298" s="226"/>
      <c r="H298" s="228" t="s">
        <v>1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141</v>
      </c>
      <c r="AU298" s="235" t="s">
        <v>86</v>
      </c>
      <c r="AV298" s="13" t="s">
        <v>84</v>
      </c>
      <c r="AW298" s="13" t="s">
        <v>36</v>
      </c>
      <c r="AX298" s="13" t="s">
        <v>79</v>
      </c>
      <c r="AY298" s="235" t="s">
        <v>132</v>
      </c>
    </row>
    <row r="299" s="14" customFormat="1">
      <c r="A299" s="14"/>
      <c r="B299" s="236"/>
      <c r="C299" s="237"/>
      <c r="D299" s="227" t="s">
        <v>141</v>
      </c>
      <c r="E299" s="238" t="s">
        <v>1</v>
      </c>
      <c r="F299" s="239" t="s">
        <v>323</v>
      </c>
      <c r="G299" s="237"/>
      <c r="H299" s="240">
        <v>5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141</v>
      </c>
      <c r="AU299" s="246" t="s">
        <v>86</v>
      </c>
      <c r="AV299" s="14" t="s">
        <v>86</v>
      </c>
      <c r="AW299" s="14" t="s">
        <v>36</v>
      </c>
      <c r="AX299" s="14" t="s">
        <v>79</v>
      </c>
      <c r="AY299" s="246" t="s">
        <v>132</v>
      </c>
    </row>
    <row r="300" s="15" customFormat="1">
      <c r="A300" s="15"/>
      <c r="B300" s="247"/>
      <c r="C300" s="248"/>
      <c r="D300" s="227" t="s">
        <v>141</v>
      </c>
      <c r="E300" s="249" t="s">
        <v>1</v>
      </c>
      <c r="F300" s="250" t="s">
        <v>149</v>
      </c>
      <c r="G300" s="248"/>
      <c r="H300" s="251">
        <v>5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141</v>
      </c>
      <c r="AU300" s="257" t="s">
        <v>86</v>
      </c>
      <c r="AV300" s="15" t="s">
        <v>139</v>
      </c>
      <c r="AW300" s="15" t="s">
        <v>36</v>
      </c>
      <c r="AX300" s="15" t="s">
        <v>84</v>
      </c>
      <c r="AY300" s="257" t="s">
        <v>132</v>
      </c>
    </row>
    <row r="301" s="2" customFormat="1" ht="16.5" customHeight="1">
      <c r="A301" s="39"/>
      <c r="B301" s="40"/>
      <c r="C301" s="269" t="s">
        <v>317</v>
      </c>
      <c r="D301" s="269" t="s">
        <v>242</v>
      </c>
      <c r="E301" s="270" t="s">
        <v>324</v>
      </c>
      <c r="F301" s="271" t="s">
        <v>325</v>
      </c>
      <c r="G301" s="272" t="s">
        <v>187</v>
      </c>
      <c r="H301" s="273">
        <v>5.25</v>
      </c>
      <c r="I301" s="274"/>
      <c r="J301" s="275">
        <f>ROUND(I301*H301,2)</f>
        <v>0</v>
      </c>
      <c r="K301" s="271" t="s">
        <v>138</v>
      </c>
      <c r="L301" s="276"/>
      <c r="M301" s="277" t="s">
        <v>1</v>
      </c>
      <c r="N301" s="278" t="s">
        <v>44</v>
      </c>
      <c r="O301" s="92"/>
      <c r="P301" s="221">
        <f>O301*H301</f>
        <v>0</v>
      </c>
      <c r="Q301" s="221">
        <v>0.00155</v>
      </c>
      <c r="R301" s="221">
        <f>Q301*H301</f>
        <v>0.0081374999999999989</v>
      </c>
      <c r="S301" s="221">
        <v>0</v>
      </c>
      <c r="T301" s="22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3" t="s">
        <v>190</v>
      </c>
      <c r="AT301" s="223" t="s">
        <v>242</v>
      </c>
      <c r="AU301" s="223" t="s">
        <v>86</v>
      </c>
      <c r="AY301" s="18" t="s">
        <v>132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8" t="s">
        <v>84</v>
      </c>
      <c r="BK301" s="224">
        <f>ROUND(I301*H301,2)</f>
        <v>0</v>
      </c>
      <c r="BL301" s="18" t="s">
        <v>139</v>
      </c>
      <c r="BM301" s="223" t="s">
        <v>326</v>
      </c>
    </row>
    <row r="302" s="14" customFormat="1">
      <c r="A302" s="14"/>
      <c r="B302" s="236"/>
      <c r="C302" s="237"/>
      <c r="D302" s="227" t="s">
        <v>141</v>
      </c>
      <c r="E302" s="237"/>
      <c r="F302" s="239" t="s">
        <v>327</v>
      </c>
      <c r="G302" s="237"/>
      <c r="H302" s="240">
        <v>5.25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141</v>
      </c>
      <c r="AU302" s="246" t="s">
        <v>86</v>
      </c>
      <c r="AV302" s="14" t="s">
        <v>86</v>
      </c>
      <c r="AW302" s="14" t="s">
        <v>4</v>
      </c>
      <c r="AX302" s="14" t="s">
        <v>84</v>
      </c>
      <c r="AY302" s="246" t="s">
        <v>132</v>
      </c>
    </row>
    <row r="303" s="12" customFormat="1" ht="22.8" customHeight="1">
      <c r="A303" s="12"/>
      <c r="B303" s="196"/>
      <c r="C303" s="197"/>
      <c r="D303" s="198" t="s">
        <v>78</v>
      </c>
      <c r="E303" s="210" t="s">
        <v>139</v>
      </c>
      <c r="F303" s="210" t="s">
        <v>328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SUM(P304:P334)</f>
        <v>0</v>
      </c>
      <c r="Q303" s="204"/>
      <c r="R303" s="205">
        <f>SUM(R304:R334)</f>
        <v>1.0062237699999999</v>
      </c>
      <c r="S303" s="204"/>
      <c r="T303" s="206">
        <f>SUM(T304:T334)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84</v>
      </c>
      <c r="AT303" s="208" t="s">
        <v>78</v>
      </c>
      <c r="AU303" s="208" t="s">
        <v>84</v>
      </c>
      <c r="AY303" s="207" t="s">
        <v>132</v>
      </c>
      <c r="BK303" s="209">
        <f>SUM(BK304:BK334)</f>
        <v>0</v>
      </c>
    </row>
    <row r="304" s="2" customFormat="1" ht="16.5" customHeight="1">
      <c r="A304" s="39"/>
      <c r="B304" s="40"/>
      <c r="C304" s="212" t="s">
        <v>329</v>
      </c>
      <c r="D304" s="212" t="s">
        <v>134</v>
      </c>
      <c r="E304" s="213" t="s">
        <v>330</v>
      </c>
      <c r="F304" s="214" t="s">
        <v>331</v>
      </c>
      <c r="G304" s="215" t="s">
        <v>199</v>
      </c>
      <c r="H304" s="216">
        <v>0.38900000000000001</v>
      </c>
      <c r="I304" s="217"/>
      <c r="J304" s="218">
        <f>ROUND(I304*H304,2)</f>
        <v>0</v>
      </c>
      <c r="K304" s="214" t="s">
        <v>138</v>
      </c>
      <c r="L304" s="45"/>
      <c r="M304" s="219" t="s">
        <v>1</v>
      </c>
      <c r="N304" s="220" t="s">
        <v>44</v>
      </c>
      <c r="O304" s="92"/>
      <c r="P304" s="221">
        <f>O304*H304</f>
        <v>0</v>
      </c>
      <c r="Q304" s="221">
        <v>2.5019499999999999</v>
      </c>
      <c r="R304" s="221">
        <f>Q304*H304</f>
        <v>0.97325854999999994</v>
      </c>
      <c r="S304" s="221">
        <v>0</v>
      </c>
      <c r="T304" s="22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3" t="s">
        <v>139</v>
      </c>
      <c r="AT304" s="223" t="s">
        <v>134</v>
      </c>
      <c r="AU304" s="223" t="s">
        <v>86</v>
      </c>
      <c r="AY304" s="18" t="s">
        <v>132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8" t="s">
        <v>84</v>
      </c>
      <c r="BK304" s="224">
        <f>ROUND(I304*H304,2)</f>
        <v>0</v>
      </c>
      <c r="BL304" s="18" t="s">
        <v>139</v>
      </c>
      <c r="BM304" s="223" t="s">
        <v>332</v>
      </c>
    </row>
    <row r="305" s="13" customFormat="1">
      <c r="A305" s="13"/>
      <c r="B305" s="225"/>
      <c r="C305" s="226"/>
      <c r="D305" s="227" t="s">
        <v>141</v>
      </c>
      <c r="E305" s="228" t="s">
        <v>1</v>
      </c>
      <c r="F305" s="229" t="s">
        <v>282</v>
      </c>
      <c r="G305" s="226"/>
      <c r="H305" s="228" t="s">
        <v>1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141</v>
      </c>
      <c r="AU305" s="235" t="s">
        <v>86</v>
      </c>
      <c r="AV305" s="13" t="s">
        <v>84</v>
      </c>
      <c r="AW305" s="13" t="s">
        <v>36</v>
      </c>
      <c r="AX305" s="13" t="s">
        <v>79</v>
      </c>
      <c r="AY305" s="235" t="s">
        <v>132</v>
      </c>
    </row>
    <row r="306" s="13" customFormat="1">
      <c r="A306" s="13"/>
      <c r="B306" s="225"/>
      <c r="C306" s="226"/>
      <c r="D306" s="227" t="s">
        <v>141</v>
      </c>
      <c r="E306" s="228" t="s">
        <v>1</v>
      </c>
      <c r="F306" s="229" t="s">
        <v>333</v>
      </c>
      <c r="G306" s="226"/>
      <c r="H306" s="228" t="s">
        <v>1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141</v>
      </c>
      <c r="AU306" s="235" t="s">
        <v>86</v>
      </c>
      <c r="AV306" s="13" t="s">
        <v>84</v>
      </c>
      <c r="AW306" s="13" t="s">
        <v>36</v>
      </c>
      <c r="AX306" s="13" t="s">
        <v>79</v>
      </c>
      <c r="AY306" s="235" t="s">
        <v>132</v>
      </c>
    </row>
    <row r="307" s="14" customFormat="1">
      <c r="A307" s="14"/>
      <c r="B307" s="236"/>
      <c r="C307" s="237"/>
      <c r="D307" s="227" t="s">
        <v>141</v>
      </c>
      <c r="E307" s="238" t="s">
        <v>1</v>
      </c>
      <c r="F307" s="239" t="s">
        <v>334</v>
      </c>
      <c r="G307" s="237"/>
      <c r="H307" s="240">
        <v>0.35399999999999998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141</v>
      </c>
      <c r="AU307" s="246" t="s">
        <v>86</v>
      </c>
      <c r="AV307" s="14" t="s">
        <v>86</v>
      </c>
      <c r="AW307" s="14" t="s">
        <v>36</v>
      </c>
      <c r="AX307" s="14" t="s">
        <v>79</v>
      </c>
      <c r="AY307" s="246" t="s">
        <v>132</v>
      </c>
    </row>
    <row r="308" s="14" customFormat="1">
      <c r="A308" s="14"/>
      <c r="B308" s="236"/>
      <c r="C308" s="237"/>
      <c r="D308" s="227" t="s">
        <v>141</v>
      </c>
      <c r="E308" s="238" t="s">
        <v>1</v>
      </c>
      <c r="F308" s="239" t="s">
        <v>335</v>
      </c>
      <c r="G308" s="237"/>
      <c r="H308" s="240">
        <v>0.035000000000000003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141</v>
      </c>
      <c r="AU308" s="246" t="s">
        <v>86</v>
      </c>
      <c r="AV308" s="14" t="s">
        <v>86</v>
      </c>
      <c r="AW308" s="14" t="s">
        <v>36</v>
      </c>
      <c r="AX308" s="14" t="s">
        <v>79</v>
      </c>
      <c r="AY308" s="246" t="s">
        <v>132</v>
      </c>
    </row>
    <row r="309" s="15" customFormat="1">
      <c r="A309" s="15"/>
      <c r="B309" s="247"/>
      <c r="C309" s="248"/>
      <c r="D309" s="227" t="s">
        <v>141</v>
      </c>
      <c r="E309" s="249" t="s">
        <v>1</v>
      </c>
      <c r="F309" s="250" t="s">
        <v>149</v>
      </c>
      <c r="G309" s="248"/>
      <c r="H309" s="251">
        <v>0.38900000000000001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7" t="s">
        <v>141</v>
      </c>
      <c r="AU309" s="257" t="s">
        <v>86</v>
      </c>
      <c r="AV309" s="15" t="s">
        <v>139</v>
      </c>
      <c r="AW309" s="15" t="s">
        <v>36</v>
      </c>
      <c r="AX309" s="15" t="s">
        <v>84</v>
      </c>
      <c r="AY309" s="257" t="s">
        <v>132</v>
      </c>
    </row>
    <row r="310" s="2" customFormat="1" ht="16.5" customHeight="1">
      <c r="A310" s="39"/>
      <c r="B310" s="40"/>
      <c r="C310" s="212" t="s">
        <v>336</v>
      </c>
      <c r="D310" s="212" t="s">
        <v>134</v>
      </c>
      <c r="E310" s="213" t="s">
        <v>337</v>
      </c>
      <c r="F310" s="214" t="s">
        <v>338</v>
      </c>
      <c r="G310" s="215" t="s">
        <v>226</v>
      </c>
      <c r="H310" s="216">
        <v>0.016</v>
      </c>
      <c r="I310" s="217"/>
      <c r="J310" s="218">
        <f>ROUND(I310*H310,2)</f>
        <v>0</v>
      </c>
      <c r="K310" s="214" t="s">
        <v>138</v>
      </c>
      <c r="L310" s="45"/>
      <c r="M310" s="219" t="s">
        <v>1</v>
      </c>
      <c r="N310" s="220" t="s">
        <v>44</v>
      </c>
      <c r="O310" s="92"/>
      <c r="P310" s="221">
        <f>O310*H310</f>
        <v>0</v>
      </c>
      <c r="Q310" s="221">
        <v>1.06277</v>
      </c>
      <c r="R310" s="221">
        <f>Q310*H310</f>
        <v>0.01700432</v>
      </c>
      <c r="S310" s="221">
        <v>0</v>
      </c>
      <c r="T310" s="222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3" t="s">
        <v>139</v>
      </c>
      <c r="AT310" s="223" t="s">
        <v>134</v>
      </c>
      <c r="AU310" s="223" t="s">
        <v>86</v>
      </c>
      <c r="AY310" s="18" t="s">
        <v>132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84</v>
      </c>
      <c r="BK310" s="224">
        <f>ROUND(I310*H310,2)</f>
        <v>0</v>
      </c>
      <c r="BL310" s="18" t="s">
        <v>139</v>
      </c>
      <c r="BM310" s="223" t="s">
        <v>339</v>
      </c>
    </row>
    <row r="311" s="13" customFormat="1">
      <c r="A311" s="13"/>
      <c r="B311" s="225"/>
      <c r="C311" s="226"/>
      <c r="D311" s="227" t="s">
        <v>141</v>
      </c>
      <c r="E311" s="228" t="s">
        <v>1</v>
      </c>
      <c r="F311" s="229" t="s">
        <v>282</v>
      </c>
      <c r="G311" s="226"/>
      <c r="H311" s="228" t="s">
        <v>1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141</v>
      </c>
      <c r="AU311" s="235" t="s">
        <v>86</v>
      </c>
      <c r="AV311" s="13" t="s">
        <v>84</v>
      </c>
      <c r="AW311" s="13" t="s">
        <v>36</v>
      </c>
      <c r="AX311" s="13" t="s">
        <v>79</v>
      </c>
      <c r="AY311" s="235" t="s">
        <v>132</v>
      </c>
    </row>
    <row r="312" s="13" customFormat="1">
      <c r="A312" s="13"/>
      <c r="B312" s="225"/>
      <c r="C312" s="226"/>
      <c r="D312" s="227" t="s">
        <v>141</v>
      </c>
      <c r="E312" s="228" t="s">
        <v>1</v>
      </c>
      <c r="F312" s="229" t="s">
        <v>340</v>
      </c>
      <c r="G312" s="226"/>
      <c r="H312" s="228" t="s">
        <v>1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141</v>
      </c>
      <c r="AU312" s="235" t="s">
        <v>86</v>
      </c>
      <c r="AV312" s="13" t="s">
        <v>84</v>
      </c>
      <c r="AW312" s="13" t="s">
        <v>36</v>
      </c>
      <c r="AX312" s="13" t="s">
        <v>79</v>
      </c>
      <c r="AY312" s="235" t="s">
        <v>132</v>
      </c>
    </row>
    <row r="313" s="14" customFormat="1">
      <c r="A313" s="14"/>
      <c r="B313" s="236"/>
      <c r="C313" s="237"/>
      <c r="D313" s="227" t="s">
        <v>141</v>
      </c>
      <c r="E313" s="238" t="s">
        <v>1</v>
      </c>
      <c r="F313" s="239" t="s">
        <v>341</v>
      </c>
      <c r="G313" s="237"/>
      <c r="H313" s="240">
        <v>0.016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141</v>
      </c>
      <c r="AU313" s="246" t="s">
        <v>86</v>
      </c>
      <c r="AV313" s="14" t="s">
        <v>86</v>
      </c>
      <c r="AW313" s="14" t="s">
        <v>36</v>
      </c>
      <c r="AX313" s="14" t="s">
        <v>79</v>
      </c>
      <c r="AY313" s="246" t="s">
        <v>132</v>
      </c>
    </row>
    <row r="314" s="15" customFormat="1">
      <c r="A314" s="15"/>
      <c r="B314" s="247"/>
      <c r="C314" s="248"/>
      <c r="D314" s="227" t="s">
        <v>141</v>
      </c>
      <c r="E314" s="249" t="s">
        <v>1</v>
      </c>
      <c r="F314" s="250" t="s">
        <v>149</v>
      </c>
      <c r="G314" s="248"/>
      <c r="H314" s="251">
        <v>0.016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7" t="s">
        <v>141</v>
      </c>
      <c r="AU314" s="257" t="s">
        <v>86</v>
      </c>
      <c r="AV314" s="15" t="s">
        <v>139</v>
      </c>
      <c r="AW314" s="15" t="s">
        <v>36</v>
      </c>
      <c r="AX314" s="15" t="s">
        <v>84</v>
      </c>
      <c r="AY314" s="257" t="s">
        <v>132</v>
      </c>
    </row>
    <row r="315" s="2" customFormat="1" ht="16.5" customHeight="1">
      <c r="A315" s="39"/>
      <c r="B315" s="40"/>
      <c r="C315" s="212" t="s">
        <v>342</v>
      </c>
      <c r="D315" s="212" t="s">
        <v>134</v>
      </c>
      <c r="E315" s="213" t="s">
        <v>343</v>
      </c>
      <c r="F315" s="214" t="s">
        <v>344</v>
      </c>
      <c r="G315" s="215" t="s">
        <v>137</v>
      </c>
      <c r="H315" s="216">
        <v>1.2450000000000001</v>
      </c>
      <c r="I315" s="217"/>
      <c r="J315" s="218">
        <f>ROUND(I315*H315,2)</f>
        <v>0</v>
      </c>
      <c r="K315" s="214" t="s">
        <v>138</v>
      </c>
      <c r="L315" s="45"/>
      <c r="M315" s="219" t="s">
        <v>1</v>
      </c>
      <c r="N315" s="220" t="s">
        <v>44</v>
      </c>
      <c r="O315" s="92"/>
      <c r="P315" s="221">
        <f>O315*H315</f>
        <v>0</v>
      </c>
      <c r="Q315" s="221">
        <v>0.01282</v>
      </c>
      <c r="R315" s="221">
        <f>Q315*H315</f>
        <v>0.0159609</v>
      </c>
      <c r="S315" s="221">
        <v>0</v>
      </c>
      <c r="T315" s="22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3" t="s">
        <v>139</v>
      </c>
      <c r="AT315" s="223" t="s">
        <v>134</v>
      </c>
      <c r="AU315" s="223" t="s">
        <v>86</v>
      </c>
      <c r="AY315" s="18" t="s">
        <v>132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8" t="s">
        <v>84</v>
      </c>
      <c r="BK315" s="224">
        <f>ROUND(I315*H315,2)</f>
        <v>0</v>
      </c>
      <c r="BL315" s="18" t="s">
        <v>139</v>
      </c>
      <c r="BM315" s="223" t="s">
        <v>345</v>
      </c>
    </row>
    <row r="316" s="13" customFormat="1">
      <c r="A316" s="13"/>
      <c r="B316" s="225"/>
      <c r="C316" s="226"/>
      <c r="D316" s="227" t="s">
        <v>141</v>
      </c>
      <c r="E316" s="228" t="s">
        <v>1</v>
      </c>
      <c r="F316" s="229" t="s">
        <v>282</v>
      </c>
      <c r="G316" s="226"/>
      <c r="H316" s="228" t="s">
        <v>1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141</v>
      </c>
      <c r="AU316" s="235" t="s">
        <v>86</v>
      </c>
      <c r="AV316" s="13" t="s">
        <v>84</v>
      </c>
      <c r="AW316" s="13" t="s">
        <v>36</v>
      </c>
      <c r="AX316" s="13" t="s">
        <v>79</v>
      </c>
      <c r="AY316" s="235" t="s">
        <v>132</v>
      </c>
    </row>
    <row r="317" s="13" customFormat="1">
      <c r="A317" s="13"/>
      <c r="B317" s="225"/>
      <c r="C317" s="226"/>
      <c r="D317" s="227" t="s">
        <v>141</v>
      </c>
      <c r="E317" s="228" t="s">
        <v>1</v>
      </c>
      <c r="F317" s="229" t="s">
        <v>346</v>
      </c>
      <c r="G317" s="226"/>
      <c r="H317" s="228" t="s">
        <v>1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141</v>
      </c>
      <c r="AU317" s="235" t="s">
        <v>86</v>
      </c>
      <c r="AV317" s="13" t="s">
        <v>84</v>
      </c>
      <c r="AW317" s="13" t="s">
        <v>36</v>
      </c>
      <c r="AX317" s="13" t="s">
        <v>79</v>
      </c>
      <c r="AY317" s="235" t="s">
        <v>132</v>
      </c>
    </row>
    <row r="318" s="14" customFormat="1">
      <c r="A318" s="14"/>
      <c r="B318" s="236"/>
      <c r="C318" s="237"/>
      <c r="D318" s="227" t="s">
        <v>141</v>
      </c>
      <c r="E318" s="238" t="s">
        <v>1</v>
      </c>
      <c r="F318" s="239" t="s">
        <v>347</v>
      </c>
      <c r="G318" s="237"/>
      <c r="H318" s="240">
        <v>1.2450000000000001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141</v>
      </c>
      <c r="AU318" s="246" t="s">
        <v>86</v>
      </c>
      <c r="AV318" s="14" t="s">
        <v>86</v>
      </c>
      <c r="AW318" s="14" t="s">
        <v>36</v>
      </c>
      <c r="AX318" s="14" t="s">
        <v>79</v>
      </c>
      <c r="AY318" s="246" t="s">
        <v>132</v>
      </c>
    </row>
    <row r="319" s="15" customFormat="1">
      <c r="A319" s="15"/>
      <c r="B319" s="247"/>
      <c r="C319" s="248"/>
      <c r="D319" s="227" t="s">
        <v>141</v>
      </c>
      <c r="E319" s="249" t="s">
        <v>1</v>
      </c>
      <c r="F319" s="250" t="s">
        <v>149</v>
      </c>
      <c r="G319" s="248"/>
      <c r="H319" s="251">
        <v>1.2450000000000001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7" t="s">
        <v>141</v>
      </c>
      <c r="AU319" s="257" t="s">
        <v>86</v>
      </c>
      <c r="AV319" s="15" t="s">
        <v>139</v>
      </c>
      <c r="AW319" s="15" t="s">
        <v>36</v>
      </c>
      <c r="AX319" s="15" t="s">
        <v>84</v>
      </c>
      <c r="AY319" s="257" t="s">
        <v>132</v>
      </c>
    </row>
    <row r="320" s="2" customFormat="1" ht="16.5" customHeight="1">
      <c r="A320" s="39"/>
      <c r="B320" s="40"/>
      <c r="C320" s="212" t="s">
        <v>348</v>
      </c>
      <c r="D320" s="212" t="s">
        <v>134</v>
      </c>
      <c r="E320" s="213" t="s">
        <v>349</v>
      </c>
      <c r="F320" s="214" t="s">
        <v>350</v>
      </c>
      <c r="G320" s="215" t="s">
        <v>137</v>
      </c>
      <c r="H320" s="216">
        <v>1.2450000000000001</v>
      </c>
      <c r="I320" s="217"/>
      <c r="J320" s="218">
        <f>ROUND(I320*H320,2)</f>
        <v>0</v>
      </c>
      <c r="K320" s="214" t="s">
        <v>138</v>
      </c>
      <c r="L320" s="45"/>
      <c r="M320" s="219" t="s">
        <v>1</v>
      </c>
      <c r="N320" s="220" t="s">
        <v>44</v>
      </c>
      <c r="O320" s="92"/>
      <c r="P320" s="221">
        <f>O320*H320</f>
        <v>0</v>
      </c>
      <c r="Q320" s="221">
        <v>0</v>
      </c>
      <c r="R320" s="221">
        <f>Q320*H320</f>
        <v>0</v>
      </c>
      <c r="S320" s="221">
        <v>0</v>
      </c>
      <c r="T320" s="222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3" t="s">
        <v>139</v>
      </c>
      <c r="AT320" s="223" t="s">
        <v>134</v>
      </c>
      <c r="AU320" s="223" t="s">
        <v>86</v>
      </c>
      <c r="AY320" s="18" t="s">
        <v>132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8" t="s">
        <v>84</v>
      </c>
      <c r="BK320" s="224">
        <f>ROUND(I320*H320,2)</f>
        <v>0</v>
      </c>
      <c r="BL320" s="18" t="s">
        <v>139</v>
      </c>
      <c r="BM320" s="223" t="s">
        <v>351</v>
      </c>
    </row>
    <row r="321" s="2" customFormat="1" ht="16.5" customHeight="1">
      <c r="A321" s="39"/>
      <c r="B321" s="40"/>
      <c r="C321" s="212" t="s">
        <v>352</v>
      </c>
      <c r="D321" s="212" t="s">
        <v>134</v>
      </c>
      <c r="E321" s="213" t="s">
        <v>353</v>
      </c>
      <c r="F321" s="214" t="s">
        <v>354</v>
      </c>
      <c r="G321" s="215" t="s">
        <v>199</v>
      </c>
      <c r="H321" s="216">
        <v>3.5299999999999998</v>
      </c>
      <c r="I321" s="217"/>
      <c r="J321" s="218">
        <f>ROUND(I321*H321,2)</f>
        <v>0</v>
      </c>
      <c r="K321" s="214" t="s">
        <v>138</v>
      </c>
      <c r="L321" s="45"/>
      <c r="M321" s="219" t="s">
        <v>1</v>
      </c>
      <c r="N321" s="220" t="s">
        <v>44</v>
      </c>
      <c r="O321" s="92"/>
      <c r="P321" s="221">
        <f>O321*H321</f>
        <v>0</v>
      </c>
      <c r="Q321" s="221">
        <v>0</v>
      </c>
      <c r="R321" s="221">
        <f>Q321*H321</f>
        <v>0</v>
      </c>
      <c r="S321" s="221">
        <v>0</v>
      </c>
      <c r="T321" s="222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3" t="s">
        <v>139</v>
      </c>
      <c r="AT321" s="223" t="s">
        <v>134</v>
      </c>
      <c r="AU321" s="223" t="s">
        <v>86</v>
      </c>
      <c r="AY321" s="18" t="s">
        <v>132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84</v>
      </c>
      <c r="BK321" s="224">
        <f>ROUND(I321*H321,2)</f>
        <v>0</v>
      </c>
      <c r="BL321" s="18" t="s">
        <v>139</v>
      </c>
      <c r="BM321" s="223" t="s">
        <v>355</v>
      </c>
    </row>
    <row r="322" s="13" customFormat="1">
      <c r="A322" s="13"/>
      <c r="B322" s="225"/>
      <c r="C322" s="226"/>
      <c r="D322" s="227" t="s">
        <v>141</v>
      </c>
      <c r="E322" s="228" t="s">
        <v>1</v>
      </c>
      <c r="F322" s="229" t="s">
        <v>232</v>
      </c>
      <c r="G322" s="226"/>
      <c r="H322" s="228" t="s">
        <v>1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141</v>
      </c>
      <c r="AU322" s="235" t="s">
        <v>86</v>
      </c>
      <c r="AV322" s="13" t="s">
        <v>84</v>
      </c>
      <c r="AW322" s="13" t="s">
        <v>36</v>
      </c>
      <c r="AX322" s="13" t="s">
        <v>79</v>
      </c>
      <c r="AY322" s="235" t="s">
        <v>132</v>
      </c>
    </row>
    <row r="323" s="13" customFormat="1">
      <c r="A323" s="13"/>
      <c r="B323" s="225"/>
      <c r="C323" s="226"/>
      <c r="D323" s="227" t="s">
        <v>141</v>
      </c>
      <c r="E323" s="228" t="s">
        <v>1</v>
      </c>
      <c r="F323" s="229" t="s">
        <v>233</v>
      </c>
      <c r="G323" s="226"/>
      <c r="H323" s="228" t="s">
        <v>1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141</v>
      </c>
      <c r="AU323" s="235" t="s">
        <v>86</v>
      </c>
      <c r="AV323" s="13" t="s">
        <v>84</v>
      </c>
      <c r="AW323" s="13" t="s">
        <v>36</v>
      </c>
      <c r="AX323" s="13" t="s">
        <v>79</v>
      </c>
      <c r="AY323" s="235" t="s">
        <v>132</v>
      </c>
    </row>
    <row r="324" s="14" customFormat="1">
      <c r="A324" s="14"/>
      <c r="B324" s="236"/>
      <c r="C324" s="237"/>
      <c r="D324" s="227" t="s">
        <v>141</v>
      </c>
      <c r="E324" s="238" t="s">
        <v>1</v>
      </c>
      <c r="F324" s="239" t="s">
        <v>234</v>
      </c>
      <c r="G324" s="237"/>
      <c r="H324" s="240">
        <v>0.89300000000000002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141</v>
      </c>
      <c r="AU324" s="246" t="s">
        <v>86</v>
      </c>
      <c r="AV324" s="14" t="s">
        <v>86</v>
      </c>
      <c r="AW324" s="14" t="s">
        <v>36</v>
      </c>
      <c r="AX324" s="14" t="s">
        <v>79</v>
      </c>
      <c r="AY324" s="246" t="s">
        <v>132</v>
      </c>
    </row>
    <row r="325" s="13" customFormat="1">
      <c r="A325" s="13"/>
      <c r="B325" s="225"/>
      <c r="C325" s="226"/>
      <c r="D325" s="227" t="s">
        <v>141</v>
      </c>
      <c r="E325" s="228" t="s">
        <v>1</v>
      </c>
      <c r="F325" s="229" t="s">
        <v>235</v>
      </c>
      <c r="G325" s="226"/>
      <c r="H325" s="228" t="s">
        <v>1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141</v>
      </c>
      <c r="AU325" s="235" t="s">
        <v>86</v>
      </c>
      <c r="AV325" s="13" t="s">
        <v>84</v>
      </c>
      <c r="AW325" s="13" t="s">
        <v>36</v>
      </c>
      <c r="AX325" s="13" t="s">
        <v>79</v>
      </c>
      <c r="AY325" s="235" t="s">
        <v>132</v>
      </c>
    </row>
    <row r="326" s="14" customFormat="1">
      <c r="A326" s="14"/>
      <c r="B326" s="236"/>
      <c r="C326" s="237"/>
      <c r="D326" s="227" t="s">
        <v>141</v>
      </c>
      <c r="E326" s="238" t="s">
        <v>1</v>
      </c>
      <c r="F326" s="239" t="s">
        <v>236</v>
      </c>
      <c r="G326" s="237"/>
      <c r="H326" s="240">
        <v>2.637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141</v>
      </c>
      <c r="AU326" s="246" t="s">
        <v>86</v>
      </c>
      <c r="AV326" s="14" t="s">
        <v>86</v>
      </c>
      <c r="AW326" s="14" t="s">
        <v>36</v>
      </c>
      <c r="AX326" s="14" t="s">
        <v>79</v>
      </c>
      <c r="AY326" s="246" t="s">
        <v>132</v>
      </c>
    </row>
    <row r="327" s="15" customFormat="1">
      <c r="A327" s="15"/>
      <c r="B327" s="247"/>
      <c r="C327" s="248"/>
      <c r="D327" s="227" t="s">
        <v>141</v>
      </c>
      <c r="E327" s="249" t="s">
        <v>1</v>
      </c>
      <c r="F327" s="250" t="s">
        <v>149</v>
      </c>
      <c r="G327" s="248"/>
      <c r="H327" s="251">
        <v>3.5299999999999998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7" t="s">
        <v>141</v>
      </c>
      <c r="AU327" s="257" t="s">
        <v>86</v>
      </c>
      <c r="AV327" s="15" t="s">
        <v>139</v>
      </c>
      <c r="AW327" s="15" t="s">
        <v>36</v>
      </c>
      <c r="AX327" s="15" t="s">
        <v>84</v>
      </c>
      <c r="AY327" s="257" t="s">
        <v>132</v>
      </c>
    </row>
    <row r="328" s="2" customFormat="1" ht="16.5" customHeight="1">
      <c r="A328" s="39"/>
      <c r="B328" s="40"/>
      <c r="C328" s="212" t="s">
        <v>356</v>
      </c>
      <c r="D328" s="212" t="s">
        <v>134</v>
      </c>
      <c r="E328" s="213" t="s">
        <v>357</v>
      </c>
      <c r="F328" s="214" t="s">
        <v>358</v>
      </c>
      <c r="G328" s="215" t="s">
        <v>199</v>
      </c>
      <c r="H328" s="216">
        <v>2.3530000000000002</v>
      </c>
      <c r="I328" s="217"/>
      <c r="J328" s="218">
        <f>ROUND(I328*H328,2)</f>
        <v>0</v>
      </c>
      <c r="K328" s="214" t="s">
        <v>138</v>
      </c>
      <c r="L328" s="45"/>
      <c r="M328" s="219" t="s">
        <v>1</v>
      </c>
      <c r="N328" s="220" t="s">
        <v>44</v>
      </c>
      <c r="O328" s="92"/>
      <c r="P328" s="221">
        <f>O328*H328</f>
        <v>0</v>
      </c>
      <c r="Q328" s="221">
        <v>0</v>
      </c>
      <c r="R328" s="221">
        <f>Q328*H328</f>
        <v>0</v>
      </c>
      <c r="S328" s="221">
        <v>0</v>
      </c>
      <c r="T328" s="222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3" t="s">
        <v>139</v>
      </c>
      <c r="AT328" s="223" t="s">
        <v>134</v>
      </c>
      <c r="AU328" s="223" t="s">
        <v>86</v>
      </c>
      <c r="AY328" s="18" t="s">
        <v>132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8" t="s">
        <v>84</v>
      </c>
      <c r="BK328" s="224">
        <f>ROUND(I328*H328,2)</f>
        <v>0</v>
      </c>
      <c r="BL328" s="18" t="s">
        <v>139</v>
      </c>
      <c r="BM328" s="223" t="s">
        <v>359</v>
      </c>
    </row>
    <row r="329" s="13" customFormat="1">
      <c r="A329" s="13"/>
      <c r="B329" s="225"/>
      <c r="C329" s="226"/>
      <c r="D329" s="227" t="s">
        <v>141</v>
      </c>
      <c r="E329" s="228" t="s">
        <v>1</v>
      </c>
      <c r="F329" s="229" t="s">
        <v>232</v>
      </c>
      <c r="G329" s="226"/>
      <c r="H329" s="228" t="s">
        <v>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141</v>
      </c>
      <c r="AU329" s="235" t="s">
        <v>86</v>
      </c>
      <c r="AV329" s="13" t="s">
        <v>84</v>
      </c>
      <c r="AW329" s="13" t="s">
        <v>36</v>
      </c>
      <c r="AX329" s="13" t="s">
        <v>79</v>
      </c>
      <c r="AY329" s="235" t="s">
        <v>132</v>
      </c>
    </row>
    <row r="330" s="13" customFormat="1">
      <c r="A330" s="13"/>
      <c r="B330" s="225"/>
      <c r="C330" s="226"/>
      <c r="D330" s="227" t="s">
        <v>141</v>
      </c>
      <c r="E330" s="228" t="s">
        <v>1</v>
      </c>
      <c r="F330" s="229" t="s">
        <v>233</v>
      </c>
      <c r="G330" s="226"/>
      <c r="H330" s="228" t="s">
        <v>1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141</v>
      </c>
      <c r="AU330" s="235" t="s">
        <v>86</v>
      </c>
      <c r="AV330" s="13" t="s">
        <v>84</v>
      </c>
      <c r="AW330" s="13" t="s">
        <v>36</v>
      </c>
      <c r="AX330" s="13" t="s">
        <v>79</v>
      </c>
      <c r="AY330" s="235" t="s">
        <v>132</v>
      </c>
    </row>
    <row r="331" s="14" customFormat="1">
      <c r="A331" s="14"/>
      <c r="B331" s="236"/>
      <c r="C331" s="237"/>
      <c r="D331" s="227" t="s">
        <v>141</v>
      </c>
      <c r="E331" s="238" t="s">
        <v>1</v>
      </c>
      <c r="F331" s="239" t="s">
        <v>360</v>
      </c>
      <c r="G331" s="237"/>
      <c r="H331" s="240">
        <v>0.59499999999999997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141</v>
      </c>
      <c r="AU331" s="246" t="s">
        <v>86</v>
      </c>
      <c r="AV331" s="14" t="s">
        <v>86</v>
      </c>
      <c r="AW331" s="14" t="s">
        <v>36</v>
      </c>
      <c r="AX331" s="14" t="s">
        <v>79</v>
      </c>
      <c r="AY331" s="246" t="s">
        <v>132</v>
      </c>
    </row>
    <row r="332" s="13" customFormat="1">
      <c r="A332" s="13"/>
      <c r="B332" s="225"/>
      <c r="C332" s="226"/>
      <c r="D332" s="227" t="s">
        <v>141</v>
      </c>
      <c r="E332" s="228" t="s">
        <v>1</v>
      </c>
      <c r="F332" s="229" t="s">
        <v>235</v>
      </c>
      <c r="G332" s="226"/>
      <c r="H332" s="228" t="s">
        <v>1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141</v>
      </c>
      <c r="AU332" s="235" t="s">
        <v>86</v>
      </c>
      <c r="AV332" s="13" t="s">
        <v>84</v>
      </c>
      <c r="AW332" s="13" t="s">
        <v>36</v>
      </c>
      <c r="AX332" s="13" t="s">
        <v>79</v>
      </c>
      <c r="AY332" s="235" t="s">
        <v>132</v>
      </c>
    </row>
    <row r="333" s="14" customFormat="1">
      <c r="A333" s="14"/>
      <c r="B333" s="236"/>
      <c r="C333" s="237"/>
      <c r="D333" s="227" t="s">
        <v>141</v>
      </c>
      <c r="E333" s="238" t="s">
        <v>1</v>
      </c>
      <c r="F333" s="239" t="s">
        <v>361</v>
      </c>
      <c r="G333" s="237"/>
      <c r="H333" s="240">
        <v>1.758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141</v>
      </c>
      <c r="AU333" s="246" t="s">
        <v>86</v>
      </c>
      <c r="AV333" s="14" t="s">
        <v>86</v>
      </c>
      <c r="AW333" s="14" t="s">
        <v>36</v>
      </c>
      <c r="AX333" s="14" t="s">
        <v>79</v>
      </c>
      <c r="AY333" s="246" t="s">
        <v>132</v>
      </c>
    </row>
    <row r="334" s="15" customFormat="1">
      <c r="A334" s="15"/>
      <c r="B334" s="247"/>
      <c r="C334" s="248"/>
      <c r="D334" s="227" t="s">
        <v>141</v>
      </c>
      <c r="E334" s="249" t="s">
        <v>1</v>
      </c>
      <c r="F334" s="250" t="s">
        <v>149</v>
      </c>
      <c r="G334" s="248"/>
      <c r="H334" s="251">
        <v>2.3530000000000002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141</v>
      </c>
      <c r="AU334" s="257" t="s">
        <v>86</v>
      </c>
      <c r="AV334" s="15" t="s">
        <v>139</v>
      </c>
      <c r="AW334" s="15" t="s">
        <v>36</v>
      </c>
      <c r="AX334" s="15" t="s">
        <v>84</v>
      </c>
      <c r="AY334" s="257" t="s">
        <v>132</v>
      </c>
    </row>
    <row r="335" s="12" customFormat="1" ht="22.8" customHeight="1">
      <c r="A335" s="12"/>
      <c r="B335" s="196"/>
      <c r="C335" s="197"/>
      <c r="D335" s="198" t="s">
        <v>78</v>
      </c>
      <c r="E335" s="210" t="s">
        <v>176</v>
      </c>
      <c r="F335" s="210" t="s">
        <v>362</v>
      </c>
      <c r="G335" s="197"/>
      <c r="H335" s="197"/>
      <c r="I335" s="200"/>
      <c r="J335" s="211">
        <f>BK335</f>
        <v>0</v>
      </c>
      <c r="K335" s="197"/>
      <c r="L335" s="202"/>
      <c r="M335" s="203"/>
      <c r="N335" s="204"/>
      <c r="O335" s="204"/>
      <c r="P335" s="205">
        <f>SUM(P336:P403)</f>
        <v>0</v>
      </c>
      <c r="Q335" s="204"/>
      <c r="R335" s="205">
        <f>SUM(R336:R403)</f>
        <v>18.723320300000001</v>
      </c>
      <c r="S335" s="204"/>
      <c r="T335" s="206">
        <f>SUM(T336:T403)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7" t="s">
        <v>84</v>
      </c>
      <c r="AT335" s="208" t="s">
        <v>78</v>
      </c>
      <c r="AU335" s="208" t="s">
        <v>84</v>
      </c>
      <c r="AY335" s="207" t="s">
        <v>132</v>
      </c>
      <c r="BK335" s="209">
        <f>SUM(BK336:BK403)</f>
        <v>0</v>
      </c>
    </row>
    <row r="336" s="2" customFormat="1" ht="16.5" customHeight="1">
      <c r="A336" s="39"/>
      <c r="B336" s="40"/>
      <c r="C336" s="212" t="s">
        <v>363</v>
      </c>
      <c r="D336" s="212" t="s">
        <v>134</v>
      </c>
      <c r="E336" s="213" t="s">
        <v>364</v>
      </c>
      <c r="F336" s="214" t="s">
        <v>365</v>
      </c>
      <c r="G336" s="215" t="s">
        <v>137</v>
      </c>
      <c r="H336" s="216">
        <v>114.29000000000001</v>
      </c>
      <c r="I336" s="217"/>
      <c r="J336" s="218">
        <f>ROUND(I336*H336,2)</f>
        <v>0</v>
      </c>
      <c r="K336" s="214" t="s">
        <v>138</v>
      </c>
      <c r="L336" s="45"/>
      <c r="M336" s="219" t="s">
        <v>1</v>
      </c>
      <c r="N336" s="220" t="s">
        <v>44</v>
      </c>
      <c r="O336" s="92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3" t="s">
        <v>139</v>
      </c>
      <c r="AT336" s="223" t="s">
        <v>134</v>
      </c>
      <c r="AU336" s="223" t="s">
        <v>86</v>
      </c>
      <c r="AY336" s="18" t="s">
        <v>132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84</v>
      </c>
      <c r="BK336" s="224">
        <f>ROUND(I336*H336,2)</f>
        <v>0</v>
      </c>
      <c r="BL336" s="18" t="s">
        <v>139</v>
      </c>
      <c r="BM336" s="223" t="s">
        <v>366</v>
      </c>
    </row>
    <row r="337" s="13" customFormat="1">
      <c r="A337" s="13"/>
      <c r="B337" s="225"/>
      <c r="C337" s="226"/>
      <c r="D337" s="227" t="s">
        <v>141</v>
      </c>
      <c r="E337" s="228" t="s">
        <v>1</v>
      </c>
      <c r="F337" s="229" t="s">
        <v>282</v>
      </c>
      <c r="G337" s="226"/>
      <c r="H337" s="228" t="s">
        <v>1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141</v>
      </c>
      <c r="AU337" s="235" t="s">
        <v>86</v>
      </c>
      <c r="AV337" s="13" t="s">
        <v>84</v>
      </c>
      <c r="AW337" s="13" t="s">
        <v>36</v>
      </c>
      <c r="AX337" s="13" t="s">
        <v>79</v>
      </c>
      <c r="AY337" s="235" t="s">
        <v>132</v>
      </c>
    </row>
    <row r="338" s="13" customFormat="1">
      <c r="A338" s="13"/>
      <c r="B338" s="225"/>
      <c r="C338" s="226"/>
      <c r="D338" s="227" t="s">
        <v>141</v>
      </c>
      <c r="E338" s="228" t="s">
        <v>1</v>
      </c>
      <c r="F338" s="229" t="s">
        <v>367</v>
      </c>
      <c r="G338" s="226"/>
      <c r="H338" s="228" t="s">
        <v>1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141</v>
      </c>
      <c r="AU338" s="235" t="s">
        <v>86</v>
      </c>
      <c r="AV338" s="13" t="s">
        <v>84</v>
      </c>
      <c r="AW338" s="13" t="s">
        <v>36</v>
      </c>
      <c r="AX338" s="13" t="s">
        <v>79</v>
      </c>
      <c r="AY338" s="235" t="s">
        <v>132</v>
      </c>
    </row>
    <row r="339" s="14" customFormat="1">
      <c r="A339" s="14"/>
      <c r="B339" s="236"/>
      <c r="C339" s="237"/>
      <c r="D339" s="227" t="s">
        <v>141</v>
      </c>
      <c r="E339" s="238" t="s">
        <v>1</v>
      </c>
      <c r="F339" s="239" t="s">
        <v>146</v>
      </c>
      <c r="G339" s="237"/>
      <c r="H339" s="240">
        <v>15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141</v>
      </c>
      <c r="AU339" s="246" t="s">
        <v>86</v>
      </c>
      <c r="AV339" s="14" t="s">
        <v>86</v>
      </c>
      <c r="AW339" s="14" t="s">
        <v>36</v>
      </c>
      <c r="AX339" s="14" t="s">
        <v>79</v>
      </c>
      <c r="AY339" s="246" t="s">
        <v>132</v>
      </c>
    </row>
    <row r="340" s="14" customFormat="1">
      <c r="A340" s="14"/>
      <c r="B340" s="236"/>
      <c r="C340" s="237"/>
      <c r="D340" s="227" t="s">
        <v>141</v>
      </c>
      <c r="E340" s="238" t="s">
        <v>1</v>
      </c>
      <c r="F340" s="239" t="s">
        <v>147</v>
      </c>
      <c r="G340" s="237"/>
      <c r="H340" s="240">
        <v>31.350000000000001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141</v>
      </c>
      <c r="AU340" s="246" t="s">
        <v>86</v>
      </c>
      <c r="AV340" s="14" t="s">
        <v>86</v>
      </c>
      <c r="AW340" s="14" t="s">
        <v>36</v>
      </c>
      <c r="AX340" s="14" t="s">
        <v>79</v>
      </c>
      <c r="AY340" s="246" t="s">
        <v>132</v>
      </c>
    </row>
    <row r="341" s="14" customFormat="1">
      <c r="A341" s="14"/>
      <c r="B341" s="236"/>
      <c r="C341" s="237"/>
      <c r="D341" s="227" t="s">
        <v>141</v>
      </c>
      <c r="E341" s="238" t="s">
        <v>1</v>
      </c>
      <c r="F341" s="239" t="s">
        <v>148</v>
      </c>
      <c r="G341" s="237"/>
      <c r="H341" s="240">
        <v>6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141</v>
      </c>
      <c r="AU341" s="246" t="s">
        <v>86</v>
      </c>
      <c r="AV341" s="14" t="s">
        <v>86</v>
      </c>
      <c r="AW341" s="14" t="s">
        <v>36</v>
      </c>
      <c r="AX341" s="14" t="s">
        <v>79</v>
      </c>
      <c r="AY341" s="246" t="s">
        <v>132</v>
      </c>
    </row>
    <row r="342" s="14" customFormat="1">
      <c r="A342" s="14"/>
      <c r="B342" s="236"/>
      <c r="C342" s="237"/>
      <c r="D342" s="227" t="s">
        <v>141</v>
      </c>
      <c r="E342" s="238" t="s">
        <v>1</v>
      </c>
      <c r="F342" s="239" t="s">
        <v>368</v>
      </c>
      <c r="G342" s="237"/>
      <c r="H342" s="240">
        <v>3.4649999999999999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141</v>
      </c>
      <c r="AU342" s="246" t="s">
        <v>86</v>
      </c>
      <c r="AV342" s="14" t="s">
        <v>86</v>
      </c>
      <c r="AW342" s="14" t="s">
        <v>36</v>
      </c>
      <c r="AX342" s="14" t="s">
        <v>79</v>
      </c>
      <c r="AY342" s="246" t="s">
        <v>132</v>
      </c>
    </row>
    <row r="343" s="14" customFormat="1">
      <c r="A343" s="14"/>
      <c r="B343" s="236"/>
      <c r="C343" s="237"/>
      <c r="D343" s="227" t="s">
        <v>141</v>
      </c>
      <c r="E343" s="238" t="s">
        <v>1</v>
      </c>
      <c r="F343" s="239" t="s">
        <v>369</v>
      </c>
      <c r="G343" s="237"/>
      <c r="H343" s="240">
        <v>10.560000000000001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141</v>
      </c>
      <c r="AU343" s="246" t="s">
        <v>86</v>
      </c>
      <c r="AV343" s="14" t="s">
        <v>86</v>
      </c>
      <c r="AW343" s="14" t="s">
        <v>36</v>
      </c>
      <c r="AX343" s="14" t="s">
        <v>79</v>
      </c>
      <c r="AY343" s="246" t="s">
        <v>132</v>
      </c>
    </row>
    <row r="344" s="14" customFormat="1">
      <c r="A344" s="14"/>
      <c r="B344" s="236"/>
      <c r="C344" s="237"/>
      <c r="D344" s="227" t="s">
        <v>141</v>
      </c>
      <c r="E344" s="238" t="s">
        <v>1</v>
      </c>
      <c r="F344" s="239" t="s">
        <v>370</v>
      </c>
      <c r="G344" s="237"/>
      <c r="H344" s="240">
        <v>5.5499999999999998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141</v>
      </c>
      <c r="AU344" s="246" t="s">
        <v>86</v>
      </c>
      <c r="AV344" s="14" t="s">
        <v>86</v>
      </c>
      <c r="AW344" s="14" t="s">
        <v>36</v>
      </c>
      <c r="AX344" s="14" t="s">
        <v>79</v>
      </c>
      <c r="AY344" s="246" t="s">
        <v>132</v>
      </c>
    </row>
    <row r="345" s="16" customFormat="1">
      <c r="A345" s="16"/>
      <c r="B345" s="258"/>
      <c r="C345" s="259"/>
      <c r="D345" s="227" t="s">
        <v>141</v>
      </c>
      <c r="E345" s="260" t="s">
        <v>1</v>
      </c>
      <c r="F345" s="261" t="s">
        <v>166</v>
      </c>
      <c r="G345" s="259"/>
      <c r="H345" s="262">
        <v>71.924999999999997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8" t="s">
        <v>141</v>
      </c>
      <c r="AU345" s="268" t="s">
        <v>86</v>
      </c>
      <c r="AV345" s="16" t="s">
        <v>155</v>
      </c>
      <c r="AW345" s="16" t="s">
        <v>36</v>
      </c>
      <c r="AX345" s="16" t="s">
        <v>79</v>
      </c>
      <c r="AY345" s="268" t="s">
        <v>132</v>
      </c>
    </row>
    <row r="346" s="13" customFormat="1">
      <c r="A346" s="13"/>
      <c r="B346" s="225"/>
      <c r="C346" s="226"/>
      <c r="D346" s="227" t="s">
        <v>141</v>
      </c>
      <c r="E346" s="228" t="s">
        <v>1</v>
      </c>
      <c r="F346" s="229" t="s">
        <v>371</v>
      </c>
      <c r="G346" s="226"/>
      <c r="H346" s="228" t="s">
        <v>1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141</v>
      </c>
      <c r="AU346" s="235" t="s">
        <v>86</v>
      </c>
      <c r="AV346" s="13" t="s">
        <v>84</v>
      </c>
      <c r="AW346" s="13" t="s">
        <v>36</v>
      </c>
      <c r="AX346" s="13" t="s">
        <v>79</v>
      </c>
      <c r="AY346" s="235" t="s">
        <v>132</v>
      </c>
    </row>
    <row r="347" s="14" customFormat="1">
      <c r="A347" s="14"/>
      <c r="B347" s="236"/>
      <c r="C347" s="237"/>
      <c r="D347" s="227" t="s">
        <v>141</v>
      </c>
      <c r="E347" s="238" t="s">
        <v>1</v>
      </c>
      <c r="F347" s="239" t="s">
        <v>372</v>
      </c>
      <c r="G347" s="237"/>
      <c r="H347" s="240">
        <v>26.739999999999998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141</v>
      </c>
      <c r="AU347" s="246" t="s">
        <v>86</v>
      </c>
      <c r="AV347" s="14" t="s">
        <v>86</v>
      </c>
      <c r="AW347" s="14" t="s">
        <v>36</v>
      </c>
      <c r="AX347" s="14" t="s">
        <v>79</v>
      </c>
      <c r="AY347" s="246" t="s">
        <v>132</v>
      </c>
    </row>
    <row r="348" s="14" customFormat="1">
      <c r="A348" s="14"/>
      <c r="B348" s="236"/>
      <c r="C348" s="237"/>
      <c r="D348" s="227" t="s">
        <v>141</v>
      </c>
      <c r="E348" s="238" t="s">
        <v>1</v>
      </c>
      <c r="F348" s="239" t="s">
        <v>373</v>
      </c>
      <c r="G348" s="237"/>
      <c r="H348" s="240">
        <v>15.625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141</v>
      </c>
      <c r="AU348" s="246" t="s">
        <v>86</v>
      </c>
      <c r="AV348" s="14" t="s">
        <v>86</v>
      </c>
      <c r="AW348" s="14" t="s">
        <v>36</v>
      </c>
      <c r="AX348" s="14" t="s">
        <v>79</v>
      </c>
      <c r="AY348" s="246" t="s">
        <v>132</v>
      </c>
    </row>
    <row r="349" s="16" customFormat="1">
      <c r="A349" s="16"/>
      <c r="B349" s="258"/>
      <c r="C349" s="259"/>
      <c r="D349" s="227" t="s">
        <v>141</v>
      </c>
      <c r="E349" s="260" t="s">
        <v>1</v>
      </c>
      <c r="F349" s="261" t="s">
        <v>166</v>
      </c>
      <c r="G349" s="259"/>
      <c r="H349" s="262">
        <v>42.365000000000002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68" t="s">
        <v>141</v>
      </c>
      <c r="AU349" s="268" t="s">
        <v>86</v>
      </c>
      <c r="AV349" s="16" t="s">
        <v>155</v>
      </c>
      <c r="AW349" s="16" t="s">
        <v>36</v>
      </c>
      <c r="AX349" s="16" t="s">
        <v>79</v>
      </c>
      <c r="AY349" s="268" t="s">
        <v>132</v>
      </c>
    </row>
    <row r="350" s="15" customFormat="1">
      <c r="A350" s="15"/>
      <c r="B350" s="247"/>
      <c r="C350" s="248"/>
      <c r="D350" s="227" t="s">
        <v>141</v>
      </c>
      <c r="E350" s="249" t="s">
        <v>1</v>
      </c>
      <c r="F350" s="250" t="s">
        <v>149</v>
      </c>
      <c r="G350" s="248"/>
      <c r="H350" s="251">
        <v>114.29000000000001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7" t="s">
        <v>141</v>
      </c>
      <c r="AU350" s="257" t="s">
        <v>86</v>
      </c>
      <c r="AV350" s="15" t="s">
        <v>139</v>
      </c>
      <c r="AW350" s="15" t="s">
        <v>36</v>
      </c>
      <c r="AX350" s="15" t="s">
        <v>84</v>
      </c>
      <c r="AY350" s="257" t="s">
        <v>132</v>
      </c>
    </row>
    <row r="351" s="2" customFormat="1" ht="16.5" customHeight="1">
      <c r="A351" s="39"/>
      <c r="B351" s="40"/>
      <c r="C351" s="212" t="s">
        <v>374</v>
      </c>
      <c r="D351" s="212" t="s">
        <v>134</v>
      </c>
      <c r="E351" s="213" t="s">
        <v>375</v>
      </c>
      <c r="F351" s="214" t="s">
        <v>376</v>
      </c>
      <c r="G351" s="215" t="s">
        <v>137</v>
      </c>
      <c r="H351" s="216">
        <v>114.29000000000001</v>
      </c>
      <c r="I351" s="217"/>
      <c r="J351" s="218">
        <f>ROUND(I351*H351,2)</f>
        <v>0</v>
      </c>
      <c r="K351" s="214" t="s">
        <v>138</v>
      </c>
      <c r="L351" s="45"/>
      <c r="M351" s="219" t="s">
        <v>1</v>
      </c>
      <c r="N351" s="220" t="s">
        <v>44</v>
      </c>
      <c r="O351" s="92"/>
      <c r="P351" s="221">
        <f>O351*H351</f>
        <v>0</v>
      </c>
      <c r="Q351" s="221">
        <v>0</v>
      </c>
      <c r="R351" s="221">
        <f>Q351*H351</f>
        <v>0</v>
      </c>
      <c r="S351" s="221">
        <v>0</v>
      </c>
      <c r="T351" s="222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3" t="s">
        <v>139</v>
      </c>
      <c r="AT351" s="223" t="s">
        <v>134</v>
      </c>
      <c r="AU351" s="223" t="s">
        <v>86</v>
      </c>
      <c r="AY351" s="18" t="s">
        <v>132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84</v>
      </c>
      <c r="BK351" s="224">
        <f>ROUND(I351*H351,2)</f>
        <v>0</v>
      </c>
      <c r="BL351" s="18" t="s">
        <v>139</v>
      </c>
      <c r="BM351" s="223" t="s">
        <v>377</v>
      </c>
    </row>
    <row r="352" s="13" customFormat="1">
      <c r="A352" s="13"/>
      <c r="B352" s="225"/>
      <c r="C352" s="226"/>
      <c r="D352" s="227" t="s">
        <v>141</v>
      </c>
      <c r="E352" s="228" t="s">
        <v>1</v>
      </c>
      <c r="F352" s="229" t="s">
        <v>282</v>
      </c>
      <c r="G352" s="226"/>
      <c r="H352" s="228" t="s">
        <v>1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141</v>
      </c>
      <c r="AU352" s="235" t="s">
        <v>86</v>
      </c>
      <c r="AV352" s="13" t="s">
        <v>84</v>
      </c>
      <c r="AW352" s="13" t="s">
        <v>36</v>
      </c>
      <c r="AX352" s="13" t="s">
        <v>79</v>
      </c>
      <c r="AY352" s="235" t="s">
        <v>132</v>
      </c>
    </row>
    <row r="353" s="13" customFormat="1">
      <c r="A353" s="13"/>
      <c r="B353" s="225"/>
      <c r="C353" s="226"/>
      <c r="D353" s="227" t="s">
        <v>141</v>
      </c>
      <c r="E353" s="228" t="s">
        <v>1</v>
      </c>
      <c r="F353" s="229" t="s">
        <v>367</v>
      </c>
      <c r="G353" s="226"/>
      <c r="H353" s="228" t="s">
        <v>1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141</v>
      </c>
      <c r="AU353" s="235" t="s">
        <v>86</v>
      </c>
      <c r="AV353" s="13" t="s">
        <v>84</v>
      </c>
      <c r="AW353" s="13" t="s">
        <v>36</v>
      </c>
      <c r="AX353" s="13" t="s">
        <v>79</v>
      </c>
      <c r="AY353" s="235" t="s">
        <v>132</v>
      </c>
    </row>
    <row r="354" s="14" customFormat="1">
      <c r="A354" s="14"/>
      <c r="B354" s="236"/>
      <c r="C354" s="237"/>
      <c r="D354" s="227" t="s">
        <v>141</v>
      </c>
      <c r="E354" s="238" t="s">
        <v>1</v>
      </c>
      <c r="F354" s="239" t="s">
        <v>146</v>
      </c>
      <c r="G354" s="237"/>
      <c r="H354" s="240">
        <v>15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141</v>
      </c>
      <c r="AU354" s="246" t="s">
        <v>86</v>
      </c>
      <c r="AV354" s="14" t="s">
        <v>86</v>
      </c>
      <c r="AW354" s="14" t="s">
        <v>36</v>
      </c>
      <c r="AX354" s="14" t="s">
        <v>79</v>
      </c>
      <c r="AY354" s="246" t="s">
        <v>132</v>
      </c>
    </row>
    <row r="355" s="14" customFormat="1">
      <c r="A355" s="14"/>
      <c r="B355" s="236"/>
      <c r="C355" s="237"/>
      <c r="D355" s="227" t="s">
        <v>141</v>
      </c>
      <c r="E355" s="238" t="s">
        <v>1</v>
      </c>
      <c r="F355" s="239" t="s">
        <v>147</v>
      </c>
      <c r="G355" s="237"/>
      <c r="H355" s="240">
        <v>31.350000000000001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141</v>
      </c>
      <c r="AU355" s="246" t="s">
        <v>86</v>
      </c>
      <c r="AV355" s="14" t="s">
        <v>86</v>
      </c>
      <c r="AW355" s="14" t="s">
        <v>36</v>
      </c>
      <c r="AX355" s="14" t="s">
        <v>79</v>
      </c>
      <c r="AY355" s="246" t="s">
        <v>132</v>
      </c>
    </row>
    <row r="356" s="14" customFormat="1">
      <c r="A356" s="14"/>
      <c r="B356" s="236"/>
      <c r="C356" s="237"/>
      <c r="D356" s="227" t="s">
        <v>141</v>
      </c>
      <c r="E356" s="238" t="s">
        <v>1</v>
      </c>
      <c r="F356" s="239" t="s">
        <v>148</v>
      </c>
      <c r="G356" s="237"/>
      <c r="H356" s="240">
        <v>6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141</v>
      </c>
      <c r="AU356" s="246" t="s">
        <v>86</v>
      </c>
      <c r="AV356" s="14" t="s">
        <v>86</v>
      </c>
      <c r="AW356" s="14" t="s">
        <v>36</v>
      </c>
      <c r="AX356" s="14" t="s">
        <v>79</v>
      </c>
      <c r="AY356" s="246" t="s">
        <v>132</v>
      </c>
    </row>
    <row r="357" s="14" customFormat="1">
      <c r="A357" s="14"/>
      <c r="B357" s="236"/>
      <c r="C357" s="237"/>
      <c r="D357" s="227" t="s">
        <v>141</v>
      </c>
      <c r="E357" s="238" t="s">
        <v>1</v>
      </c>
      <c r="F357" s="239" t="s">
        <v>368</v>
      </c>
      <c r="G357" s="237"/>
      <c r="H357" s="240">
        <v>3.4649999999999999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141</v>
      </c>
      <c r="AU357" s="246" t="s">
        <v>86</v>
      </c>
      <c r="AV357" s="14" t="s">
        <v>86</v>
      </c>
      <c r="AW357" s="14" t="s">
        <v>36</v>
      </c>
      <c r="AX357" s="14" t="s">
        <v>79</v>
      </c>
      <c r="AY357" s="246" t="s">
        <v>132</v>
      </c>
    </row>
    <row r="358" s="14" customFormat="1">
      <c r="A358" s="14"/>
      <c r="B358" s="236"/>
      <c r="C358" s="237"/>
      <c r="D358" s="227" t="s">
        <v>141</v>
      </c>
      <c r="E358" s="238" t="s">
        <v>1</v>
      </c>
      <c r="F358" s="239" t="s">
        <v>369</v>
      </c>
      <c r="G358" s="237"/>
      <c r="H358" s="240">
        <v>10.560000000000001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141</v>
      </c>
      <c r="AU358" s="246" t="s">
        <v>86</v>
      </c>
      <c r="AV358" s="14" t="s">
        <v>86</v>
      </c>
      <c r="AW358" s="14" t="s">
        <v>36</v>
      </c>
      <c r="AX358" s="14" t="s">
        <v>79</v>
      </c>
      <c r="AY358" s="246" t="s">
        <v>132</v>
      </c>
    </row>
    <row r="359" s="14" customFormat="1">
      <c r="A359" s="14"/>
      <c r="B359" s="236"/>
      <c r="C359" s="237"/>
      <c r="D359" s="227" t="s">
        <v>141</v>
      </c>
      <c r="E359" s="238" t="s">
        <v>1</v>
      </c>
      <c r="F359" s="239" t="s">
        <v>370</v>
      </c>
      <c r="G359" s="237"/>
      <c r="H359" s="240">
        <v>5.5499999999999998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141</v>
      </c>
      <c r="AU359" s="246" t="s">
        <v>86</v>
      </c>
      <c r="AV359" s="14" t="s">
        <v>86</v>
      </c>
      <c r="AW359" s="14" t="s">
        <v>36</v>
      </c>
      <c r="AX359" s="14" t="s">
        <v>79</v>
      </c>
      <c r="AY359" s="246" t="s">
        <v>132</v>
      </c>
    </row>
    <row r="360" s="16" customFormat="1">
      <c r="A360" s="16"/>
      <c r="B360" s="258"/>
      <c r="C360" s="259"/>
      <c r="D360" s="227" t="s">
        <v>141</v>
      </c>
      <c r="E360" s="260" t="s">
        <v>1</v>
      </c>
      <c r="F360" s="261" t="s">
        <v>166</v>
      </c>
      <c r="G360" s="259"/>
      <c r="H360" s="262">
        <v>71.924999999999997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68" t="s">
        <v>141</v>
      </c>
      <c r="AU360" s="268" t="s">
        <v>86</v>
      </c>
      <c r="AV360" s="16" t="s">
        <v>155</v>
      </c>
      <c r="AW360" s="16" t="s">
        <v>36</v>
      </c>
      <c r="AX360" s="16" t="s">
        <v>79</v>
      </c>
      <c r="AY360" s="268" t="s">
        <v>132</v>
      </c>
    </row>
    <row r="361" s="13" customFormat="1">
      <c r="A361" s="13"/>
      <c r="B361" s="225"/>
      <c r="C361" s="226"/>
      <c r="D361" s="227" t="s">
        <v>141</v>
      </c>
      <c r="E361" s="228" t="s">
        <v>1</v>
      </c>
      <c r="F361" s="229" t="s">
        <v>371</v>
      </c>
      <c r="G361" s="226"/>
      <c r="H361" s="228" t="s">
        <v>1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141</v>
      </c>
      <c r="AU361" s="235" t="s">
        <v>86</v>
      </c>
      <c r="AV361" s="13" t="s">
        <v>84</v>
      </c>
      <c r="AW361" s="13" t="s">
        <v>36</v>
      </c>
      <c r="AX361" s="13" t="s">
        <v>79</v>
      </c>
      <c r="AY361" s="235" t="s">
        <v>132</v>
      </c>
    </row>
    <row r="362" s="14" customFormat="1">
      <c r="A362" s="14"/>
      <c r="B362" s="236"/>
      <c r="C362" s="237"/>
      <c r="D362" s="227" t="s">
        <v>141</v>
      </c>
      <c r="E362" s="238" t="s">
        <v>1</v>
      </c>
      <c r="F362" s="239" t="s">
        <v>372</v>
      </c>
      <c r="G362" s="237"/>
      <c r="H362" s="240">
        <v>26.739999999999998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141</v>
      </c>
      <c r="AU362" s="246" t="s">
        <v>86</v>
      </c>
      <c r="AV362" s="14" t="s">
        <v>86</v>
      </c>
      <c r="AW362" s="14" t="s">
        <v>36</v>
      </c>
      <c r="AX362" s="14" t="s">
        <v>79</v>
      </c>
      <c r="AY362" s="246" t="s">
        <v>132</v>
      </c>
    </row>
    <row r="363" s="14" customFormat="1">
      <c r="A363" s="14"/>
      <c r="B363" s="236"/>
      <c r="C363" s="237"/>
      <c r="D363" s="227" t="s">
        <v>141</v>
      </c>
      <c r="E363" s="238" t="s">
        <v>1</v>
      </c>
      <c r="F363" s="239" t="s">
        <v>373</v>
      </c>
      <c r="G363" s="237"/>
      <c r="H363" s="240">
        <v>15.625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141</v>
      </c>
      <c r="AU363" s="246" t="s">
        <v>86</v>
      </c>
      <c r="AV363" s="14" t="s">
        <v>86</v>
      </c>
      <c r="AW363" s="14" t="s">
        <v>36</v>
      </c>
      <c r="AX363" s="14" t="s">
        <v>79</v>
      </c>
      <c r="AY363" s="246" t="s">
        <v>132</v>
      </c>
    </row>
    <row r="364" s="16" customFormat="1">
      <c r="A364" s="16"/>
      <c r="B364" s="258"/>
      <c r="C364" s="259"/>
      <c r="D364" s="227" t="s">
        <v>141</v>
      </c>
      <c r="E364" s="260" t="s">
        <v>1</v>
      </c>
      <c r="F364" s="261" t="s">
        <v>166</v>
      </c>
      <c r="G364" s="259"/>
      <c r="H364" s="262">
        <v>42.365000000000002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68" t="s">
        <v>141</v>
      </c>
      <c r="AU364" s="268" t="s">
        <v>86</v>
      </c>
      <c r="AV364" s="16" t="s">
        <v>155</v>
      </c>
      <c r="AW364" s="16" t="s">
        <v>36</v>
      </c>
      <c r="AX364" s="16" t="s">
        <v>79</v>
      </c>
      <c r="AY364" s="268" t="s">
        <v>132</v>
      </c>
    </row>
    <row r="365" s="15" customFormat="1">
      <c r="A365" s="15"/>
      <c r="B365" s="247"/>
      <c r="C365" s="248"/>
      <c r="D365" s="227" t="s">
        <v>141</v>
      </c>
      <c r="E365" s="249" t="s">
        <v>1</v>
      </c>
      <c r="F365" s="250" t="s">
        <v>149</v>
      </c>
      <c r="G365" s="248"/>
      <c r="H365" s="251">
        <v>114.29000000000001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7" t="s">
        <v>141</v>
      </c>
      <c r="AU365" s="257" t="s">
        <v>86</v>
      </c>
      <c r="AV365" s="15" t="s">
        <v>139</v>
      </c>
      <c r="AW365" s="15" t="s">
        <v>36</v>
      </c>
      <c r="AX365" s="15" t="s">
        <v>84</v>
      </c>
      <c r="AY365" s="257" t="s">
        <v>132</v>
      </c>
    </row>
    <row r="366" s="2" customFormat="1" ht="16.5" customHeight="1">
      <c r="A366" s="39"/>
      <c r="B366" s="40"/>
      <c r="C366" s="212" t="s">
        <v>378</v>
      </c>
      <c r="D366" s="212" t="s">
        <v>134</v>
      </c>
      <c r="E366" s="213" t="s">
        <v>379</v>
      </c>
      <c r="F366" s="214" t="s">
        <v>380</v>
      </c>
      <c r="G366" s="215" t="s">
        <v>137</v>
      </c>
      <c r="H366" s="216">
        <v>31.559999999999999</v>
      </c>
      <c r="I366" s="217"/>
      <c r="J366" s="218">
        <f>ROUND(I366*H366,2)</f>
        <v>0</v>
      </c>
      <c r="K366" s="214" t="s">
        <v>138</v>
      </c>
      <c r="L366" s="45"/>
      <c r="M366" s="219" t="s">
        <v>1</v>
      </c>
      <c r="N366" s="220" t="s">
        <v>44</v>
      </c>
      <c r="O366" s="92"/>
      <c r="P366" s="221">
        <f>O366*H366</f>
        <v>0</v>
      </c>
      <c r="Q366" s="221">
        <v>0</v>
      </c>
      <c r="R366" s="221">
        <f>Q366*H366</f>
        <v>0</v>
      </c>
      <c r="S366" s="221">
        <v>0</v>
      </c>
      <c r="T366" s="222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3" t="s">
        <v>139</v>
      </c>
      <c r="AT366" s="223" t="s">
        <v>134</v>
      </c>
      <c r="AU366" s="223" t="s">
        <v>86</v>
      </c>
      <c r="AY366" s="18" t="s">
        <v>132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8" t="s">
        <v>84</v>
      </c>
      <c r="BK366" s="224">
        <f>ROUND(I366*H366,2)</f>
        <v>0</v>
      </c>
      <c r="BL366" s="18" t="s">
        <v>139</v>
      </c>
      <c r="BM366" s="223" t="s">
        <v>381</v>
      </c>
    </row>
    <row r="367" s="13" customFormat="1">
      <c r="A367" s="13"/>
      <c r="B367" s="225"/>
      <c r="C367" s="226"/>
      <c r="D367" s="227" t="s">
        <v>141</v>
      </c>
      <c r="E367" s="228" t="s">
        <v>1</v>
      </c>
      <c r="F367" s="229" t="s">
        <v>153</v>
      </c>
      <c r="G367" s="226"/>
      <c r="H367" s="228" t="s">
        <v>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141</v>
      </c>
      <c r="AU367" s="235" t="s">
        <v>86</v>
      </c>
      <c r="AV367" s="13" t="s">
        <v>84</v>
      </c>
      <c r="AW367" s="13" t="s">
        <v>36</v>
      </c>
      <c r="AX367" s="13" t="s">
        <v>79</v>
      </c>
      <c r="AY367" s="235" t="s">
        <v>132</v>
      </c>
    </row>
    <row r="368" s="14" customFormat="1">
      <c r="A368" s="14"/>
      <c r="B368" s="236"/>
      <c r="C368" s="237"/>
      <c r="D368" s="227" t="s">
        <v>141</v>
      </c>
      <c r="E368" s="238" t="s">
        <v>1</v>
      </c>
      <c r="F368" s="239" t="s">
        <v>154</v>
      </c>
      <c r="G368" s="237"/>
      <c r="H368" s="240">
        <v>31.559999999999999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6" t="s">
        <v>141</v>
      </c>
      <c r="AU368" s="246" t="s">
        <v>86</v>
      </c>
      <c r="AV368" s="14" t="s">
        <v>86</v>
      </c>
      <c r="AW368" s="14" t="s">
        <v>36</v>
      </c>
      <c r="AX368" s="14" t="s">
        <v>79</v>
      </c>
      <c r="AY368" s="246" t="s">
        <v>132</v>
      </c>
    </row>
    <row r="369" s="15" customFormat="1">
      <c r="A369" s="15"/>
      <c r="B369" s="247"/>
      <c r="C369" s="248"/>
      <c r="D369" s="227" t="s">
        <v>141</v>
      </c>
      <c r="E369" s="249" t="s">
        <v>1</v>
      </c>
      <c r="F369" s="250" t="s">
        <v>149</v>
      </c>
      <c r="G369" s="248"/>
      <c r="H369" s="251">
        <v>31.559999999999999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7" t="s">
        <v>141</v>
      </c>
      <c r="AU369" s="257" t="s">
        <v>86</v>
      </c>
      <c r="AV369" s="15" t="s">
        <v>139</v>
      </c>
      <c r="AW369" s="15" t="s">
        <v>36</v>
      </c>
      <c r="AX369" s="15" t="s">
        <v>84</v>
      </c>
      <c r="AY369" s="257" t="s">
        <v>132</v>
      </c>
    </row>
    <row r="370" s="2" customFormat="1" ht="16.5" customHeight="1">
      <c r="A370" s="39"/>
      <c r="B370" s="40"/>
      <c r="C370" s="212" t="s">
        <v>382</v>
      </c>
      <c r="D370" s="212" t="s">
        <v>134</v>
      </c>
      <c r="E370" s="213" t="s">
        <v>383</v>
      </c>
      <c r="F370" s="214" t="s">
        <v>384</v>
      </c>
      <c r="G370" s="215" t="s">
        <v>137</v>
      </c>
      <c r="H370" s="216">
        <v>1.4730000000000001</v>
      </c>
      <c r="I370" s="217"/>
      <c r="J370" s="218">
        <f>ROUND(I370*H370,2)</f>
        <v>0</v>
      </c>
      <c r="K370" s="214" t="s">
        <v>138</v>
      </c>
      <c r="L370" s="45"/>
      <c r="M370" s="219" t="s">
        <v>1</v>
      </c>
      <c r="N370" s="220" t="s">
        <v>44</v>
      </c>
      <c r="O370" s="92"/>
      <c r="P370" s="221">
        <f>O370*H370</f>
        <v>0</v>
      </c>
      <c r="Q370" s="221">
        <v>0.61199999999999999</v>
      </c>
      <c r="R370" s="221">
        <f>Q370*H370</f>
        <v>0.90147600000000006</v>
      </c>
      <c r="S370" s="221">
        <v>0</v>
      </c>
      <c r="T370" s="222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3" t="s">
        <v>139</v>
      </c>
      <c r="AT370" s="223" t="s">
        <v>134</v>
      </c>
      <c r="AU370" s="223" t="s">
        <v>86</v>
      </c>
      <c r="AY370" s="18" t="s">
        <v>132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8" t="s">
        <v>84</v>
      </c>
      <c r="BK370" s="224">
        <f>ROUND(I370*H370,2)</f>
        <v>0</v>
      </c>
      <c r="BL370" s="18" t="s">
        <v>139</v>
      </c>
      <c r="BM370" s="223" t="s">
        <v>385</v>
      </c>
    </row>
    <row r="371" s="13" customFormat="1">
      <c r="A371" s="13"/>
      <c r="B371" s="225"/>
      <c r="C371" s="226"/>
      <c r="D371" s="227" t="s">
        <v>141</v>
      </c>
      <c r="E371" s="228" t="s">
        <v>1</v>
      </c>
      <c r="F371" s="229" t="s">
        <v>282</v>
      </c>
      <c r="G371" s="226"/>
      <c r="H371" s="228" t="s">
        <v>1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141</v>
      </c>
      <c r="AU371" s="235" t="s">
        <v>86</v>
      </c>
      <c r="AV371" s="13" t="s">
        <v>84</v>
      </c>
      <c r="AW371" s="13" t="s">
        <v>36</v>
      </c>
      <c r="AX371" s="13" t="s">
        <v>79</v>
      </c>
      <c r="AY371" s="235" t="s">
        <v>132</v>
      </c>
    </row>
    <row r="372" s="14" customFormat="1">
      <c r="A372" s="14"/>
      <c r="B372" s="236"/>
      <c r="C372" s="237"/>
      <c r="D372" s="227" t="s">
        <v>141</v>
      </c>
      <c r="E372" s="238" t="s">
        <v>1</v>
      </c>
      <c r="F372" s="239" t="s">
        <v>386</v>
      </c>
      <c r="G372" s="237"/>
      <c r="H372" s="240">
        <v>1.4730000000000001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141</v>
      </c>
      <c r="AU372" s="246" t="s">
        <v>86</v>
      </c>
      <c r="AV372" s="14" t="s">
        <v>86</v>
      </c>
      <c r="AW372" s="14" t="s">
        <v>36</v>
      </c>
      <c r="AX372" s="14" t="s">
        <v>79</v>
      </c>
      <c r="AY372" s="246" t="s">
        <v>132</v>
      </c>
    </row>
    <row r="373" s="15" customFormat="1">
      <c r="A373" s="15"/>
      <c r="B373" s="247"/>
      <c r="C373" s="248"/>
      <c r="D373" s="227" t="s">
        <v>141</v>
      </c>
      <c r="E373" s="249" t="s">
        <v>1</v>
      </c>
      <c r="F373" s="250" t="s">
        <v>149</v>
      </c>
      <c r="G373" s="248"/>
      <c r="H373" s="251">
        <v>1.4730000000000001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7" t="s">
        <v>141</v>
      </c>
      <c r="AU373" s="257" t="s">
        <v>86</v>
      </c>
      <c r="AV373" s="15" t="s">
        <v>139</v>
      </c>
      <c r="AW373" s="15" t="s">
        <v>36</v>
      </c>
      <c r="AX373" s="15" t="s">
        <v>84</v>
      </c>
      <c r="AY373" s="257" t="s">
        <v>132</v>
      </c>
    </row>
    <row r="374" s="2" customFormat="1" ht="16.5" customHeight="1">
      <c r="A374" s="39"/>
      <c r="B374" s="40"/>
      <c r="C374" s="212" t="s">
        <v>387</v>
      </c>
      <c r="D374" s="212" t="s">
        <v>134</v>
      </c>
      <c r="E374" s="213" t="s">
        <v>388</v>
      </c>
      <c r="F374" s="214" t="s">
        <v>389</v>
      </c>
      <c r="G374" s="215" t="s">
        <v>137</v>
      </c>
      <c r="H374" s="216">
        <v>42.365000000000002</v>
      </c>
      <c r="I374" s="217"/>
      <c r="J374" s="218">
        <f>ROUND(I374*H374,2)</f>
        <v>0</v>
      </c>
      <c r="K374" s="214" t="s">
        <v>138</v>
      </c>
      <c r="L374" s="45"/>
      <c r="M374" s="219" t="s">
        <v>1</v>
      </c>
      <c r="N374" s="220" t="s">
        <v>44</v>
      </c>
      <c r="O374" s="92"/>
      <c r="P374" s="221">
        <f>O374*H374</f>
        <v>0</v>
      </c>
      <c r="Q374" s="221">
        <v>0.089219999999999994</v>
      </c>
      <c r="R374" s="221">
        <f>Q374*H374</f>
        <v>3.7798053</v>
      </c>
      <c r="S374" s="221">
        <v>0</v>
      </c>
      <c r="T374" s="222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3" t="s">
        <v>139</v>
      </c>
      <c r="AT374" s="223" t="s">
        <v>134</v>
      </c>
      <c r="AU374" s="223" t="s">
        <v>86</v>
      </c>
      <c r="AY374" s="18" t="s">
        <v>132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8" t="s">
        <v>84</v>
      </c>
      <c r="BK374" s="224">
        <f>ROUND(I374*H374,2)</f>
        <v>0</v>
      </c>
      <c r="BL374" s="18" t="s">
        <v>139</v>
      </c>
      <c r="BM374" s="223" t="s">
        <v>390</v>
      </c>
    </row>
    <row r="375" s="13" customFormat="1">
      <c r="A375" s="13"/>
      <c r="B375" s="225"/>
      <c r="C375" s="226"/>
      <c r="D375" s="227" t="s">
        <v>141</v>
      </c>
      <c r="E375" s="228" t="s">
        <v>1</v>
      </c>
      <c r="F375" s="229" t="s">
        <v>282</v>
      </c>
      <c r="G375" s="226"/>
      <c r="H375" s="228" t="s">
        <v>1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141</v>
      </c>
      <c r="AU375" s="235" t="s">
        <v>86</v>
      </c>
      <c r="AV375" s="13" t="s">
        <v>84</v>
      </c>
      <c r="AW375" s="13" t="s">
        <v>36</v>
      </c>
      <c r="AX375" s="13" t="s">
        <v>79</v>
      </c>
      <c r="AY375" s="235" t="s">
        <v>132</v>
      </c>
    </row>
    <row r="376" s="14" customFormat="1">
      <c r="A376" s="14"/>
      <c r="B376" s="236"/>
      <c r="C376" s="237"/>
      <c r="D376" s="227" t="s">
        <v>141</v>
      </c>
      <c r="E376" s="238" t="s">
        <v>1</v>
      </c>
      <c r="F376" s="239" t="s">
        <v>372</v>
      </c>
      <c r="G376" s="237"/>
      <c r="H376" s="240">
        <v>26.739999999999998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6" t="s">
        <v>141</v>
      </c>
      <c r="AU376" s="246" t="s">
        <v>86</v>
      </c>
      <c r="AV376" s="14" t="s">
        <v>86</v>
      </c>
      <c r="AW376" s="14" t="s">
        <v>36</v>
      </c>
      <c r="AX376" s="14" t="s">
        <v>79</v>
      </c>
      <c r="AY376" s="246" t="s">
        <v>132</v>
      </c>
    </row>
    <row r="377" s="14" customFormat="1">
      <c r="A377" s="14"/>
      <c r="B377" s="236"/>
      <c r="C377" s="237"/>
      <c r="D377" s="227" t="s">
        <v>141</v>
      </c>
      <c r="E377" s="238" t="s">
        <v>1</v>
      </c>
      <c r="F377" s="239" t="s">
        <v>373</v>
      </c>
      <c r="G377" s="237"/>
      <c r="H377" s="240">
        <v>15.625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141</v>
      </c>
      <c r="AU377" s="246" t="s">
        <v>86</v>
      </c>
      <c r="AV377" s="14" t="s">
        <v>86</v>
      </c>
      <c r="AW377" s="14" t="s">
        <v>36</v>
      </c>
      <c r="AX377" s="14" t="s">
        <v>79</v>
      </c>
      <c r="AY377" s="246" t="s">
        <v>132</v>
      </c>
    </row>
    <row r="378" s="15" customFormat="1">
      <c r="A378" s="15"/>
      <c r="B378" s="247"/>
      <c r="C378" s="248"/>
      <c r="D378" s="227" t="s">
        <v>141</v>
      </c>
      <c r="E378" s="249" t="s">
        <v>1</v>
      </c>
      <c r="F378" s="250" t="s">
        <v>149</v>
      </c>
      <c r="G378" s="248"/>
      <c r="H378" s="251">
        <v>42.365000000000002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7" t="s">
        <v>141</v>
      </c>
      <c r="AU378" s="257" t="s">
        <v>86</v>
      </c>
      <c r="AV378" s="15" t="s">
        <v>139</v>
      </c>
      <c r="AW378" s="15" t="s">
        <v>36</v>
      </c>
      <c r="AX378" s="15" t="s">
        <v>84</v>
      </c>
      <c r="AY378" s="257" t="s">
        <v>132</v>
      </c>
    </row>
    <row r="379" s="2" customFormat="1" ht="16.5" customHeight="1">
      <c r="A379" s="39"/>
      <c r="B379" s="40"/>
      <c r="C379" s="269" t="s">
        <v>391</v>
      </c>
      <c r="D379" s="269" t="s">
        <v>242</v>
      </c>
      <c r="E379" s="270" t="s">
        <v>392</v>
      </c>
      <c r="F379" s="271" t="s">
        <v>393</v>
      </c>
      <c r="G379" s="272" t="s">
        <v>137</v>
      </c>
      <c r="H379" s="273">
        <v>43.636000000000003</v>
      </c>
      <c r="I379" s="274"/>
      <c r="J379" s="275">
        <f>ROUND(I379*H379,2)</f>
        <v>0</v>
      </c>
      <c r="K379" s="271" t="s">
        <v>138</v>
      </c>
      <c r="L379" s="276"/>
      <c r="M379" s="277" t="s">
        <v>1</v>
      </c>
      <c r="N379" s="278" t="s">
        <v>44</v>
      </c>
      <c r="O379" s="92"/>
      <c r="P379" s="221">
        <f>O379*H379</f>
        <v>0</v>
      </c>
      <c r="Q379" s="221">
        <v>0.113</v>
      </c>
      <c r="R379" s="221">
        <f>Q379*H379</f>
        <v>4.9308680000000003</v>
      </c>
      <c r="S379" s="221">
        <v>0</v>
      </c>
      <c r="T379" s="222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3" t="s">
        <v>190</v>
      </c>
      <c r="AT379" s="223" t="s">
        <v>242</v>
      </c>
      <c r="AU379" s="223" t="s">
        <v>86</v>
      </c>
      <c r="AY379" s="18" t="s">
        <v>132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8" t="s">
        <v>84</v>
      </c>
      <c r="BK379" s="224">
        <f>ROUND(I379*H379,2)</f>
        <v>0</v>
      </c>
      <c r="BL379" s="18" t="s">
        <v>139</v>
      </c>
      <c r="BM379" s="223" t="s">
        <v>394</v>
      </c>
    </row>
    <row r="380" s="14" customFormat="1">
      <c r="A380" s="14"/>
      <c r="B380" s="236"/>
      <c r="C380" s="237"/>
      <c r="D380" s="227" t="s">
        <v>141</v>
      </c>
      <c r="E380" s="237"/>
      <c r="F380" s="239" t="s">
        <v>395</v>
      </c>
      <c r="G380" s="237"/>
      <c r="H380" s="240">
        <v>43.636000000000003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141</v>
      </c>
      <c r="AU380" s="246" t="s">
        <v>86</v>
      </c>
      <c r="AV380" s="14" t="s">
        <v>86</v>
      </c>
      <c r="AW380" s="14" t="s">
        <v>4</v>
      </c>
      <c r="AX380" s="14" t="s">
        <v>84</v>
      </c>
      <c r="AY380" s="246" t="s">
        <v>132</v>
      </c>
    </row>
    <row r="381" s="2" customFormat="1" ht="21.75" customHeight="1">
      <c r="A381" s="39"/>
      <c r="B381" s="40"/>
      <c r="C381" s="212" t="s">
        <v>396</v>
      </c>
      <c r="D381" s="212" t="s">
        <v>134</v>
      </c>
      <c r="E381" s="213" t="s">
        <v>397</v>
      </c>
      <c r="F381" s="214" t="s">
        <v>398</v>
      </c>
      <c r="G381" s="215" t="s">
        <v>137</v>
      </c>
      <c r="H381" s="216">
        <v>55.814999999999998</v>
      </c>
      <c r="I381" s="217"/>
      <c r="J381" s="218">
        <f>ROUND(I381*H381,2)</f>
        <v>0</v>
      </c>
      <c r="K381" s="214" t="s">
        <v>138</v>
      </c>
      <c r="L381" s="45"/>
      <c r="M381" s="219" t="s">
        <v>1</v>
      </c>
      <c r="N381" s="220" t="s">
        <v>44</v>
      </c>
      <c r="O381" s="92"/>
      <c r="P381" s="221">
        <f>O381*H381</f>
        <v>0</v>
      </c>
      <c r="Q381" s="221">
        <v>0.10100000000000001</v>
      </c>
      <c r="R381" s="221">
        <f>Q381*H381</f>
        <v>5.6373150000000001</v>
      </c>
      <c r="S381" s="221">
        <v>0</v>
      </c>
      <c r="T381" s="222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3" t="s">
        <v>139</v>
      </c>
      <c r="AT381" s="223" t="s">
        <v>134</v>
      </c>
      <c r="AU381" s="223" t="s">
        <v>86</v>
      </c>
      <c r="AY381" s="18" t="s">
        <v>132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84</v>
      </c>
      <c r="BK381" s="224">
        <f>ROUND(I381*H381,2)</f>
        <v>0</v>
      </c>
      <c r="BL381" s="18" t="s">
        <v>139</v>
      </c>
      <c r="BM381" s="223" t="s">
        <v>399</v>
      </c>
    </row>
    <row r="382" s="13" customFormat="1">
      <c r="A382" s="13"/>
      <c r="B382" s="225"/>
      <c r="C382" s="226"/>
      <c r="D382" s="227" t="s">
        <v>141</v>
      </c>
      <c r="E382" s="228" t="s">
        <v>1</v>
      </c>
      <c r="F382" s="229" t="s">
        <v>282</v>
      </c>
      <c r="G382" s="226"/>
      <c r="H382" s="228" t="s">
        <v>1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141</v>
      </c>
      <c r="AU382" s="235" t="s">
        <v>86</v>
      </c>
      <c r="AV382" s="13" t="s">
        <v>84</v>
      </c>
      <c r="AW382" s="13" t="s">
        <v>36</v>
      </c>
      <c r="AX382" s="13" t="s">
        <v>79</v>
      </c>
      <c r="AY382" s="235" t="s">
        <v>132</v>
      </c>
    </row>
    <row r="383" s="13" customFormat="1">
      <c r="A383" s="13"/>
      <c r="B383" s="225"/>
      <c r="C383" s="226"/>
      <c r="D383" s="227" t="s">
        <v>141</v>
      </c>
      <c r="E383" s="228" t="s">
        <v>1</v>
      </c>
      <c r="F383" s="229" t="s">
        <v>400</v>
      </c>
      <c r="G383" s="226"/>
      <c r="H383" s="228" t="s">
        <v>1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141</v>
      </c>
      <c r="AU383" s="235" t="s">
        <v>86</v>
      </c>
      <c r="AV383" s="13" t="s">
        <v>84</v>
      </c>
      <c r="AW383" s="13" t="s">
        <v>36</v>
      </c>
      <c r="AX383" s="13" t="s">
        <v>79</v>
      </c>
      <c r="AY383" s="235" t="s">
        <v>132</v>
      </c>
    </row>
    <row r="384" s="14" customFormat="1">
      <c r="A384" s="14"/>
      <c r="B384" s="236"/>
      <c r="C384" s="237"/>
      <c r="D384" s="227" t="s">
        <v>141</v>
      </c>
      <c r="E384" s="238" t="s">
        <v>1</v>
      </c>
      <c r="F384" s="239" t="s">
        <v>146</v>
      </c>
      <c r="G384" s="237"/>
      <c r="H384" s="240">
        <v>15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141</v>
      </c>
      <c r="AU384" s="246" t="s">
        <v>86</v>
      </c>
      <c r="AV384" s="14" t="s">
        <v>86</v>
      </c>
      <c r="AW384" s="14" t="s">
        <v>36</v>
      </c>
      <c r="AX384" s="14" t="s">
        <v>79</v>
      </c>
      <c r="AY384" s="246" t="s">
        <v>132</v>
      </c>
    </row>
    <row r="385" s="14" customFormat="1">
      <c r="A385" s="14"/>
      <c r="B385" s="236"/>
      <c r="C385" s="237"/>
      <c r="D385" s="227" t="s">
        <v>141</v>
      </c>
      <c r="E385" s="238" t="s">
        <v>1</v>
      </c>
      <c r="F385" s="239" t="s">
        <v>147</v>
      </c>
      <c r="G385" s="237"/>
      <c r="H385" s="240">
        <v>31.350000000000001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141</v>
      </c>
      <c r="AU385" s="246" t="s">
        <v>86</v>
      </c>
      <c r="AV385" s="14" t="s">
        <v>86</v>
      </c>
      <c r="AW385" s="14" t="s">
        <v>36</v>
      </c>
      <c r="AX385" s="14" t="s">
        <v>79</v>
      </c>
      <c r="AY385" s="246" t="s">
        <v>132</v>
      </c>
    </row>
    <row r="386" s="14" customFormat="1">
      <c r="A386" s="14"/>
      <c r="B386" s="236"/>
      <c r="C386" s="237"/>
      <c r="D386" s="227" t="s">
        <v>141</v>
      </c>
      <c r="E386" s="238" t="s">
        <v>1</v>
      </c>
      <c r="F386" s="239" t="s">
        <v>148</v>
      </c>
      <c r="G386" s="237"/>
      <c r="H386" s="240">
        <v>6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141</v>
      </c>
      <c r="AU386" s="246" t="s">
        <v>86</v>
      </c>
      <c r="AV386" s="14" t="s">
        <v>86</v>
      </c>
      <c r="AW386" s="14" t="s">
        <v>36</v>
      </c>
      <c r="AX386" s="14" t="s">
        <v>79</v>
      </c>
      <c r="AY386" s="246" t="s">
        <v>132</v>
      </c>
    </row>
    <row r="387" s="14" customFormat="1">
      <c r="A387" s="14"/>
      <c r="B387" s="236"/>
      <c r="C387" s="237"/>
      <c r="D387" s="227" t="s">
        <v>141</v>
      </c>
      <c r="E387" s="238" t="s">
        <v>1</v>
      </c>
      <c r="F387" s="239" t="s">
        <v>368</v>
      </c>
      <c r="G387" s="237"/>
      <c r="H387" s="240">
        <v>3.4649999999999999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141</v>
      </c>
      <c r="AU387" s="246" t="s">
        <v>86</v>
      </c>
      <c r="AV387" s="14" t="s">
        <v>86</v>
      </c>
      <c r="AW387" s="14" t="s">
        <v>36</v>
      </c>
      <c r="AX387" s="14" t="s">
        <v>79</v>
      </c>
      <c r="AY387" s="246" t="s">
        <v>132</v>
      </c>
    </row>
    <row r="388" s="15" customFormat="1">
      <c r="A388" s="15"/>
      <c r="B388" s="247"/>
      <c r="C388" s="248"/>
      <c r="D388" s="227" t="s">
        <v>141</v>
      </c>
      <c r="E388" s="249" t="s">
        <v>1</v>
      </c>
      <c r="F388" s="250" t="s">
        <v>149</v>
      </c>
      <c r="G388" s="248"/>
      <c r="H388" s="251">
        <v>55.814999999999998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141</v>
      </c>
      <c r="AU388" s="257" t="s">
        <v>86</v>
      </c>
      <c r="AV388" s="15" t="s">
        <v>139</v>
      </c>
      <c r="AW388" s="15" t="s">
        <v>36</v>
      </c>
      <c r="AX388" s="15" t="s">
        <v>84</v>
      </c>
      <c r="AY388" s="257" t="s">
        <v>132</v>
      </c>
    </row>
    <row r="389" s="2" customFormat="1" ht="16.5" customHeight="1">
      <c r="A389" s="39"/>
      <c r="B389" s="40"/>
      <c r="C389" s="269" t="s">
        <v>401</v>
      </c>
      <c r="D389" s="269" t="s">
        <v>242</v>
      </c>
      <c r="E389" s="270" t="s">
        <v>402</v>
      </c>
      <c r="F389" s="271" t="s">
        <v>403</v>
      </c>
      <c r="G389" s="272" t="s">
        <v>137</v>
      </c>
      <c r="H389" s="273">
        <v>4.1580000000000004</v>
      </c>
      <c r="I389" s="274"/>
      <c r="J389" s="275">
        <f>ROUND(I389*H389,2)</f>
        <v>0</v>
      </c>
      <c r="K389" s="271" t="s">
        <v>138</v>
      </c>
      <c r="L389" s="276"/>
      <c r="M389" s="277" t="s">
        <v>1</v>
      </c>
      <c r="N389" s="278" t="s">
        <v>44</v>
      </c>
      <c r="O389" s="92"/>
      <c r="P389" s="221">
        <f>O389*H389</f>
        <v>0</v>
      </c>
      <c r="Q389" s="221">
        <v>0.067000000000000004</v>
      </c>
      <c r="R389" s="221">
        <f>Q389*H389</f>
        <v>0.27858600000000006</v>
      </c>
      <c r="S389" s="221">
        <v>0</v>
      </c>
      <c r="T389" s="222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3" t="s">
        <v>190</v>
      </c>
      <c r="AT389" s="223" t="s">
        <v>242</v>
      </c>
      <c r="AU389" s="223" t="s">
        <v>86</v>
      </c>
      <c r="AY389" s="18" t="s">
        <v>132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8" t="s">
        <v>84</v>
      </c>
      <c r="BK389" s="224">
        <f>ROUND(I389*H389,2)</f>
        <v>0</v>
      </c>
      <c r="BL389" s="18" t="s">
        <v>139</v>
      </c>
      <c r="BM389" s="223" t="s">
        <v>404</v>
      </c>
    </row>
    <row r="390" s="14" customFormat="1">
      <c r="A390" s="14"/>
      <c r="B390" s="236"/>
      <c r="C390" s="237"/>
      <c r="D390" s="227" t="s">
        <v>141</v>
      </c>
      <c r="E390" s="238" t="s">
        <v>1</v>
      </c>
      <c r="F390" s="239" t="s">
        <v>368</v>
      </c>
      <c r="G390" s="237"/>
      <c r="H390" s="240">
        <v>3.4649999999999999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141</v>
      </c>
      <c r="AU390" s="246" t="s">
        <v>86</v>
      </c>
      <c r="AV390" s="14" t="s">
        <v>86</v>
      </c>
      <c r="AW390" s="14" t="s">
        <v>36</v>
      </c>
      <c r="AX390" s="14" t="s">
        <v>79</v>
      </c>
      <c r="AY390" s="246" t="s">
        <v>132</v>
      </c>
    </row>
    <row r="391" s="15" customFormat="1">
      <c r="A391" s="15"/>
      <c r="B391" s="247"/>
      <c r="C391" s="248"/>
      <c r="D391" s="227" t="s">
        <v>141</v>
      </c>
      <c r="E391" s="249" t="s">
        <v>1</v>
      </c>
      <c r="F391" s="250" t="s">
        <v>149</v>
      </c>
      <c r="G391" s="248"/>
      <c r="H391" s="251">
        <v>3.4649999999999999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7" t="s">
        <v>141</v>
      </c>
      <c r="AU391" s="257" t="s">
        <v>86</v>
      </c>
      <c r="AV391" s="15" t="s">
        <v>139</v>
      </c>
      <c r="AW391" s="15" t="s">
        <v>36</v>
      </c>
      <c r="AX391" s="15" t="s">
        <v>84</v>
      </c>
      <c r="AY391" s="257" t="s">
        <v>132</v>
      </c>
    </row>
    <row r="392" s="14" customFormat="1">
      <c r="A392" s="14"/>
      <c r="B392" s="236"/>
      <c r="C392" s="237"/>
      <c r="D392" s="227" t="s">
        <v>141</v>
      </c>
      <c r="E392" s="237"/>
      <c r="F392" s="239" t="s">
        <v>405</v>
      </c>
      <c r="G392" s="237"/>
      <c r="H392" s="240">
        <v>4.1580000000000004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141</v>
      </c>
      <c r="AU392" s="246" t="s">
        <v>86</v>
      </c>
      <c r="AV392" s="14" t="s">
        <v>86</v>
      </c>
      <c r="AW392" s="14" t="s">
        <v>4</v>
      </c>
      <c r="AX392" s="14" t="s">
        <v>84</v>
      </c>
      <c r="AY392" s="246" t="s">
        <v>132</v>
      </c>
    </row>
    <row r="393" s="2" customFormat="1" ht="21.75" customHeight="1">
      <c r="A393" s="39"/>
      <c r="B393" s="40"/>
      <c r="C393" s="212" t="s">
        <v>406</v>
      </c>
      <c r="D393" s="212" t="s">
        <v>134</v>
      </c>
      <c r="E393" s="213" t="s">
        <v>407</v>
      </c>
      <c r="F393" s="214" t="s">
        <v>408</v>
      </c>
      <c r="G393" s="215" t="s">
        <v>137</v>
      </c>
      <c r="H393" s="216">
        <v>16.109999999999999</v>
      </c>
      <c r="I393" s="217"/>
      <c r="J393" s="218">
        <f>ROUND(I393*H393,2)</f>
        <v>0</v>
      </c>
      <c r="K393" s="214" t="s">
        <v>138</v>
      </c>
      <c r="L393" s="45"/>
      <c r="M393" s="219" t="s">
        <v>1</v>
      </c>
      <c r="N393" s="220" t="s">
        <v>44</v>
      </c>
      <c r="O393" s="92"/>
      <c r="P393" s="221">
        <f>O393*H393</f>
        <v>0</v>
      </c>
      <c r="Q393" s="221">
        <v>0.10100000000000001</v>
      </c>
      <c r="R393" s="221">
        <f>Q393*H393</f>
        <v>1.6271100000000001</v>
      </c>
      <c r="S393" s="221">
        <v>0</v>
      </c>
      <c r="T393" s="222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3" t="s">
        <v>139</v>
      </c>
      <c r="AT393" s="223" t="s">
        <v>134</v>
      </c>
      <c r="AU393" s="223" t="s">
        <v>86</v>
      </c>
      <c r="AY393" s="18" t="s">
        <v>132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8" t="s">
        <v>84</v>
      </c>
      <c r="BK393" s="224">
        <f>ROUND(I393*H393,2)</f>
        <v>0</v>
      </c>
      <c r="BL393" s="18" t="s">
        <v>139</v>
      </c>
      <c r="BM393" s="223" t="s">
        <v>409</v>
      </c>
    </row>
    <row r="394" s="13" customFormat="1">
      <c r="A394" s="13"/>
      <c r="B394" s="225"/>
      <c r="C394" s="226"/>
      <c r="D394" s="227" t="s">
        <v>141</v>
      </c>
      <c r="E394" s="228" t="s">
        <v>1</v>
      </c>
      <c r="F394" s="229" t="s">
        <v>282</v>
      </c>
      <c r="G394" s="226"/>
      <c r="H394" s="228" t="s">
        <v>1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141</v>
      </c>
      <c r="AU394" s="235" t="s">
        <v>86</v>
      </c>
      <c r="AV394" s="13" t="s">
        <v>84</v>
      </c>
      <c r="AW394" s="13" t="s">
        <v>36</v>
      </c>
      <c r="AX394" s="13" t="s">
        <v>79</v>
      </c>
      <c r="AY394" s="235" t="s">
        <v>132</v>
      </c>
    </row>
    <row r="395" s="14" customFormat="1">
      <c r="A395" s="14"/>
      <c r="B395" s="236"/>
      <c r="C395" s="237"/>
      <c r="D395" s="227" t="s">
        <v>141</v>
      </c>
      <c r="E395" s="238" t="s">
        <v>1</v>
      </c>
      <c r="F395" s="239" t="s">
        <v>369</v>
      </c>
      <c r="G395" s="237"/>
      <c r="H395" s="240">
        <v>10.560000000000001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141</v>
      </c>
      <c r="AU395" s="246" t="s">
        <v>86</v>
      </c>
      <c r="AV395" s="14" t="s">
        <v>86</v>
      </c>
      <c r="AW395" s="14" t="s">
        <v>36</v>
      </c>
      <c r="AX395" s="14" t="s">
        <v>79</v>
      </c>
      <c r="AY395" s="246" t="s">
        <v>132</v>
      </c>
    </row>
    <row r="396" s="13" customFormat="1">
      <c r="A396" s="13"/>
      <c r="B396" s="225"/>
      <c r="C396" s="226"/>
      <c r="D396" s="227" t="s">
        <v>141</v>
      </c>
      <c r="E396" s="228" t="s">
        <v>1</v>
      </c>
      <c r="F396" s="229" t="s">
        <v>410</v>
      </c>
      <c r="G396" s="226"/>
      <c r="H396" s="228" t="s">
        <v>1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141</v>
      </c>
      <c r="AU396" s="235" t="s">
        <v>86</v>
      </c>
      <c r="AV396" s="13" t="s">
        <v>84</v>
      </c>
      <c r="AW396" s="13" t="s">
        <v>36</v>
      </c>
      <c r="AX396" s="13" t="s">
        <v>79</v>
      </c>
      <c r="AY396" s="235" t="s">
        <v>132</v>
      </c>
    </row>
    <row r="397" s="14" customFormat="1">
      <c r="A397" s="14"/>
      <c r="B397" s="236"/>
      <c r="C397" s="237"/>
      <c r="D397" s="227" t="s">
        <v>141</v>
      </c>
      <c r="E397" s="238" t="s">
        <v>1</v>
      </c>
      <c r="F397" s="239" t="s">
        <v>370</v>
      </c>
      <c r="G397" s="237"/>
      <c r="H397" s="240">
        <v>5.5499999999999998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141</v>
      </c>
      <c r="AU397" s="246" t="s">
        <v>86</v>
      </c>
      <c r="AV397" s="14" t="s">
        <v>86</v>
      </c>
      <c r="AW397" s="14" t="s">
        <v>36</v>
      </c>
      <c r="AX397" s="14" t="s">
        <v>79</v>
      </c>
      <c r="AY397" s="246" t="s">
        <v>132</v>
      </c>
    </row>
    <row r="398" s="15" customFormat="1">
      <c r="A398" s="15"/>
      <c r="B398" s="247"/>
      <c r="C398" s="248"/>
      <c r="D398" s="227" t="s">
        <v>141</v>
      </c>
      <c r="E398" s="249" t="s">
        <v>1</v>
      </c>
      <c r="F398" s="250" t="s">
        <v>149</v>
      </c>
      <c r="G398" s="248"/>
      <c r="H398" s="251">
        <v>16.109999999999999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141</v>
      </c>
      <c r="AU398" s="257" t="s">
        <v>86</v>
      </c>
      <c r="AV398" s="15" t="s">
        <v>139</v>
      </c>
      <c r="AW398" s="15" t="s">
        <v>36</v>
      </c>
      <c r="AX398" s="15" t="s">
        <v>84</v>
      </c>
      <c r="AY398" s="257" t="s">
        <v>132</v>
      </c>
    </row>
    <row r="399" s="2" customFormat="1" ht="16.5" customHeight="1">
      <c r="A399" s="39"/>
      <c r="B399" s="40"/>
      <c r="C399" s="269" t="s">
        <v>411</v>
      </c>
      <c r="D399" s="269" t="s">
        <v>242</v>
      </c>
      <c r="E399" s="270" t="s">
        <v>412</v>
      </c>
      <c r="F399" s="271" t="s">
        <v>413</v>
      </c>
      <c r="G399" s="272" t="s">
        <v>137</v>
      </c>
      <c r="H399" s="273">
        <v>11.616</v>
      </c>
      <c r="I399" s="274"/>
      <c r="J399" s="275">
        <f>ROUND(I399*H399,2)</f>
        <v>0</v>
      </c>
      <c r="K399" s="271" t="s">
        <v>138</v>
      </c>
      <c r="L399" s="276"/>
      <c r="M399" s="277" t="s">
        <v>1</v>
      </c>
      <c r="N399" s="278" t="s">
        <v>44</v>
      </c>
      <c r="O399" s="92"/>
      <c r="P399" s="221">
        <f>O399*H399</f>
        <v>0</v>
      </c>
      <c r="Q399" s="221">
        <v>0.13500000000000001</v>
      </c>
      <c r="R399" s="221">
        <f>Q399*H399</f>
        <v>1.56816</v>
      </c>
      <c r="S399" s="221">
        <v>0</v>
      </c>
      <c r="T399" s="222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3" t="s">
        <v>190</v>
      </c>
      <c r="AT399" s="223" t="s">
        <v>242</v>
      </c>
      <c r="AU399" s="223" t="s">
        <v>86</v>
      </c>
      <c r="AY399" s="18" t="s">
        <v>132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8" t="s">
        <v>84</v>
      </c>
      <c r="BK399" s="224">
        <f>ROUND(I399*H399,2)</f>
        <v>0</v>
      </c>
      <c r="BL399" s="18" t="s">
        <v>139</v>
      </c>
      <c r="BM399" s="223" t="s">
        <v>414</v>
      </c>
    </row>
    <row r="400" s="13" customFormat="1">
      <c r="A400" s="13"/>
      <c r="B400" s="225"/>
      <c r="C400" s="226"/>
      <c r="D400" s="227" t="s">
        <v>141</v>
      </c>
      <c r="E400" s="228" t="s">
        <v>1</v>
      </c>
      <c r="F400" s="229" t="s">
        <v>282</v>
      </c>
      <c r="G400" s="226"/>
      <c r="H400" s="228" t="s">
        <v>1</v>
      </c>
      <c r="I400" s="230"/>
      <c r="J400" s="226"/>
      <c r="K400" s="226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141</v>
      </c>
      <c r="AU400" s="235" t="s">
        <v>86</v>
      </c>
      <c r="AV400" s="13" t="s">
        <v>84</v>
      </c>
      <c r="AW400" s="13" t="s">
        <v>36</v>
      </c>
      <c r="AX400" s="13" t="s">
        <v>79</v>
      </c>
      <c r="AY400" s="235" t="s">
        <v>132</v>
      </c>
    </row>
    <row r="401" s="14" customFormat="1">
      <c r="A401" s="14"/>
      <c r="B401" s="236"/>
      <c r="C401" s="237"/>
      <c r="D401" s="227" t="s">
        <v>141</v>
      </c>
      <c r="E401" s="238" t="s">
        <v>1</v>
      </c>
      <c r="F401" s="239" t="s">
        <v>369</v>
      </c>
      <c r="G401" s="237"/>
      <c r="H401" s="240">
        <v>10.560000000000001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141</v>
      </c>
      <c r="AU401" s="246" t="s">
        <v>86</v>
      </c>
      <c r="AV401" s="14" t="s">
        <v>86</v>
      </c>
      <c r="AW401" s="14" t="s">
        <v>36</v>
      </c>
      <c r="AX401" s="14" t="s">
        <v>79</v>
      </c>
      <c r="AY401" s="246" t="s">
        <v>132</v>
      </c>
    </row>
    <row r="402" s="15" customFormat="1">
      <c r="A402" s="15"/>
      <c r="B402" s="247"/>
      <c r="C402" s="248"/>
      <c r="D402" s="227" t="s">
        <v>141</v>
      </c>
      <c r="E402" s="249" t="s">
        <v>1</v>
      </c>
      <c r="F402" s="250" t="s">
        <v>149</v>
      </c>
      <c r="G402" s="248"/>
      <c r="H402" s="251">
        <v>10.560000000000001</v>
      </c>
      <c r="I402" s="252"/>
      <c r="J402" s="248"/>
      <c r="K402" s="248"/>
      <c r="L402" s="253"/>
      <c r="M402" s="254"/>
      <c r="N402" s="255"/>
      <c r="O402" s="255"/>
      <c r="P402" s="255"/>
      <c r="Q402" s="255"/>
      <c r="R402" s="255"/>
      <c r="S402" s="255"/>
      <c r="T402" s="25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7" t="s">
        <v>141</v>
      </c>
      <c r="AU402" s="257" t="s">
        <v>86</v>
      </c>
      <c r="AV402" s="15" t="s">
        <v>139</v>
      </c>
      <c r="AW402" s="15" t="s">
        <v>36</v>
      </c>
      <c r="AX402" s="15" t="s">
        <v>84</v>
      </c>
      <c r="AY402" s="257" t="s">
        <v>132</v>
      </c>
    </row>
    <row r="403" s="14" customFormat="1">
      <c r="A403" s="14"/>
      <c r="B403" s="236"/>
      <c r="C403" s="237"/>
      <c r="D403" s="227" t="s">
        <v>141</v>
      </c>
      <c r="E403" s="237"/>
      <c r="F403" s="239" t="s">
        <v>415</v>
      </c>
      <c r="G403" s="237"/>
      <c r="H403" s="240">
        <v>11.616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141</v>
      </c>
      <c r="AU403" s="246" t="s">
        <v>86</v>
      </c>
      <c r="AV403" s="14" t="s">
        <v>86</v>
      </c>
      <c r="AW403" s="14" t="s">
        <v>4</v>
      </c>
      <c r="AX403" s="14" t="s">
        <v>84</v>
      </c>
      <c r="AY403" s="246" t="s">
        <v>132</v>
      </c>
    </row>
    <row r="404" s="12" customFormat="1" ht="22.8" customHeight="1">
      <c r="A404" s="12"/>
      <c r="B404" s="196"/>
      <c r="C404" s="197"/>
      <c r="D404" s="198" t="s">
        <v>78</v>
      </c>
      <c r="E404" s="210" t="s">
        <v>180</v>
      </c>
      <c r="F404" s="210" t="s">
        <v>416</v>
      </c>
      <c r="G404" s="197"/>
      <c r="H404" s="197"/>
      <c r="I404" s="200"/>
      <c r="J404" s="211">
        <f>BK404</f>
        <v>0</v>
      </c>
      <c r="K404" s="197"/>
      <c r="L404" s="202"/>
      <c r="M404" s="203"/>
      <c r="N404" s="204"/>
      <c r="O404" s="204"/>
      <c r="P404" s="205">
        <f>SUM(P405:P438)</f>
        <v>0</v>
      </c>
      <c r="Q404" s="204"/>
      <c r="R404" s="205">
        <f>SUM(R405:R438)</f>
        <v>0.11572920000000002</v>
      </c>
      <c r="S404" s="204"/>
      <c r="T404" s="206">
        <f>SUM(T405:T438)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7" t="s">
        <v>84</v>
      </c>
      <c r="AT404" s="208" t="s">
        <v>78</v>
      </c>
      <c r="AU404" s="208" t="s">
        <v>84</v>
      </c>
      <c r="AY404" s="207" t="s">
        <v>132</v>
      </c>
      <c r="BK404" s="209">
        <f>SUM(BK405:BK438)</f>
        <v>0</v>
      </c>
    </row>
    <row r="405" s="2" customFormat="1" ht="16.5" customHeight="1">
      <c r="A405" s="39"/>
      <c r="B405" s="40"/>
      <c r="C405" s="212" t="s">
        <v>417</v>
      </c>
      <c r="D405" s="212" t="s">
        <v>134</v>
      </c>
      <c r="E405" s="213" t="s">
        <v>418</v>
      </c>
      <c r="F405" s="214" t="s">
        <v>419</v>
      </c>
      <c r="G405" s="215" t="s">
        <v>137</v>
      </c>
      <c r="H405" s="216">
        <v>10.98</v>
      </c>
      <c r="I405" s="217"/>
      <c r="J405" s="218">
        <f>ROUND(I405*H405,2)</f>
        <v>0</v>
      </c>
      <c r="K405" s="214" t="s">
        <v>138</v>
      </c>
      <c r="L405" s="45"/>
      <c r="M405" s="219" t="s">
        <v>1</v>
      </c>
      <c r="N405" s="220" t="s">
        <v>44</v>
      </c>
      <c r="O405" s="92"/>
      <c r="P405" s="221">
        <f>O405*H405</f>
        <v>0</v>
      </c>
      <c r="Q405" s="221">
        <v>0.00025999999999999998</v>
      </c>
      <c r="R405" s="221">
        <f>Q405*H405</f>
        <v>0.0028547999999999998</v>
      </c>
      <c r="S405" s="221">
        <v>0</v>
      </c>
      <c r="T405" s="222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3" t="s">
        <v>139</v>
      </c>
      <c r="AT405" s="223" t="s">
        <v>134</v>
      </c>
      <c r="AU405" s="223" t="s">
        <v>86</v>
      </c>
      <c r="AY405" s="18" t="s">
        <v>132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8" t="s">
        <v>84</v>
      </c>
      <c r="BK405" s="224">
        <f>ROUND(I405*H405,2)</f>
        <v>0</v>
      </c>
      <c r="BL405" s="18" t="s">
        <v>139</v>
      </c>
      <c r="BM405" s="223" t="s">
        <v>420</v>
      </c>
    </row>
    <row r="406" s="13" customFormat="1">
      <c r="A406" s="13"/>
      <c r="B406" s="225"/>
      <c r="C406" s="226"/>
      <c r="D406" s="227" t="s">
        <v>141</v>
      </c>
      <c r="E406" s="228" t="s">
        <v>1</v>
      </c>
      <c r="F406" s="229" t="s">
        <v>282</v>
      </c>
      <c r="G406" s="226"/>
      <c r="H406" s="228" t="s">
        <v>1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141</v>
      </c>
      <c r="AU406" s="235" t="s">
        <v>86</v>
      </c>
      <c r="AV406" s="13" t="s">
        <v>84</v>
      </c>
      <c r="AW406" s="13" t="s">
        <v>36</v>
      </c>
      <c r="AX406" s="13" t="s">
        <v>79</v>
      </c>
      <c r="AY406" s="235" t="s">
        <v>132</v>
      </c>
    </row>
    <row r="407" s="13" customFormat="1">
      <c r="A407" s="13"/>
      <c r="B407" s="225"/>
      <c r="C407" s="226"/>
      <c r="D407" s="227" t="s">
        <v>141</v>
      </c>
      <c r="E407" s="228" t="s">
        <v>1</v>
      </c>
      <c r="F407" s="229" t="s">
        <v>283</v>
      </c>
      <c r="G407" s="226"/>
      <c r="H407" s="228" t="s">
        <v>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141</v>
      </c>
      <c r="AU407" s="235" t="s">
        <v>86</v>
      </c>
      <c r="AV407" s="13" t="s">
        <v>84</v>
      </c>
      <c r="AW407" s="13" t="s">
        <v>36</v>
      </c>
      <c r="AX407" s="13" t="s">
        <v>79</v>
      </c>
      <c r="AY407" s="235" t="s">
        <v>132</v>
      </c>
    </row>
    <row r="408" s="13" customFormat="1">
      <c r="A408" s="13"/>
      <c r="B408" s="225"/>
      <c r="C408" s="226"/>
      <c r="D408" s="227" t="s">
        <v>141</v>
      </c>
      <c r="E408" s="228" t="s">
        <v>1</v>
      </c>
      <c r="F408" s="229" t="s">
        <v>421</v>
      </c>
      <c r="G408" s="226"/>
      <c r="H408" s="228" t="s">
        <v>1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141</v>
      </c>
      <c r="AU408" s="235" t="s">
        <v>86</v>
      </c>
      <c r="AV408" s="13" t="s">
        <v>84</v>
      </c>
      <c r="AW408" s="13" t="s">
        <v>36</v>
      </c>
      <c r="AX408" s="13" t="s">
        <v>79</v>
      </c>
      <c r="AY408" s="235" t="s">
        <v>132</v>
      </c>
    </row>
    <row r="409" s="14" customFormat="1">
      <c r="A409" s="14"/>
      <c r="B409" s="236"/>
      <c r="C409" s="237"/>
      <c r="D409" s="227" t="s">
        <v>141</v>
      </c>
      <c r="E409" s="238" t="s">
        <v>1</v>
      </c>
      <c r="F409" s="239" t="s">
        <v>422</v>
      </c>
      <c r="G409" s="237"/>
      <c r="H409" s="240">
        <v>10.98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141</v>
      </c>
      <c r="AU409" s="246" t="s">
        <v>86</v>
      </c>
      <c r="AV409" s="14" t="s">
        <v>86</v>
      </c>
      <c r="AW409" s="14" t="s">
        <v>36</v>
      </c>
      <c r="AX409" s="14" t="s">
        <v>79</v>
      </c>
      <c r="AY409" s="246" t="s">
        <v>132</v>
      </c>
    </row>
    <row r="410" s="15" customFormat="1">
      <c r="A410" s="15"/>
      <c r="B410" s="247"/>
      <c r="C410" s="248"/>
      <c r="D410" s="227" t="s">
        <v>141</v>
      </c>
      <c r="E410" s="249" t="s">
        <v>1</v>
      </c>
      <c r="F410" s="250" t="s">
        <v>149</v>
      </c>
      <c r="G410" s="248"/>
      <c r="H410" s="251">
        <v>10.98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7" t="s">
        <v>141</v>
      </c>
      <c r="AU410" s="257" t="s">
        <v>86</v>
      </c>
      <c r="AV410" s="15" t="s">
        <v>139</v>
      </c>
      <c r="AW410" s="15" t="s">
        <v>36</v>
      </c>
      <c r="AX410" s="15" t="s">
        <v>84</v>
      </c>
      <c r="AY410" s="257" t="s">
        <v>132</v>
      </c>
    </row>
    <row r="411" s="2" customFormat="1" ht="16.5" customHeight="1">
      <c r="A411" s="39"/>
      <c r="B411" s="40"/>
      <c r="C411" s="212" t="s">
        <v>423</v>
      </c>
      <c r="D411" s="212" t="s">
        <v>134</v>
      </c>
      <c r="E411" s="213" t="s">
        <v>424</v>
      </c>
      <c r="F411" s="214" t="s">
        <v>425</v>
      </c>
      <c r="G411" s="215" t="s">
        <v>137</v>
      </c>
      <c r="H411" s="216">
        <v>10.98</v>
      </c>
      <c r="I411" s="217"/>
      <c r="J411" s="218">
        <f>ROUND(I411*H411,2)</f>
        <v>0</v>
      </c>
      <c r="K411" s="214" t="s">
        <v>138</v>
      </c>
      <c r="L411" s="45"/>
      <c r="M411" s="219" t="s">
        <v>1</v>
      </c>
      <c r="N411" s="220" t="s">
        <v>44</v>
      </c>
      <c r="O411" s="92"/>
      <c r="P411" s="221">
        <f>O411*H411</f>
        <v>0</v>
      </c>
      <c r="Q411" s="221">
        <v>0.0043800000000000002</v>
      </c>
      <c r="R411" s="221">
        <f>Q411*H411</f>
        <v>0.048092400000000007</v>
      </c>
      <c r="S411" s="221">
        <v>0</v>
      </c>
      <c r="T411" s="222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3" t="s">
        <v>139</v>
      </c>
      <c r="AT411" s="223" t="s">
        <v>134</v>
      </c>
      <c r="AU411" s="223" t="s">
        <v>86</v>
      </c>
      <c r="AY411" s="18" t="s">
        <v>132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8" t="s">
        <v>84</v>
      </c>
      <c r="BK411" s="224">
        <f>ROUND(I411*H411,2)</f>
        <v>0</v>
      </c>
      <c r="BL411" s="18" t="s">
        <v>139</v>
      </c>
      <c r="BM411" s="223" t="s">
        <v>426</v>
      </c>
    </row>
    <row r="412" s="13" customFormat="1">
      <c r="A412" s="13"/>
      <c r="B412" s="225"/>
      <c r="C412" s="226"/>
      <c r="D412" s="227" t="s">
        <v>141</v>
      </c>
      <c r="E412" s="228" t="s">
        <v>1</v>
      </c>
      <c r="F412" s="229" t="s">
        <v>282</v>
      </c>
      <c r="G412" s="226"/>
      <c r="H412" s="228" t="s">
        <v>1</v>
      </c>
      <c r="I412" s="230"/>
      <c r="J412" s="226"/>
      <c r="K412" s="226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141</v>
      </c>
      <c r="AU412" s="235" t="s">
        <v>86</v>
      </c>
      <c r="AV412" s="13" t="s">
        <v>84</v>
      </c>
      <c r="AW412" s="13" t="s">
        <v>36</v>
      </c>
      <c r="AX412" s="13" t="s">
        <v>79</v>
      </c>
      <c r="AY412" s="235" t="s">
        <v>132</v>
      </c>
    </row>
    <row r="413" s="13" customFormat="1">
      <c r="A413" s="13"/>
      <c r="B413" s="225"/>
      <c r="C413" s="226"/>
      <c r="D413" s="227" t="s">
        <v>141</v>
      </c>
      <c r="E413" s="228" t="s">
        <v>1</v>
      </c>
      <c r="F413" s="229" t="s">
        <v>283</v>
      </c>
      <c r="G413" s="226"/>
      <c r="H413" s="228" t="s">
        <v>1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141</v>
      </c>
      <c r="AU413" s="235" t="s">
        <v>86</v>
      </c>
      <c r="AV413" s="13" t="s">
        <v>84</v>
      </c>
      <c r="AW413" s="13" t="s">
        <v>36</v>
      </c>
      <c r="AX413" s="13" t="s">
        <v>79</v>
      </c>
      <c r="AY413" s="235" t="s">
        <v>132</v>
      </c>
    </row>
    <row r="414" s="13" customFormat="1">
      <c r="A414" s="13"/>
      <c r="B414" s="225"/>
      <c r="C414" s="226"/>
      <c r="D414" s="227" t="s">
        <v>141</v>
      </c>
      <c r="E414" s="228" t="s">
        <v>1</v>
      </c>
      <c r="F414" s="229" t="s">
        <v>427</v>
      </c>
      <c r="G414" s="226"/>
      <c r="H414" s="228" t="s">
        <v>1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141</v>
      </c>
      <c r="AU414" s="235" t="s">
        <v>86</v>
      </c>
      <c r="AV414" s="13" t="s">
        <v>84</v>
      </c>
      <c r="AW414" s="13" t="s">
        <v>36</v>
      </c>
      <c r="AX414" s="13" t="s">
        <v>79</v>
      </c>
      <c r="AY414" s="235" t="s">
        <v>132</v>
      </c>
    </row>
    <row r="415" s="14" customFormat="1">
      <c r="A415" s="14"/>
      <c r="B415" s="236"/>
      <c r="C415" s="237"/>
      <c r="D415" s="227" t="s">
        <v>141</v>
      </c>
      <c r="E415" s="238" t="s">
        <v>1</v>
      </c>
      <c r="F415" s="239" t="s">
        <v>422</v>
      </c>
      <c r="G415" s="237"/>
      <c r="H415" s="240">
        <v>10.98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141</v>
      </c>
      <c r="AU415" s="246" t="s">
        <v>86</v>
      </c>
      <c r="AV415" s="14" t="s">
        <v>86</v>
      </c>
      <c r="AW415" s="14" t="s">
        <v>36</v>
      </c>
      <c r="AX415" s="14" t="s">
        <v>79</v>
      </c>
      <c r="AY415" s="246" t="s">
        <v>132</v>
      </c>
    </row>
    <row r="416" s="15" customFormat="1">
      <c r="A416" s="15"/>
      <c r="B416" s="247"/>
      <c r="C416" s="248"/>
      <c r="D416" s="227" t="s">
        <v>141</v>
      </c>
      <c r="E416" s="249" t="s">
        <v>1</v>
      </c>
      <c r="F416" s="250" t="s">
        <v>149</v>
      </c>
      <c r="G416" s="248"/>
      <c r="H416" s="251">
        <v>10.98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141</v>
      </c>
      <c r="AU416" s="257" t="s">
        <v>86</v>
      </c>
      <c r="AV416" s="15" t="s">
        <v>139</v>
      </c>
      <c r="AW416" s="15" t="s">
        <v>36</v>
      </c>
      <c r="AX416" s="15" t="s">
        <v>84</v>
      </c>
      <c r="AY416" s="257" t="s">
        <v>132</v>
      </c>
    </row>
    <row r="417" s="2" customFormat="1" ht="16.5" customHeight="1">
      <c r="A417" s="39"/>
      <c r="B417" s="40"/>
      <c r="C417" s="212" t="s">
        <v>428</v>
      </c>
      <c r="D417" s="212" t="s">
        <v>134</v>
      </c>
      <c r="E417" s="213" t="s">
        <v>429</v>
      </c>
      <c r="F417" s="214" t="s">
        <v>430</v>
      </c>
      <c r="G417" s="215" t="s">
        <v>137</v>
      </c>
      <c r="H417" s="216">
        <v>10.98</v>
      </c>
      <c r="I417" s="217"/>
      <c r="J417" s="218">
        <f>ROUND(I417*H417,2)</f>
        <v>0</v>
      </c>
      <c r="K417" s="214" t="s">
        <v>138</v>
      </c>
      <c r="L417" s="45"/>
      <c r="M417" s="219" t="s">
        <v>1</v>
      </c>
      <c r="N417" s="220" t="s">
        <v>44</v>
      </c>
      <c r="O417" s="92"/>
      <c r="P417" s="221">
        <f>O417*H417</f>
        <v>0</v>
      </c>
      <c r="Q417" s="221">
        <v>0.00020000000000000001</v>
      </c>
      <c r="R417" s="221">
        <f>Q417*H417</f>
        <v>0.002196</v>
      </c>
      <c r="S417" s="221">
        <v>0</v>
      </c>
      <c r="T417" s="222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3" t="s">
        <v>139</v>
      </c>
      <c r="AT417" s="223" t="s">
        <v>134</v>
      </c>
      <c r="AU417" s="223" t="s">
        <v>86</v>
      </c>
      <c r="AY417" s="18" t="s">
        <v>132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8" t="s">
        <v>84</v>
      </c>
      <c r="BK417" s="224">
        <f>ROUND(I417*H417,2)</f>
        <v>0</v>
      </c>
      <c r="BL417" s="18" t="s">
        <v>139</v>
      </c>
      <c r="BM417" s="223" t="s">
        <v>431</v>
      </c>
    </row>
    <row r="418" s="13" customFormat="1">
      <c r="A418" s="13"/>
      <c r="B418" s="225"/>
      <c r="C418" s="226"/>
      <c r="D418" s="227" t="s">
        <v>141</v>
      </c>
      <c r="E418" s="228" t="s">
        <v>1</v>
      </c>
      <c r="F418" s="229" t="s">
        <v>282</v>
      </c>
      <c r="G418" s="226"/>
      <c r="H418" s="228" t="s">
        <v>1</v>
      </c>
      <c r="I418" s="230"/>
      <c r="J418" s="226"/>
      <c r="K418" s="226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141</v>
      </c>
      <c r="AU418" s="235" t="s">
        <v>86</v>
      </c>
      <c r="AV418" s="13" t="s">
        <v>84</v>
      </c>
      <c r="AW418" s="13" t="s">
        <v>36</v>
      </c>
      <c r="AX418" s="13" t="s">
        <v>79</v>
      </c>
      <c r="AY418" s="235" t="s">
        <v>132</v>
      </c>
    </row>
    <row r="419" s="13" customFormat="1">
      <c r="A419" s="13"/>
      <c r="B419" s="225"/>
      <c r="C419" s="226"/>
      <c r="D419" s="227" t="s">
        <v>141</v>
      </c>
      <c r="E419" s="228" t="s">
        <v>1</v>
      </c>
      <c r="F419" s="229" t="s">
        <v>283</v>
      </c>
      <c r="G419" s="226"/>
      <c r="H419" s="228" t="s">
        <v>1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141</v>
      </c>
      <c r="AU419" s="235" t="s">
        <v>86</v>
      </c>
      <c r="AV419" s="13" t="s">
        <v>84</v>
      </c>
      <c r="AW419" s="13" t="s">
        <v>36</v>
      </c>
      <c r="AX419" s="13" t="s">
        <v>79</v>
      </c>
      <c r="AY419" s="235" t="s">
        <v>132</v>
      </c>
    </row>
    <row r="420" s="13" customFormat="1">
      <c r="A420" s="13"/>
      <c r="B420" s="225"/>
      <c r="C420" s="226"/>
      <c r="D420" s="227" t="s">
        <v>141</v>
      </c>
      <c r="E420" s="228" t="s">
        <v>1</v>
      </c>
      <c r="F420" s="229" t="s">
        <v>432</v>
      </c>
      <c r="G420" s="226"/>
      <c r="H420" s="228" t="s">
        <v>1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141</v>
      </c>
      <c r="AU420" s="235" t="s">
        <v>86</v>
      </c>
      <c r="AV420" s="13" t="s">
        <v>84</v>
      </c>
      <c r="AW420" s="13" t="s">
        <v>36</v>
      </c>
      <c r="AX420" s="13" t="s">
        <v>79</v>
      </c>
      <c r="AY420" s="235" t="s">
        <v>132</v>
      </c>
    </row>
    <row r="421" s="14" customFormat="1">
      <c r="A421" s="14"/>
      <c r="B421" s="236"/>
      <c r="C421" s="237"/>
      <c r="D421" s="227" t="s">
        <v>141</v>
      </c>
      <c r="E421" s="238" t="s">
        <v>1</v>
      </c>
      <c r="F421" s="239" t="s">
        <v>422</v>
      </c>
      <c r="G421" s="237"/>
      <c r="H421" s="240">
        <v>10.98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141</v>
      </c>
      <c r="AU421" s="246" t="s">
        <v>86</v>
      </c>
      <c r="AV421" s="14" t="s">
        <v>86</v>
      </c>
      <c r="AW421" s="14" t="s">
        <v>36</v>
      </c>
      <c r="AX421" s="14" t="s">
        <v>79</v>
      </c>
      <c r="AY421" s="246" t="s">
        <v>132</v>
      </c>
    </row>
    <row r="422" s="15" customFormat="1">
      <c r="A422" s="15"/>
      <c r="B422" s="247"/>
      <c r="C422" s="248"/>
      <c r="D422" s="227" t="s">
        <v>141</v>
      </c>
      <c r="E422" s="249" t="s">
        <v>1</v>
      </c>
      <c r="F422" s="250" t="s">
        <v>149</v>
      </c>
      <c r="G422" s="248"/>
      <c r="H422" s="251">
        <v>10.98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141</v>
      </c>
      <c r="AU422" s="257" t="s">
        <v>86</v>
      </c>
      <c r="AV422" s="15" t="s">
        <v>139</v>
      </c>
      <c r="AW422" s="15" t="s">
        <v>36</v>
      </c>
      <c r="AX422" s="15" t="s">
        <v>84</v>
      </c>
      <c r="AY422" s="257" t="s">
        <v>132</v>
      </c>
    </row>
    <row r="423" s="2" customFormat="1" ht="16.5" customHeight="1">
      <c r="A423" s="39"/>
      <c r="B423" s="40"/>
      <c r="C423" s="212" t="s">
        <v>433</v>
      </c>
      <c r="D423" s="212" t="s">
        <v>134</v>
      </c>
      <c r="E423" s="213" t="s">
        <v>434</v>
      </c>
      <c r="F423" s="214" t="s">
        <v>435</v>
      </c>
      <c r="G423" s="215" t="s">
        <v>137</v>
      </c>
      <c r="H423" s="216">
        <v>10.98</v>
      </c>
      <c r="I423" s="217"/>
      <c r="J423" s="218">
        <f>ROUND(I423*H423,2)</f>
        <v>0</v>
      </c>
      <c r="K423" s="214" t="s">
        <v>138</v>
      </c>
      <c r="L423" s="45"/>
      <c r="M423" s="219" t="s">
        <v>1</v>
      </c>
      <c r="N423" s="220" t="s">
        <v>44</v>
      </c>
      <c r="O423" s="92"/>
      <c r="P423" s="221">
        <f>O423*H423</f>
        <v>0</v>
      </c>
      <c r="Q423" s="221">
        <v>0.0057000000000000002</v>
      </c>
      <c r="R423" s="221">
        <f>Q423*H423</f>
        <v>0.062586000000000003</v>
      </c>
      <c r="S423" s="221">
        <v>0</v>
      </c>
      <c r="T423" s="222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3" t="s">
        <v>139</v>
      </c>
      <c r="AT423" s="223" t="s">
        <v>134</v>
      </c>
      <c r="AU423" s="223" t="s">
        <v>86</v>
      </c>
      <c r="AY423" s="18" t="s">
        <v>132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84</v>
      </c>
      <c r="BK423" s="224">
        <f>ROUND(I423*H423,2)</f>
        <v>0</v>
      </c>
      <c r="BL423" s="18" t="s">
        <v>139</v>
      </c>
      <c r="BM423" s="223" t="s">
        <v>436</v>
      </c>
    </row>
    <row r="424" s="13" customFormat="1">
      <c r="A424" s="13"/>
      <c r="B424" s="225"/>
      <c r="C424" s="226"/>
      <c r="D424" s="227" t="s">
        <v>141</v>
      </c>
      <c r="E424" s="228" t="s">
        <v>1</v>
      </c>
      <c r="F424" s="229" t="s">
        <v>282</v>
      </c>
      <c r="G424" s="226"/>
      <c r="H424" s="228" t="s">
        <v>1</v>
      </c>
      <c r="I424" s="230"/>
      <c r="J424" s="226"/>
      <c r="K424" s="226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141</v>
      </c>
      <c r="AU424" s="235" t="s">
        <v>86</v>
      </c>
      <c r="AV424" s="13" t="s">
        <v>84</v>
      </c>
      <c r="AW424" s="13" t="s">
        <v>36</v>
      </c>
      <c r="AX424" s="13" t="s">
        <v>79</v>
      </c>
      <c r="AY424" s="235" t="s">
        <v>132</v>
      </c>
    </row>
    <row r="425" s="13" customFormat="1">
      <c r="A425" s="13"/>
      <c r="B425" s="225"/>
      <c r="C425" s="226"/>
      <c r="D425" s="227" t="s">
        <v>141</v>
      </c>
      <c r="E425" s="228" t="s">
        <v>1</v>
      </c>
      <c r="F425" s="229" t="s">
        <v>283</v>
      </c>
      <c r="G425" s="226"/>
      <c r="H425" s="228" t="s">
        <v>1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141</v>
      </c>
      <c r="AU425" s="235" t="s">
        <v>86</v>
      </c>
      <c r="AV425" s="13" t="s">
        <v>84</v>
      </c>
      <c r="AW425" s="13" t="s">
        <v>36</v>
      </c>
      <c r="AX425" s="13" t="s">
        <v>79</v>
      </c>
      <c r="AY425" s="235" t="s">
        <v>132</v>
      </c>
    </row>
    <row r="426" s="13" customFormat="1">
      <c r="A426" s="13"/>
      <c r="B426" s="225"/>
      <c r="C426" s="226"/>
      <c r="D426" s="227" t="s">
        <v>141</v>
      </c>
      <c r="E426" s="228" t="s">
        <v>1</v>
      </c>
      <c r="F426" s="229" t="s">
        <v>432</v>
      </c>
      <c r="G426" s="226"/>
      <c r="H426" s="228" t="s">
        <v>1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141</v>
      </c>
      <c r="AU426" s="235" t="s">
        <v>86</v>
      </c>
      <c r="AV426" s="13" t="s">
        <v>84</v>
      </c>
      <c r="AW426" s="13" t="s">
        <v>36</v>
      </c>
      <c r="AX426" s="13" t="s">
        <v>79</v>
      </c>
      <c r="AY426" s="235" t="s">
        <v>132</v>
      </c>
    </row>
    <row r="427" s="14" customFormat="1">
      <c r="A427" s="14"/>
      <c r="B427" s="236"/>
      <c r="C427" s="237"/>
      <c r="D427" s="227" t="s">
        <v>141</v>
      </c>
      <c r="E427" s="238" t="s">
        <v>1</v>
      </c>
      <c r="F427" s="239" t="s">
        <v>422</v>
      </c>
      <c r="G427" s="237"/>
      <c r="H427" s="240">
        <v>10.98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141</v>
      </c>
      <c r="AU427" s="246" t="s">
        <v>86</v>
      </c>
      <c r="AV427" s="14" t="s">
        <v>86</v>
      </c>
      <c r="AW427" s="14" t="s">
        <v>36</v>
      </c>
      <c r="AX427" s="14" t="s">
        <v>79</v>
      </c>
      <c r="AY427" s="246" t="s">
        <v>132</v>
      </c>
    </row>
    <row r="428" s="15" customFormat="1">
      <c r="A428" s="15"/>
      <c r="B428" s="247"/>
      <c r="C428" s="248"/>
      <c r="D428" s="227" t="s">
        <v>141</v>
      </c>
      <c r="E428" s="249" t="s">
        <v>1</v>
      </c>
      <c r="F428" s="250" t="s">
        <v>149</v>
      </c>
      <c r="G428" s="248"/>
      <c r="H428" s="251">
        <v>10.98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7" t="s">
        <v>141</v>
      </c>
      <c r="AU428" s="257" t="s">
        <v>86</v>
      </c>
      <c r="AV428" s="15" t="s">
        <v>139</v>
      </c>
      <c r="AW428" s="15" t="s">
        <v>36</v>
      </c>
      <c r="AX428" s="15" t="s">
        <v>84</v>
      </c>
      <c r="AY428" s="257" t="s">
        <v>132</v>
      </c>
    </row>
    <row r="429" s="2" customFormat="1" ht="16.5" customHeight="1">
      <c r="A429" s="39"/>
      <c r="B429" s="40"/>
      <c r="C429" s="212" t="s">
        <v>437</v>
      </c>
      <c r="D429" s="212" t="s">
        <v>134</v>
      </c>
      <c r="E429" s="213" t="s">
        <v>438</v>
      </c>
      <c r="F429" s="214" t="s">
        <v>439</v>
      </c>
      <c r="G429" s="215" t="s">
        <v>137</v>
      </c>
      <c r="H429" s="216">
        <v>76.379999999999995</v>
      </c>
      <c r="I429" s="217"/>
      <c r="J429" s="218">
        <f>ROUND(I429*H429,2)</f>
        <v>0</v>
      </c>
      <c r="K429" s="214" t="s">
        <v>138</v>
      </c>
      <c r="L429" s="45"/>
      <c r="M429" s="219" t="s">
        <v>1</v>
      </c>
      <c r="N429" s="220" t="s">
        <v>44</v>
      </c>
      <c r="O429" s="92"/>
      <c r="P429" s="221">
        <f>O429*H429</f>
        <v>0</v>
      </c>
      <c r="Q429" s="221">
        <v>0</v>
      </c>
      <c r="R429" s="221">
        <f>Q429*H429</f>
        <v>0</v>
      </c>
      <c r="S429" s="221">
        <v>0</v>
      </c>
      <c r="T429" s="222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3" t="s">
        <v>139</v>
      </c>
      <c r="AT429" s="223" t="s">
        <v>134</v>
      </c>
      <c r="AU429" s="223" t="s">
        <v>86</v>
      </c>
      <c r="AY429" s="18" t="s">
        <v>132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8" t="s">
        <v>84</v>
      </c>
      <c r="BK429" s="224">
        <f>ROUND(I429*H429,2)</f>
        <v>0</v>
      </c>
      <c r="BL429" s="18" t="s">
        <v>139</v>
      </c>
      <c r="BM429" s="223" t="s">
        <v>440</v>
      </c>
    </row>
    <row r="430" s="13" customFormat="1">
      <c r="A430" s="13"/>
      <c r="B430" s="225"/>
      <c r="C430" s="226"/>
      <c r="D430" s="227" t="s">
        <v>141</v>
      </c>
      <c r="E430" s="228" t="s">
        <v>1</v>
      </c>
      <c r="F430" s="229" t="s">
        <v>282</v>
      </c>
      <c r="G430" s="226"/>
      <c r="H430" s="228" t="s">
        <v>1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141</v>
      </c>
      <c r="AU430" s="235" t="s">
        <v>86</v>
      </c>
      <c r="AV430" s="13" t="s">
        <v>84</v>
      </c>
      <c r="AW430" s="13" t="s">
        <v>36</v>
      </c>
      <c r="AX430" s="13" t="s">
        <v>79</v>
      </c>
      <c r="AY430" s="235" t="s">
        <v>132</v>
      </c>
    </row>
    <row r="431" s="13" customFormat="1">
      <c r="A431" s="13"/>
      <c r="B431" s="225"/>
      <c r="C431" s="226"/>
      <c r="D431" s="227" t="s">
        <v>141</v>
      </c>
      <c r="E431" s="228" t="s">
        <v>1</v>
      </c>
      <c r="F431" s="229" t="s">
        <v>283</v>
      </c>
      <c r="G431" s="226"/>
      <c r="H431" s="228" t="s">
        <v>1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141</v>
      </c>
      <c r="AU431" s="235" t="s">
        <v>86</v>
      </c>
      <c r="AV431" s="13" t="s">
        <v>84</v>
      </c>
      <c r="AW431" s="13" t="s">
        <v>36</v>
      </c>
      <c r="AX431" s="13" t="s">
        <v>79</v>
      </c>
      <c r="AY431" s="235" t="s">
        <v>132</v>
      </c>
    </row>
    <row r="432" s="13" customFormat="1">
      <c r="A432" s="13"/>
      <c r="B432" s="225"/>
      <c r="C432" s="226"/>
      <c r="D432" s="227" t="s">
        <v>141</v>
      </c>
      <c r="E432" s="228" t="s">
        <v>1</v>
      </c>
      <c r="F432" s="229" t="s">
        <v>441</v>
      </c>
      <c r="G432" s="226"/>
      <c r="H432" s="228" t="s">
        <v>1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141</v>
      </c>
      <c r="AU432" s="235" t="s">
        <v>86</v>
      </c>
      <c r="AV432" s="13" t="s">
        <v>84</v>
      </c>
      <c r="AW432" s="13" t="s">
        <v>36</v>
      </c>
      <c r="AX432" s="13" t="s">
        <v>79</v>
      </c>
      <c r="AY432" s="235" t="s">
        <v>132</v>
      </c>
    </row>
    <row r="433" s="14" customFormat="1">
      <c r="A433" s="14"/>
      <c r="B433" s="236"/>
      <c r="C433" s="237"/>
      <c r="D433" s="227" t="s">
        <v>141</v>
      </c>
      <c r="E433" s="238" t="s">
        <v>1</v>
      </c>
      <c r="F433" s="239" t="s">
        <v>422</v>
      </c>
      <c r="G433" s="237"/>
      <c r="H433" s="240">
        <v>10.98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141</v>
      </c>
      <c r="AU433" s="246" t="s">
        <v>86</v>
      </c>
      <c r="AV433" s="14" t="s">
        <v>86</v>
      </c>
      <c r="AW433" s="14" t="s">
        <v>36</v>
      </c>
      <c r="AX433" s="14" t="s">
        <v>79</v>
      </c>
      <c r="AY433" s="246" t="s">
        <v>132</v>
      </c>
    </row>
    <row r="434" s="16" customFormat="1">
      <c r="A434" s="16"/>
      <c r="B434" s="258"/>
      <c r="C434" s="259"/>
      <c r="D434" s="227" t="s">
        <v>141</v>
      </c>
      <c r="E434" s="260" t="s">
        <v>1</v>
      </c>
      <c r="F434" s="261" t="s">
        <v>166</v>
      </c>
      <c r="G434" s="259"/>
      <c r="H434" s="262">
        <v>10.98</v>
      </c>
      <c r="I434" s="263"/>
      <c r="J434" s="259"/>
      <c r="K434" s="259"/>
      <c r="L434" s="264"/>
      <c r="M434" s="265"/>
      <c r="N434" s="266"/>
      <c r="O434" s="266"/>
      <c r="P434" s="266"/>
      <c r="Q434" s="266"/>
      <c r="R434" s="266"/>
      <c r="S434" s="266"/>
      <c r="T434" s="267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68" t="s">
        <v>141</v>
      </c>
      <c r="AU434" s="268" t="s">
        <v>86</v>
      </c>
      <c r="AV434" s="16" t="s">
        <v>155</v>
      </c>
      <c r="AW434" s="16" t="s">
        <v>36</v>
      </c>
      <c r="AX434" s="16" t="s">
        <v>79</v>
      </c>
      <c r="AY434" s="268" t="s">
        <v>132</v>
      </c>
    </row>
    <row r="435" s="13" customFormat="1">
      <c r="A435" s="13"/>
      <c r="B435" s="225"/>
      <c r="C435" s="226"/>
      <c r="D435" s="227" t="s">
        <v>141</v>
      </c>
      <c r="E435" s="228" t="s">
        <v>1</v>
      </c>
      <c r="F435" s="229" t="s">
        <v>442</v>
      </c>
      <c r="G435" s="226"/>
      <c r="H435" s="228" t="s">
        <v>1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141</v>
      </c>
      <c r="AU435" s="235" t="s">
        <v>86</v>
      </c>
      <c r="AV435" s="13" t="s">
        <v>84</v>
      </c>
      <c r="AW435" s="13" t="s">
        <v>36</v>
      </c>
      <c r="AX435" s="13" t="s">
        <v>79</v>
      </c>
      <c r="AY435" s="235" t="s">
        <v>132</v>
      </c>
    </row>
    <row r="436" s="14" customFormat="1">
      <c r="A436" s="14"/>
      <c r="B436" s="236"/>
      <c r="C436" s="237"/>
      <c r="D436" s="227" t="s">
        <v>141</v>
      </c>
      <c r="E436" s="238" t="s">
        <v>1</v>
      </c>
      <c r="F436" s="239" t="s">
        <v>443</v>
      </c>
      <c r="G436" s="237"/>
      <c r="H436" s="240">
        <v>65.400000000000006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141</v>
      </c>
      <c r="AU436" s="246" t="s">
        <v>86</v>
      </c>
      <c r="AV436" s="14" t="s">
        <v>86</v>
      </c>
      <c r="AW436" s="14" t="s">
        <v>36</v>
      </c>
      <c r="AX436" s="14" t="s">
        <v>79</v>
      </c>
      <c r="AY436" s="246" t="s">
        <v>132</v>
      </c>
    </row>
    <row r="437" s="16" customFormat="1">
      <c r="A437" s="16"/>
      <c r="B437" s="258"/>
      <c r="C437" s="259"/>
      <c r="D437" s="227" t="s">
        <v>141</v>
      </c>
      <c r="E437" s="260" t="s">
        <v>1</v>
      </c>
      <c r="F437" s="261" t="s">
        <v>166</v>
      </c>
      <c r="G437" s="259"/>
      <c r="H437" s="262">
        <v>65.400000000000006</v>
      </c>
      <c r="I437" s="263"/>
      <c r="J437" s="259"/>
      <c r="K437" s="259"/>
      <c r="L437" s="264"/>
      <c r="M437" s="265"/>
      <c r="N437" s="266"/>
      <c r="O437" s="266"/>
      <c r="P437" s="266"/>
      <c r="Q437" s="266"/>
      <c r="R437" s="266"/>
      <c r="S437" s="266"/>
      <c r="T437" s="26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68" t="s">
        <v>141</v>
      </c>
      <c r="AU437" s="268" t="s">
        <v>86</v>
      </c>
      <c r="AV437" s="16" t="s">
        <v>155</v>
      </c>
      <c r="AW437" s="16" t="s">
        <v>36</v>
      </c>
      <c r="AX437" s="16" t="s">
        <v>79</v>
      </c>
      <c r="AY437" s="268" t="s">
        <v>132</v>
      </c>
    </row>
    <row r="438" s="15" customFormat="1">
      <c r="A438" s="15"/>
      <c r="B438" s="247"/>
      <c r="C438" s="248"/>
      <c r="D438" s="227" t="s">
        <v>141</v>
      </c>
      <c r="E438" s="249" t="s">
        <v>1</v>
      </c>
      <c r="F438" s="250" t="s">
        <v>149</v>
      </c>
      <c r="G438" s="248"/>
      <c r="H438" s="251">
        <v>76.379999999999995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7" t="s">
        <v>141</v>
      </c>
      <c r="AU438" s="257" t="s">
        <v>86</v>
      </c>
      <c r="AV438" s="15" t="s">
        <v>139</v>
      </c>
      <c r="AW438" s="15" t="s">
        <v>36</v>
      </c>
      <c r="AX438" s="15" t="s">
        <v>84</v>
      </c>
      <c r="AY438" s="257" t="s">
        <v>132</v>
      </c>
    </row>
    <row r="439" s="12" customFormat="1" ht="22.8" customHeight="1">
      <c r="A439" s="12"/>
      <c r="B439" s="196"/>
      <c r="C439" s="197"/>
      <c r="D439" s="198" t="s">
        <v>78</v>
      </c>
      <c r="E439" s="210" t="s">
        <v>190</v>
      </c>
      <c r="F439" s="210" t="s">
        <v>444</v>
      </c>
      <c r="G439" s="197"/>
      <c r="H439" s="197"/>
      <c r="I439" s="200"/>
      <c r="J439" s="211">
        <f>BK439</f>
        <v>0</v>
      </c>
      <c r="K439" s="197"/>
      <c r="L439" s="202"/>
      <c r="M439" s="203"/>
      <c r="N439" s="204"/>
      <c r="O439" s="204"/>
      <c r="P439" s="205">
        <f>SUM(P440:P452)</f>
        <v>0</v>
      </c>
      <c r="Q439" s="204"/>
      <c r="R439" s="205">
        <f>SUM(R440:R452)</f>
        <v>0.055663999999999998</v>
      </c>
      <c r="S439" s="204"/>
      <c r="T439" s="206">
        <f>SUM(T440:T452)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7" t="s">
        <v>84</v>
      </c>
      <c r="AT439" s="208" t="s">
        <v>78</v>
      </c>
      <c r="AU439" s="208" t="s">
        <v>84</v>
      </c>
      <c r="AY439" s="207" t="s">
        <v>132</v>
      </c>
      <c r="BK439" s="209">
        <f>SUM(BK440:BK452)</f>
        <v>0</v>
      </c>
    </row>
    <row r="440" s="2" customFormat="1" ht="16.5" customHeight="1">
      <c r="A440" s="39"/>
      <c r="B440" s="40"/>
      <c r="C440" s="212" t="s">
        <v>445</v>
      </c>
      <c r="D440" s="212" t="s">
        <v>134</v>
      </c>
      <c r="E440" s="213" t="s">
        <v>446</v>
      </c>
      <c r="F440" s="214" t="s">
        <v>447</v>
      </c>
      <c r="G440" s="215" t="s">
        <v>304</v>
      </c>
      <c r="H440" s="216">
        <v>2</v>
      </c>
      <c r="I440" s="217"/>
      <c r="J440" s="218">
        <f>ROUND(I440*H440,2)</f>
        <v>0</v>
      </c>
      <c r="K440" s="214" t="s">
        <v>138</v>
      </c>
      <c r="L440" s="45"/>
      <c r="M440" s="219" t="s">
        <v>1</v>
      </c>
      <c r="N440" s="220" t="s">
        <v>44</v>
      </c>
      <c r="O440" s="92"/>
      <c r="P440" s="221">
        <f>O440*H440</f>
        <v>0</v>
      </c>
      <c r="Q440" s="221">
        <v>0.02639</v>
      </c>
      <c r="R440" s="221">
        <f>Q440*H440</f>
        <v>0.052780000000000001</v>
      </c>
      <c r="S440" s="221">
        <v>0</v>
      </c>
      <c r="T440" s="222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3" t="s">
        <v>139</v>
      </c>
      <c r="AT440" s="223" t="s">
        <v>134</v>
      </c>
      <c r="AU440" s="223" t="s">
        <v>86</v>
      </c>
      <c r="AY440" s="18" t="s">
        <v>132</v>
      </c>
      <c r="BE440" s="224">
        <f>IF(N440="základní",J440,0)</f>
        <v>0</v>
      </c>
      <c r="BF440" s="224">
        <f>IF(N440="snížená",J440,0)</f>
        <v>0</v>
      </c>
      <c r="BG440" s="224">
        <f>IF(N440="zákl. přenesená",J440,0)</f>
        <v>0</v>
      </c>
      <c r="BH440" s="224">
        <f>IF(N440="sníž. přenesená",J440,0)</f>
        <v>0</v>
      </c>
      <c r="BI440" s="224">
        <f>IF(N440="nulová",J440,0)</f>
        <v>0</v>
      </c>
      <c r="BJ440" s="18" t="s">
        <v>84</v>
      </c>
      <c r="BK440" s="224">
        <f>ROUND(I440*H440,2)</f>
        <v>0</v>
      </c>
      <c r="BL440" s="18" t="s">
        <v>139</v>
      </c>
      <c r="BM440" s="223" t="s">
        <v>448</v>
      </c>
    </row>
    <row r="441" s="13" customFormat="1">
      <c r="A441" s="13"/>
      <c r="B441" s="225"/>
      <c r="C441" s="226"/>
      <c r="D441" s="227" t="s">
        <v>141</v>
      </c>
      <c r="E441" s="228" t="s">
        <v>1</v>
      </c>
      <c r="F441" s="229" t="s">
        <v>201</v>
      </c>
      <c r="G441" s="226"/>
      <c r="H441" s="228" t="s">
        <v>1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141</v>
      </c>
      <c r="AU441" s="235" t="s">
        <v>86</v>
      </c>
      <c r="AV441" s="13" t="s">
        <v>84</v>
      </c>
      <c r="AW441" s="13" t="s">
        <v>36</v>
      </c>
      <c r="AX441" s="13" t="s">
        <v>79</v>
      </c>
      <c r="AY441" s="235" t="s">
        <v>132</v>
      </c>
    </row>
    <row r="442" s="13" customFormat="1">
      <c r="A442" s="13"/>
      <c r="B442" s="225"/>
      <c r="C442" s="226"/>
      <c r="D442" s="227" t="s">
        <v>141</v>
      </c>
      <c r="E442" s="228" t="s">
        <v>1</v>
      </c>
      <c r="F442" s="229" t="s">
        <v>449</v>
      </c>
      <c r="G442" s="226"/>
      <c r="H442" s="228" t="s">
        <v>1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141</v>
      </c>
      <c r="AU442" s="235" t="s">
        <v>86</v>
      </c>
      <c r="AV442" s="13" t="s">
        <v>84</v>
      </c>
      <c r="AW442" s="13" t="s">
        <v>36</v>
      </c>
      <c r="AX442" s="13" t="s">
        <v>79</v>
      </c>
      <c r="AY442" s="235" t="s">
        <v>132</v>
      </c>
    </row>
    <row r="443" s="14" customFormat="1">
      <c r="A443" s="14"/>
      <c r="B443" s="236"/>
      <c r="C443" s="237"/>
      <c r="D443" s="227" t="s">
        <v>141</v>
      </c>
      <c r="E443" s="238" t="s">
        <v>1</v>
      </c>
      <c r="F443" s="239" t="s">
        <v>86</v>
      </c>
      <c r="G443" s="237"/>
      <c r="H443" s="240">
        <v>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141</v>
      </c>
      <c r="AU443" s="246" t="s">
        <v>86</v>
      </c>
      <c r="AV443" s="14" t="s">
        <v>86</v>
      </c>
      <c r="AW443" s="14" t="s">
        <v>36</v>
      </c>
      <c r="AX443" s="14" t="s">
        <v>79</v>
      </c>
      <c r="AY443" s="246" t="s">
        <v>132</v>
      </c>
    </row>
    <row r="444" s="15" customFormat="1">
      <c r="A444" s="15"/>
      <c r="B444" s="247"/>
      <c r="C444" s="248"/>
      <c r="D444" s="227" t="s">
        <v>141</v>
      </c>
      <c r="E444" s="249" t="s">
        <v>1</v>
      </c>
      <c r="F444" s="250" t="s">
        <v>149</v>
      </c>
      <c r="G444" s="248"/>
      <c r="H444" s="251">
        <v>2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7" t="s">
        <v>141</v>
      </c>
      <c r="AU444" s="257" t="s">
        <v>86</v>
      </c>
      <c r="AV444" s="15" t="s">
        <v>139</v>
      </c>
      <c r="AW444" s="15" t="s">
        <v>36</v>
      </c>
      <c r="AX444" s="15" t="s">
        <v>84</v>
      </c>
      <c r="AY444" s="257" t="s">
        <v>132</v>
      </c>
    </row>
    <row r="445" s="2" customFormat="1" ht="16.5" customHeight="1">
      <c r="A445" s="39"/>
      <c r="B445" s="40"/>
      <c r="C445" s="212" t="s">
        <v>450</v>
      </c>
      <c r="D445" s="212" t="s">
        <v>134</v>
      </c>
      <c r="E445" s="213" t="s">
        <v>451</v>
      </c>
      <c r="F445" s="214" t="s">
        <v>452</v>
      </c>
      <c r="G445" s="215" t="s">
        <v>187</v>
      </c>
      <c r="H445" s="216">
        <v>41.200000000000003</v>
      </c>
      <c r="I445" s="217"/>
      <c r="J445" s="218">
        <f>ROUND(I445*H445,2)</f>
        <v>0</v>
      </c>
      <c r="K445" s="214" t="s">
        <v>138</v>
      </c>
      <c r="L445" s="45"/>
      <c r="M445" s="219" t="s">
        <v>1</v>
      </c>
      <c r="N445" s="220" t="s">
        <v>44</v>
      </c>
      <c r="O445" s="92"/>
      <c r="P445" s="221">
        <f>O445*H445</f>
        <v>0</v>
      </c>
      <c r="Q445" s="221">
        <v>6.9999999999999994E-05</v>
      </c>
      <c r="R445" s="221">
        <f>Q445*H445</f>
        <v>0.0028839999999999998</v>
      </c>
      <c r="S445" s="221">
        <v>0</v>
      </c>
      <c r="T445" s="222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3" t="s">
        <v>139</v>
      </c>
      <c r="AT445" s="223" t="s">
        <v>134</v>
      </c>
      <c r="AU445" s="223" t="s">
        <v>86</v>
      </c>
      <c r="AY445" s="18" t="s">
        <v>132</v>
      </c>
      <c r="BE445" s="224">
        <f>IF(N445="základní",J445,0)</f>
        <v>0</v>
      </c>
      <c r="BF445" s="224">
        <f>IF(N445="snížená",J445,0)</f>
        <v>0</v>
      </c>
      <c r="BG445" s="224">
        <f>IF(N445="zákl. přenesená",J445,0)</f>
        <v>0</v>
      </c>
      <c r="BH445" s="224">
        <f>IF(N445="sníž. přenesená",J445,0)</f>
        <v>0</v>
      </c>
      <c r="BI445" s="224">
        <f>IF(N445="nulová",J445,0)</f>
        <v>0</v>
      </c>
      <c r="BJ445" s="18" t="s">
        <v>84</v>
      </c>
      <c r="BK445" s="224">
        <f>ROUND(I445*H445,2)</f>
        <v>0</v>
      </c>
      <c r="BL445" s="18" t="s">
        <v>139</v>
      </c>
      <c r="BM445" s="223" t="s">
        <v>453</v>
      </c>
    </row>
    <row r="446" s="13" customFormat="1">
      <c r="A446" s="13"/>
      <c r="B446" s="225"/>
      <c r="C446" s="226"/>
      <c r="D446" s="227" t="s">
        <v>141</v>
      </c>
      <c r="E446" s="228" t="s">
        <v>1</v>
      </c>
      <c r="F446" s="229" t="s">
        <v>232</v>
      </c>
      <c r="G446" s="226"/>
      <c r="H446" s="228" t="s">
        <v>1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141</v>
      </c>
      <c r="AU446" s="235" t="s">
        <v>86</v>
      </c>
      <c r="AV446" s="13" t="s">
        <v>84</v>
      </c>
      <c r="AW446" s="13" t="s">
        <v>36</v>
      </c>
      <c r="AX446" s="13" t="s">
        <v>79</v>
      </c>
      <c r="AY446" s="235" t="s">
        <v>132</v>
      </c>
    </row>
    <row r="447" s="13" customFormat="1">
      <c r="A447" s="13"/>
      <c r="B447" s="225"/>
      <c r="C447" s="226"/>
      <c r="D447" s="227" t="s">
        <v>141</v>
      </c>
      <c r="E447" s="228" t="s">
        <v>1</v>
      </c>
      <c r="F447" s="229" t="s">
        <v>233</v>
      </c>
      <c r="G447" s="226"/>
      <c r="H447" s="228" t="s">
        <v>1</v>
      </c>
      <c r="I447" s="230"/>
      <c r="J447" s="226"/>
      <c r="K447" s="226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141</v>
      </c>
      <c r="AU447" s="235" t="s">
        <v>86</v>
      </c>
      <c r="AV447" s="13" t="s">
        <v>84</v>
      </c>
      <c r="AW447" s="13" t="s">
        <v>36</v>
      </c>
      <c r="AX447" s="13" t="s">
        <v>79</v>
      </c>
      <c r="AY447" s="235" t="s">
        <v>132</v>
      </c>
    </row>
    <row r="448" s="14" customFormat="1">
      <c r="A448" s="14"/>
      <c r="B448" s="236"/>
      <c r="C448" s="237"/>
      <c r="D448" s="227" t="s">
        <v>141</v>
      </c>
      <c r="E448" s="238" t="s">
        <v>1</v>
      </c>
      <c r="F448" s="239" t="s">
        <v>454</v>
      </c>
      <c r="G448" s="237"/>
      <c r="H448" s="240">
        <v>11.9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141</v>
      </c>
      <c r="AU448" s="246" t="s">
        <v>86</v>
      </c>
      <c r="AV448" s="14" t="s">
        <v>86</v>
      </c>
      <c r="AW448" s="14" t="s">
        <v>36</v>
      </c>
      <c r="AX448" s="14" t="s">
        <v>79</v>
      </c>
      <c r="AY448" s="246" t="s">
        <v>132</v>
      </c>
    </row>
    <row r="449" s="13" customFormat="1">
      <c r="A449" s="13"/>
      <c r="B449" s="225"/>
      <c r="C449" s="226"/>
      <c r="D449" s="227" t="s">
        <v>141</v>
      </c>
      <c r="E449" s="228" t="s">
        <v>1</v>
      </c>
      <c r="F449" s="229" t="s">
        <v>235</v>
      </c>
      <c r="G449" s="226"/>
      <c r="H449" s="228" t="s">
        <v>1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141</v>
      </c>
      <c r="AU449" s="235" t="s">
        <v>86</v>
      </c>
      <c r="AV449" s="13" t="s">
        <v>84</v>
      </c>
      <c r="AW449" s="13" t="s">
        <v>36</v>
      </c>
      <c r="AX449" s="13" t="s">
        <v>79</v>
      </c>
      <c r="AY449" s="235" t="s">
        <v>132</v>
      </c>
    </row>
    <row r="450" s="14" customFormat="1">
      <c r="A450" s="14"/>
      <c r="B450" s="236"/>
      <c r="C450" s="237"/>
      <c r="D450" s="227" t="s">
        <v>141</v>
      </c>
      <c r="E450" s="238" t="s">
        <v>1</v>
      </c>
      <c r="F450" s="239" t="s">
        <v>455</v>
      </c>
      <c r="G450" s="237"/>
      <c r="H450" s="240">
        <v>29.300000000000001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141</v>
      </c>
      <c r="AU450" s="246" t="s">
        <v>86</v>
      </c>
      <c r="AV450" s="14" t="s">
        <v>86</v>
      </c>
      <c r="AW450" s="14" t="s">
        <v>36</v>
      </c>
      <c r="AX450" s="14" t="s">
        <v>79</v>
      </c>
      <c r="AY450" s="246" t="s">
        <v>132</v>
      </c>
    </row>
    <row r="451" s="16" customFormat="1">
      <c r="A451" s="16"/>
      <c r="B451" s="258"/>
      <c r="C451" s="259"/>
      <c r="D451" s="227" t="s">
        <v>141</v>
      </c>
      <c r="E451" s="260" t="s">
        <v>1</v>
      </c>
      <c r="F451" s="261" t="s">
        <v>166</v>
      </c>
      <c r="G451" s="259"/>
      <c r="H451" s="262">
        <v>41.200000000000003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68" t="s">
        <v>141</v>
      </c>
      <c r="AU451" s="268" t="s">
        <v>86</v>
      </c>
      <c r="AV451" s="16" t="s">
        <v>155</v>
      </c>
      <c r="AW451" s="16" t="s">
        <v>36</v>
      </c>
      <c r="AX451" s="16" t="s">
        <v>79</v>
      </c>
      <c r="AY451" s="268" t="s">
        <v>132</v>
      </c>
    </row>
    <row r="452" s="15" customFormat="1">
      <c r="A452" s="15"/>
      <c r="B452" s="247"/>
      <c r="C452" s="248"/>
      <c r="D452" s="227" t="s">
        <v>141</v>
      </c>
      <c r="E452" s="249" t="s">
        <v>1</v>
      </c>
      <c r="F452" s="250" t="s">
        <v>149</v>
      </c>
      <c r="G452" s="248"/>
      <c r="H452" s="251">
        <v>41.200000000000003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7" t="s">
        <v>141</v>
      </c>
      <c r="AU452" s="257" t="s">
        <v>86</v>
      </c>
      <c r="AV452" s="15" t="s">
        <v>139</v>
      </c>
      <c r="AW452" s="15" t="s">
        <v>36</v>
      </c>
      <c r="AX452" s="15" t="s">
        <v>84</v>
      </c>
      <c r="AY452" s="257" t="s">
        <v>132</v>
      </c>
    </row>
    <row r="453" s="12" customFormat="1" ht="22.8" customHeight="1">
      <c r="A453" s="12"/>
      <c r="B453" s="196"/>
      <c r="C453" s="197"/>
      <c r="D453" s="198" t="s">
        <v>78</v>
      </c>
      <c r="E453" s="210" t="s">
        <v>196</v>
      </c>
      <c r="F453" s="210" t="s">
        <v>456</v>
      </c>
      <c r="G453" s="197"/>
      <c r="H453" s="197"/>
      <c r="I453" s="200"/>
      <c r="J453" s="211">
        <f>BK453</f>
        <v>0</v>
      </c>
      <c r="K453" s="197"/>
      <c r="L453" s="202"/>
      <c r="M453" s="203"/>
      <c r="N453" s="204"/>
      <c r="O453" s="204"/>
      <c r="P453" s="205">
        <f>SUM(P454:P490)</f>
        <v>0</v>
      </c>
      <c r="Q453" s="204"/>
      <c r="R453" s="205">
        <f>SUM(R454:R490)</f>
        <v>7.9804720000000007</v>
      </c>
      <c r="S453" s="204"/>
      <c r="T453" s="206">
        <f>SUM(T454:T490)</f>
        <v>0.33990000000000004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7" t="s">
        <v>84</v>
      </c>
      <c r="AT453" s="208" t="s">
        <v>78</v>
      </c>
      <c r="AU453" s="208" t="s">
        <v>84</v>
      </c>
      <c r="AY453" s="207" t="s">
        <v>132</v>
      </c>
      <c r="BK453" s="209">
        <f>SUM(BK454:BK490)</f>
        <v>0</v>
      </c>
    </row>
    <row r="454" s="2" customFormat="1" ht="16.5" customHeight="1">
      <c r="A454" s="39"/>
      <c r="B454" s="40"/>
      <c r="C454" s="212" t="s">
        <v>457</v>
      </c>
      <c r="D454" s="212" t="s">
        <v>134</v>
      </c>
      <c r="E454" s="213" t="s">
        <v>458</v>
      </c>
      <c r="F454" s="214" t="s">
        <v>459</v>
      </c>
      <c r="G454" s="215" t="s">
        <v>187</v>
      </c>
      <c r="H454" s="216">
        <v>60.950000000000003</v>
      </c>
      <c r="I454" s="217"/>
      <c r="J454" s="218">
        <f>ROUND(I454*H454,2)</f>
        <v>0</v>
      </c>
      <c r="K454" s="214" t="s">
        <v>138</v>
      </c>
      <c r="L454" s="45"/>
      <c r="M454" s="219" t="s">
        <v>1</v>
      </c>
      <c r="N454" s="220" t="s">
        <v>44</v>
      </c>
      <c r="O454" s="92"/>
      <c r="P454" s="221">
        <f>O454*H454</f>
        <v>0</v>
      </c>
      <c r="Q454" s="221">
        <v>0.10095</v>
      </c>
      <c r="R454" s="221">
        <f>Q454*H454</f>
        <v>6.1529025000000006</v>
      </c>
      <c r="S454" s="221">
        <v>0</v>
      </c>
      <c r="T454" s="222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3" t="s">
        <v>139</v>
      </c>
      <c r="AT454" s="223" t="s">
        <v>134</v>
      </c>
      <c r="AU454" s="223" t="s">
        <v>86</v>
      </c>
      <c r="AY454" s="18" t="s">
        <v>132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8" t="s">
        <v>84</v>
      </c>
      <c r="BK454" s="224">
        <f>ROUND(I454*H454,2)</f>
        <v>0</v>
      </c>
      <c r="BL454" s="18" t="s">
        <v>139</v>
      </c>
      <c r="BM454" s="223" t="s">
        <v>460</v>
      </c>
    </row>
    <row r="455" s="13" customFormat="1">
      <c r="A455" s="13"/>
      <c r="B455" s="225"/>
      <c r="C455" s="226"/>
      <c r="D455" s="227" t="s">
        <v>141</v>
      </c>
      <c r="E455" s="228" t="s">
        <v>1</v>
      </c>
      <c r="F455" s="229" t="s">
        <v>282</v>
      </c>
      <c r="G455" s="226"/>
      <c r="H455" s="228" t="s">
        <v>1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141</v>
      </c>
      <c r="AU455" s="235" t="s">
        <v>86</v>
      </c>
      <c r="AV455" s="13" t="s">
        <v>84</v>
      </c>
      <c r="AW455" s="13" t="s">
        <v>36</v>
      </c>
      <c r="AX455" s="13" t="s">
        <v>79</v>
      </c>
      <c r="AY455" s="235" t="s">
        <v>132</v>
      </c>
    </row>
    <row r="456" s="14" customFormat="1">
      <c r="A456" s="14"/>
      <c r="B456" s="236"/>
      <c r="C456" s="237"/>
      <c r="D456" s="227" t="s">
        <v>141</v>
      </c>
      <c r="E456" s="238" t="s">
        <v>1</v>
      </c>
      <c r="F456" s="239" t="s">
        <v>461</v>
      </c>
      <c r="G456" s="237"/>
      <c r="H456" s="240">
        <v>60.950000000000003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141</v>
      </c>
      <c r="AU456" s="246" t="s">
        <v>86</v>
      </c>
      <c r="AV456" s="14" t="s">
        <v>86</v>
      </c>
      <c r="AW456" s="14" t="s">
        <v>36</v>
      </c>
      <c r="AX456" s="14" t="s">
        <v>79</v>
      </c>
      <c r="AY456" s="246" t="s">
        <v>132</v>
      </c>
    </row>
    <row r="457" s="15" customFormat="1">
      <c r="A457" s="15"/>
      <c r="B457" s="247"/>
      <c r="C457" s="248"/>
      <c r="D457" s="227" t="s">
        <v>141</v>
      </c>
      <c r="E457" s="249" t="s">
        <v>1</v>
      </c>
      <c r="F457" s="250" t="s">
        <v>149</v>
      </c>
      <c r="G457" s="248"/>
      <c r="H457" s="251">
        <v>60.950000000000003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7" t="s">
        <v>141</v>
      </c>
      <c r="AU457" s="257" t="s">
        <v>86</v>
      </c>
      <c r="AV457" s="15" t="s">
        <v>139</v>
      </c>
      <c r="AW457" s="15" t="s">
        <v>36</v>
      </c>
      <c r="AX457" s="15" t="s">
        <v>84</v>
      </c>
      <c r="AY457" s="257" t="s">
        <v>132</v>
      </c>
    </row>
    <row r="458" s="2" customFormat="1" ht="16.5" customHeight="1">
      <c r="A458" s="39"/>
      <c r="B458" s="40"/>
      <c r="C458" s="269" t="s">
        <v>462</v>
      </c>
      <c r="D458" s="269" t="s">
        <v>242</v>
      </c>
      <c r="E458" s="270" t="s">
        <v>463</v>
      </c>
      <c r="F458" s="271" t="s">
        <v>464</v>
      </c>
      <c r="G458" s="272" t="s">
        <v>187</v>
      </c>
      <c r="H458" s="273">
        <v>62.779000000000003</v>
      </c>
      <c r="I458" s="274"/>
      <c r="J458" s="275">
        <f>ROUND(I458*H458,2)</f>
        <v>0</v>
      </c>
      <c r="K458" s="271" t="s">
        <v>138</v>
      </c>
      <c r="L458" s="276"/>
      <c r="M458" s="277" t="s">
        <v>1</v>
      </c>
      <c r="N458" s="278" t="s">
        <v>44</v>
      </c>
      <c r="O458" s="92"/>
      <c r="P458" s="221">
        <f>O458*H458</f>
        <v>0</v>
      </c>
      <c r="Q458" s="221">
        <v>0.028000000000000001</v>
      </c>
      <c r="R458" s="221">
        <f>Q458*H458</f>
        <v>1.7578120000000002</v>
      </c>
      <c r="S458" s="221">
        <v>0</v>
      </c>
      <c r="T458" s="222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3" t="s">
        <v>190</v>
      </c>
      <c r="AT458" s="223" t="s">
        <v>242</v>
      </c>
      <c r="AU458" s="223" t="s">
        <v>86</v>
      </c>
      <c r="AY458" s="18" t="s">
        <v>132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84</v>
      </c>
      <c r="BK458" s="224">
        <f>ROUND(I458*H458,2)</f>
        <v>0</v>
      </c>
      <c r="BL458" s="18" t="s">
        <v>139</v>
      </c>
      <c r="BM458" s="223" t="s">
        <v>465</v>
      </c>
    </row>
    <row r="459" s="14" customFormat="1">
      <c r="A459" s="14"/>
      <c r="B459" s="236"/>
      <c r="C459" s="237"/>
      <c r="D459" s="227" t="s">
        <v>141</v>
      </c>
      <c r="E459" s="237"/>
      <c r="F459" s="239" t="s">
        <v>466</v>
      </c>
      <c r="G459" s="237"/>
      <c r="H459" s="240">
        <v>62.779000000000003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141</v>
      </c>
      <c r="AU459" s="246" t="s">
        <v>86</v>
      </c>
      <c r="AV459" s="14" t="s">
        <v>86</v>
      </c>
      <c r="AW459" s="14" t="s">
        <v>4</v>
      </c>
      <c r="AX459" s="14" t="s">
        <v>84</v>
      </c>
      <c r="AY459" s="246" t="s">
        <v>132</v>
      </c>
    </row>
    <row r="460" s="2" customFormat="1" ht="16.5" customHeight="1">
      <c r="A460" s="39"/>
      <c r="B460" s="40"/>
      <c r="C460" s="212" t="s">
        <v>467</v>
      </c>
      <c r="D460" s="212" t="s">
        <v>134</v>
      </c>
      <c r="E460" s="213" t="s">
        <v>468</v>
      </c>
      <c r="F460" s="214" t="s">
        <v>469</v>
      </c>
      <c r="G460" s="215" t="s">
        <v>137</v>
      </c>
      <c r="H460" s="216">
        <v>145.84999999999999</v>
      </c>
      <c r="I460" s="217"/>
      <c r="J460" s="218">
        <f>ROUND(I460*H460,2)</f>
        <v>0</v>
      </c>
      <c r="K460" s="214" t="s">
        <v>138</v>
      </c>
      <c r="L460" s="45"/>
      <c r="M460" s="219" t="s">
        <v>1</v>
      </c>
      <c r="N460" s="220" t="s">
        <v>44</v>
      </c>
      <c r="O460" s="92"/>
      <c r="P460" s="221">
        <f>O460*H460</f>
        <v>0</v>
      </c>
      <c r="Q460" s="221">
        <v>0.00046999999999999999</v>
      </c>
      <c r="R460" s="221">
        <f>Q460*H460</f>
        <v>0.068549499999999999</v>
      </c>
      <c r="S460" s="221">
        <v>0</v>
      </c>
      <c r="T460" s="222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3" t="s">
        <v>139</v>
      </c>
      <c r="AT460" s="223" t="s">
        <v>134</v>
      </c>
      <c r="AU460" s="223" t="s">
        <v>86</v>
      </c>
      <c r="AY460" s="18" t="s">
        <v>132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8" t="s">
        <v>84</v>
      </c>
      <c r="BK460" s="224">
        <f>ROUND(I460*H460,2)</f>
        <v>0</v>
      </c>
      <c r="BL460" s="18" t="s">
        <v>139</v>
      </c>
      <c r="BM460" s="223" t="s">
        <v>470</v>
      </c>
    </row>
    <row r="461" s="13" customFormat="1">
      <c r="A461" s="13"/>
      <c r="B461" s="225"/>
      <c r="C461" s="226"/>
      <c r="D461" s="227" t="s">
        <v>141</v>
      </c>
      <c r="E461" s="228" t="s">
        <v>1</v>
      </c>
      <c r="F461" s="229" t="s">
        <v>282</v>
      </c>
      <c r="G461" s="226"/>
      <c r="H461" s="228" t="s">
        <v>1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141</v>
      </c>
      <c r="AU461" s="235" t="s">
        <v>86</v>
      </c>
      <c r="AV461" s="13" t="s">
        <v>84</v>
      </c>
      <c r="AW461" s="13" t="s">
        <v>36</v>
      </c>
      <c r="AX461" s="13" t="s">
        <v>79</v>
      </c>
      <c r="AY461" s="235" t="s">
        <v>132</v>
      </c>
    </row>
    <row r="462" s="13" customFormat="1">
      <c r="A462" s="13"/>
      <c r="B462" s="225"/>
      <c r="C462" s="226"/>
      <c r="D462" s="227" t="s">
        <v>141</v>
      </c>
      <c r="E462" s="228" t="s">
        <v>1</v>
      </c>
      <c r="F462" s="229" t="s">
        <v>367</v>
      </c>
      <c r="G462" s="226"/>
      <c r="H462" s="228" t="s">
        <v>1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141</v>
      </c>
      <c r="AU462" s="235" t="s">
        <v>86</v>
      </c>
      <c r="AV462" s="13" t="s">
        <v>84</v>
      </c>
      <c r="AW462" s="13" t="s">
        <v>36</v>
      </c>
      <c r="AX462" s="13" t="s">
        <v>79</v>
      </c>
      <c r="AY462" s="235" t="s">
        <v>132</v>
      </c>
    </row>
    <row r="463" s="14" customFormat="1">
      <c r="A463" s="14"/>
      <c r="B463" s="236"/>
      <c r="C463" s="237"/>
      <c r="D463" s="227" t="s">
        <v>141</v>
      </c>
      <c r="E463" s="238" t="s">
        <v>1</v>
      </c>
      <c r="F463" s="239" t="s">
        <v>146</v>
      </c>
      <c r="G463" s="237"/>
      <c r="H463" s="240">
        <v>15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141</v>
      </c>
      <c r="AU463" s="246" t="s">
        <v>86</v>
      </c>
      <c r="AV463" s="14" t="s">
        <v>86</v>
      </c>
      <c r="AW463" s="14" t="s">
        <v>36</v>
      </c>
      <c r="AX463" s="14" t="s">
        <v>79</v>
      </c>
      <c r="AY463" s="246" t="s">
        <v>132</v>
      </c>
    </row>
    <row r="464" s="14" customFormat="1">
      <c r="A464" s="14"/>
      <c r="B464" s="236"/>
      <c r="C464" s="237"/>
      <c r="D464" s="227" t="s">
        <v>141</v>
      </c>
      <c r="E464" s="238" t="s">
        <v>1</v>
      </c>
      <c r="F464" s="239" t="s">
        <v>147</v>
      </c>
      <c r="G464" s="237"/>
      <c r="H464" s="240">
        <v>31.350000000000001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6" t="s">
        <v>141</v>
      </c>
      <c r="AU464" s="246" t="s">
        <v>86</v>
      </c>
      <c r="AV464" s="14" t="s">
        <v>86</v>
      </c>
      <c r="AW464" s="14" t="s">
        <v>36</v>
      </c>
      <c r="AX464" s="14" t="s">
        <v>79</v>
      </c>
      <c r="AY464" s="246" t="s">
        <v>132</v>
      </c>
    </row>
    <row r="465" s="14" customFormat="1">
      <c r="A465" s="14"/>
      <c r="B465" s="236"/>
      <c r="C465" s="237"/>
      <c r="D465" s="227" t="s">
        <v>141</v>
      </c>
      <c r="E465" s="238" t="s">
        <v>1</v>
      </c>
      <c r="F465" s="239" t="s">
        <v>148</v>
      </c>
      <c r="G465" s="237"/>
      <c r="H465" s="240">
        <v>6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141</v>
      </c>
      <c r="AU465" s="246" t="s">
        <v>86</v>
      </c>
      <c r="AV465" s="14" t="s">
        <v>86</v>
      </c>
      <c r="AW465" s="14" t="s">
        <v>36</v>
      </c>
      <c r="AX465" s="14" t="s">
        <v>79</v>
      </c>
      <c r="AY465" s="246" t="s">
        <v>132</v>
      </c>
    </row>
    <row r="466" s="14" customFormat="1">
      <c r="A466" s="14"/>
      <c r="B466" s="236"/>
      <c r="C466" s="237"/>
      <c r="D466" s="227" t="s">
        <v>141</v>
      </c>
      <c r="E466" s="238" t="s">
        <v>1</v>
      </c>
      <c r="F466" s="239" t="s">
        <v>368</v>
      </c>
      <c r="G466" s="237"/>
      <c r="H466" s="240">
        <v>3.4649999999999999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6" t="s">
        <v>141</v>
      </c>
      <c r="AU466" s="246" t="s">
        <v>86</v>
      </c>
      <c r="AV466" s="14" t="s">
        <v>86</v>
      </c>
      <c r="AW466" s="14" t="s">
        <v>36</v>
      </c>
      <c r="AX466" s="14" t="s">
        <v>79</v>
      </c>
      <c r="AY466" s="246" t="s">
        <v>132</v>
      </c>
    </row>
    <row r="467" s="14" customFormat="1">
      <c r="A467" s="14"/>
      <c r="B467" s="236"/>
      <c r="C467" s="237"/>
      <c r="D467" s="227" t="s">
        <v>141</v>
      </c>
      <c r="E467" s="238" t="s">
        <v>1</v>
      </c>
      <c r="F467" s="239" t="s">
        <v>369</v>
      </c>
      <c r="G467" s="237"/>
      <c r="H467" s="240">
        <v>10.560000000000001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6" t="s">
        <v>141</v>
      </c>
      <c r="AU467" s="246" t="s">
        <v>86</v>
      </c>
      <c r="AV467" s="14" t="s">
        <v>86</v>
      </c>
      <c r="AW467" s="14" t="s">
        <v>36</v>
      </c>
      <c r="AX467" s="14" t="s">
        <v>79</v>
      </c>
      <c r="AY467" s="246" t="s">
        <v>132</v>
      </c>
    </row>
    <row r="468" s="14" customFormat="1">
      <c r="A468" s="14"/>
      <c r="B468" s="236"/>
      <c r="C468" s="237"/>
      <c r="D468" s="227" t="s">
        <v>141</v>
      </c>
      <c r="E468" s="238" t="s">
        <v>1</v>
      </c>
      <c r="F468" s="239" t="s">
        <v>370</v>
      </c>
      <c r="G468" s="237"/>
      <c r="H468" s="240">
        <v>5.5499999999999998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141</v>
      </c>
      <c r="AU468" s="246" t="s">
        <v>86</v>
      </c>
      <c r="AV468" s="14" t="s">
        <v>86</v>
      </c>
      <c r="AW468" s="14" t="s">
        <v>36</v>
      </c>
      <c r="AX468" s="14" t="s">
        <v>79</v>
      </c>
      <c r="AY468" s="246" t="s">
        <v>132</v>
      </c>
    </row>
    <row r="469" s="16" customFormat="1">
      <c r="A469" s="16"/>
      <c r="B469" s="258"/>
      <c r="C469" s="259"/>
      <c r="D469" s="227" t="s">
        <v>141</v>
      </c>
      <c r="E469" s="260" t="s">
        <v>1</v>
      </c>
      <c r="F469" s="261" t="s">
        <v>166</v>
      </c>
      <c r="G469" s="259"/>
      <c r="H469" s="262">
        <v>71.924999999999997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68" t="s">
        <v>141</v>
      </c>
      <c r="AU469" s="268" t="s">
        <v>86</v>
      </c>
      <c r="AV469" s="16" t="s">
        <v>155</v>
      </c>
      <c r="AW469" s="16" t="s">
        <v>36</v>
      </c>
      <c r="AX469" s="16" t="s">
        <v>79</v>
      </c>
      <c r="AY469" s="268" t="s">
        <v>132</v>
      </c>
    </row>
    <row r="470" s="13" customFormat="1">
      <c r="A470" s="13"/>
      <c r="B470" s="225"/>
      <c r="C470" s="226"/>
      <c r="D470" s="227" t="s">
        <v>141</v>
      </c>
      <c r="E470" s="228" t="s">
        <v>1</v>
      </c>
      <c r="F470" s="229" t="s">
        <v>371</v>
      </c>
      <c r="G470" s="226"/>
      <c r="H470" s="228" t="s">
        <v>1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141</v>
      </c>
      <c r="AU470" s="235" t="s">
        <v>86</v>
      </c>
      <c r="AV470" s="13" t="s">
        <v>84</v>
      </c>
      <c r="AW470" s="13" t="s">
        <v>36</v>
      </c>
      <c r="AX470" s="13" t="s">
        <v>79</v>
      </c>
      <c r="AY470" s="235" t="s">
        <v>132</v>
      </c>
    </row>
    <row r="471" s="14" customFormat="1">
      <c r="A471" s="14"/>
      <c r="B471" s="236"/>
      <c r="C471" s="237"/>
      <c r="D471" s="227" t="s">
        <v>141</v>
      </c>
      <c r="E471" s="238" t="s">
        <v>1</v>
      </c>
      <c r="F471" s="239" t="s">
        <v>372</v>
      </c>
      <c r="G471" s="237"/>
      <c r="H471" s="240">
        <v>26.739999999999998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141</v>
      </c>
      <c r="AU471" s="246" t="s">
        <v>86</v>
      </c>
      <c r="AV471" s="14" t="s">
        <v>86</v>
      </c>
      <c r="AW471" s="14" t="s">
        <v>36</v>
      </c>
      <c r="AX471" s="14" t="s">
        <v>79</v>
      </c>
      <c r="AY471" s="246" t="s">
        <v>132</v>
      </c>
    </row>
    <row r="472" s="14" customFormat="1">
      <c r="A472" s="14"/>
      <c r="B472" s="236"/>
      <c r="C472" s="237"/>
      <c r="D472" s="227" t="s">
        <v>141</v>
      </c>
      <c r="E472" s="238" t="s">
        <v>1</v>
      </c>
      <c r="F472" s="239" t="s">
        <v>373</v>
      </c>
      <c r="G472" s="237"/>
      <c r="H472" s="240">
        <v>15.625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141</v>
      </c>
      <c r="AU472" s="246" t="s">
        <v>86</v>
      </c>
      <c r="AV472" s="14" t="s">
        <v>86</v>
      </c>
      <c r="AW472" s="14" t="s">
        <v>36</v>
      </c>
      <c r="AX472" s="14" t="s">
        <v>79</v>
      </c>
      <c r="AY472" s="246" t="s">
        <v>132</v>
      </c>
    </row>
    <row r="473" s="16" customFormat="1">
      <c r="A473" s="16"/>
      <c r="B473" s="258"/>
      <c r="C473" s="259"/>
      <c r="D473" s="227" t="s">
        <v>141</v>
      </c>
      <c r="E473" s="260" t="s">
        <v>1</v>
      </c>
      <c r="F473" s="261" t="s">
        <v>166</v>
      </c>
      <c r="G473" s="259"/>
      <c r="H473" s="262">
        <v>42.365000000000002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68" t="s">
        <v>141</v>
      </c>
      <c r="AU473" s="268" t="s">
        <v>86</v>
      </c>
      <c r="AV473" s="16" t="s">
        <v>155</v>
      </c>
      <c r="AW473" s="16" t="s">
        <v>36</v>
      </c>
      <c r="AX473" s="16" t="s">
        <v>79</v>
      </c>
      <c r="AY473" s="268" t="s">
        <v>132</v>
      </c>
    </row>
    <row r="474" s="13" customFormat="1">
      <c r="A474" s="13"/>
      <c r="B474" s="225"/>
      <c r="C474" s="226"/>
      <c r="D474" s="227" t="s">
        <v>141</v>
      </c>
      <c r="E474" s="228" t="s">
        <v>1</v>
      </c>
      <c r="F474" s="229" t="s">
        <v>153</v>
      </c>
      <c r="G474" s="226"/>
      <c r="H474" s="228" t="s">
        <v>1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141</v>
      </c>
      <c r="AU474" s="235" t="s">
        <v>86</v>
      </c>
      <c r="AV474" s="13" t="s">
        <v>84</v>
      </c>
      <c r="AW474" s="13" t="s">
        <v>36</v>
      </c>
      <c r="AX474" s="13" t="s">
        <v>79</v>
      </c>
      <c r="AY474" s="235" t="s">
        <v>132</v>
      </c>
    </row>
    <row r="475" s="14" customFormat="1">
      <c r="A475" s="14"/>
      <c r="B475" s="236"/>
      <c r="C475" s="237"/>
      <c r="D475" s="227" t="s">
        <v>141</v>
      </c>
      <c r="E475" s="238" t="s">
        <v>1</v>
      </c>
      <c r="F475" s="239" t="s">
        <v>154</v>
      </c>
      <c r="G475" s="237"/>
      <c r="H475" s="240">
        <v>31.559999999999999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141</v>
      </c>
      <c r="AU475" s="246" t="s">
        <v>86</v>
      </c>
      <c r="AV475" s="14" t="s">
        <v>86</v>
      </c>
      <c r="AW475" s="14" t="s">
        <v>36</v>
      </c>
      <c r="AX475" s="14" t="s">
        <v>79</v>
      </c>
      <c r="AY475" s="246" t="s">
        <v>132</v>
      </c>
    </row>
    <row r="476" s="16" customFormat="1">
      <c r="A476" s="16"/>
      <c r="B476" s="258"/>
      <c r="C476" s="259"/>
      <c r="D476" s="227" t="s">
        <v>141</v>
      </c>
      <c r="E476" s="260" t="s">
        <v>1</v>
      </c>
      <c r="F476" s="261" t="s">
        <v>166</v>
      </c>
      <c r="G476" s="259"/>
      <c r="H476" s="262">
        <v>31.559999999999999</v>
      </c>
      <c r="I476" s="263"/>
      <c r="J476" s="259"/>
      <c r="K476" s="259"/>
      <c r="L476" s="264"/>
      <c r="M476" s="265"/>
      <c r="N476" s="266"/>
      <c r="O476" s="266"/>
      <c r="P476" s="266"/>
      <c r="Q476" s="266"/>
      <c r="R476" s="266"/>
      <c r="S476" s="266"/>
      <c r="T476" s="267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68" t="s">
        <v>141</v>
      </c>
      <c r="AU476" s="268" t="s">
        <v>86</v>
      </c>
      <c r="AV476" s="16" t="s">
        <v>155</v>
      </c>
      <c r="AW476" s="16" t="s">
        <v>36</v>
      </c>
      <c r="AX476" s="16" t="s">
        <v>79</v>
      </c>
      <c r="AY476" s="268" t="s">
        <v>132</v>
      </c>
    </row>
    <row r="477" s="15" customFormat="1">
      <c r="A477" s="15"/>
      <c r="B477" s="247"/>
      <c r="C477" s="248"/>
      <c r="D477" s="227" t="s">
        <v>141</v>
      </c>
      <c r="E477" s="249" t="s">
        <v>1</v>
      </c>
      <c r="F477" s="250" t="s">
        <v>149</v>
      </c>
      <c r="G477" s="248"/>
      <c r="H477" s="251">
        <v>145.84999999999999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7" t="s">
        <v>141</v>
      </c>
      <c r="AU477" s="257" t="s">
        <v>86</v>
      </c>
      <c r="AV477" s="15" t="s">
        <v>139</v>
      </c>
      <c r="AW477" s="15" t="s">
        <v>36</v>
      </c>
      <c r="AX477" s="15" t="s">
        <v>84</v>
      </c>
      <c r="AY477" s="257" t="s">
        <v>132</v>
      </c>
    </row>
    <row r="478" s="2" customFormat="1" ht="16.5" customHeight="1">
      <c r="A478" s="39"/>
      <c r="B478" s="40"/>
      <c r="C478" s="212" t="s">
        <v>471</v>
      </c>
      <c r="D478" s="212" t="s">
        <v>134</v>
      </c>
      <c r="E478" s="213" t="s">
        <v>472</v>
      </c>
      <c r="F478" s="214" t="s">
        <v>473</v>
      </c>
      <c r="G478" s="215" t="s">
        <v>187</v>
      </c>
      <c r="H478" s="216">
        <v>15.1</v>
      </c>
      <c r="I478" s="217"/>
      <c r="J478" s="218">
        <f>ROUND(I478*H478,2)</f>
        <v>0</v>
      </c>
      <c r="K478" s="214" t="s">
        <v>138</v>
      </c>
      <c r="L478" s="45"/>
      <c r="M478" s="219" t="s">
        <v>1</v>
      </c>
      <c r="N478" s="220" t="s">
        <v>44</v>
      </c>
      <c r="O478" s="92"/>
      <c r="P478" s="221">
        <f>O478*H478</f>
        <v>0</v>
      </c>
      <c r="Q478" s="221">
        <v>8.0000000000000007E-05</v>
      </c>
      <c r="R478" s="221">
        <f>Q478*H478</f>
        <v>0.0012080000000000001</v>
      </c>
      <c r="S478" s="221">
        <v>0</v>
      </c>
      <c r="T478" s="222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3" t="s">
        <v>139</v>
      </c>
      <c r="AT478" s="223" t="s">
        <v>134</v>
      </c>
      <c r="AU478" s="223" t="s">
        <v>86</v>
      </c>
      <c r="AY478" s="18" t="s">
        <v>132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8" t="s">
        <v>84</v>
      </c>
      <c r="BK478" s="224">
        <f>ROUND(I478*H478,2)</f>
        <v>0</v>
      </c>
      <c r="BL478" s="18" t="s">
        <v>139</v>
      </c>
      <c r="BM478" s="223" t="s">
        <v>474</v>
      </c>
    </row>
    <row r="479" s="13" customFormat="1">
      <c r="A479" s="13"/>
      <c r="B479" s="225"/>
      <c r="C479" s="226"/>
      <c r="D479" s="227" t="s">
        <v>141</v>
      </c>
      <c r="E479" s="228" t="s">
        <v>1</v>
      </c>
      <c r="F479" s="229" t="s">
        <v>142</v>
      </c>
      <c r="G479" s="226"/>
      <c r="H479" s="228" t="s">
        <v>1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141</v>
      </c>
      <c r="AU479" s="235" t="s">
        <v>86</v>
      </c>
      <c r="AV479" s="13" t="s">
        <v>84</v>
      </c>
      <c r="AW479" s="13" t="s">
        <v>36</v>
      </c>
      <c r="AX479" s="13" t="s">
        <v>79</v>
      </c>
      <c r="AY479" s="235" t="s">
        <v>132</v>
      </c>
    </row>
    <row r="480" s="14" customFormat="1">
      <c r="A480" s="14"/>
      <c r="B480" s="236"/>
      <c r="C480" s="237"/>
      <c r="D480" s="227" t="s">
        <v>141</v>
      </c>
      <c r="E480" s="238" t="s">
        <v>1</v>
      </c>
      <c r="F480" s="239" t="s">
        <v>475</v>
      </c>
      <c r="G480" s="237"/>
      <c r="H480" s="240">
        <v>12.6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141</v>
      </c>
      <c r="AU480" s="246" t="s">
        <v>86</v>
      </c>
      <c r="AV480" s="14" t="s">
        <v>86</v>
      </c>
      <c r="AW480" s="14" t="s">
        <v>36</v>
      </c>
      <c r="AX480" s="14" t="s">
        <v>79</v>
      </c>
      <c r="AY480" s="246" t="s">
        <v>132</v>
      </c>
    </row>
    <row r="481" s="14" customFormat="1">
      <c r="A481" s="14"/>
      <c r="B481" s="236"/>
      <c r="C481" s="237"/>
      <c r="D481" s="227" t="s">
        <v>141</v>
      </c>
      <c r="E481" s="238" t="s">
        <v>1</v>
      </c>
      <c r="F481" s="239" t="s">
        <v>476</v>
      </c>
      <c r="G481" s="237"/>
      <c r="H481" s="240">
        <v>2.5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141</v>
      </c>
      <c r="AU481" s="246" t="s">
        <v>86</v>
      </c>
      <c r="AV481" s="14" t="s">
        <v>86</v>
      </c>
      <c r="AW481" s="14" t="s">
        <v>36</v>
      </c>
      <c r="AX481" s="14" t="s">
        <v>79</v>
      </c>
      <c r="AY481" s="246" t="s">
        <v>132</v>
      </c>
    </row>
    <row r="482" s="15" customFormat="1">
      <c r="A482" s="15"/>
      <c r="B482" s="247"/>
      <c r="C482" s="248"/>
      <c r="D482" s="227" t="s">
        <v>141</v>
      </c>
      <c r="E482" s="249" t="s">
        <v>1</v>
      </c>
      <c r="F482" s="250" t="s">
        <v>149</v>
      </c>
      <c r="G482" s="248"/>
      <c r="H482" s="251">
        <v>15.1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7" t="s">
        <v>141</v>
      </c>
      <c r="AU482" s="257" t="s">
        <v>86</v>
      </c>
      <c r="AV482" s="15" t="s">
        <v>139</v>
      </c>
      <c r="AW482" s="15" t="s">
        <v>36</v>
      </c>
      <c r="AX482" s="15" t="s">
        <v>84</v>
      </c>
      <c r="AY482" s="257" t="s">
        <v>132</v>
      </c>
    </row>
    <row r="483" s="2" customFormat="1" ht="16.5" customHeight="1">
      <c r="A483" s="39"/>
      <c r="B483" s="40"/>
      <c r="C483" s="212" t="s">
        <v>477</v>
      </c>
      <c r="D483" s="212" t="s">
        <v>134</v>
      </c>
      <c r="E483" s="213" t="s">
        <v>478</v>
      </c>
      <c r="F483" s="214" t="s">
        <v>479</v>
      </c>
      <c r="G483" s="215" t="s">
        <v>304</v>
      </c>
      <c r="H483" s="216">
        <v>2</v>
      </c>
      <c r="I483" s="217"/>
      <c r="J483" s="218">
        <f>ROUND(I483*H483,2)</f>
        <v>0</v>
      </c>
      <c r="K483" s="214" t="s">
        <v>138</v>
      </c>
      <c r="L483" s="45"/>
      <c r="M483" s="219" t="s">
        <v>1</v>
      </c>
      <c r="N483" s="220" t="s">
        <v>44</v>
      </c>
      <c r="O483" s="92"/>
      <c r="P483" s="221">
        <f>O483*H483</f>
        <v>0</v>
      </c>
      <c r="Q483" s="221">
        <v>0</v>
      </c>
      <c r="R483" s="221">
        <f>Q483*H483</f>
        <v>0</v>
      </c>
      <c r="S483" s="221">
        <v>0.16500000000000001</v>
      </c>
      <c r="T483" s="222">
        <f>S483*H483</f>
        <v>0.33000000000000002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3" t="s">
        <v>139</v>
      </c>
      <c r="AT483" s="223" t="s">
        <v>134</v>
      </c>
      <c r="AU483" s="223" t="s">
        <v>86</v>
      </c>
      <c r="AY483" s="18" t="s">
        <v>132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8" t="s">
        <v>84</v>
      </c>
      <c r="BK483" s="224">
        <f>ROUND(I483*H483,2)</f>
        <v>0</v>
      </c>
      <c r="BL483" s="18" t="s">
        <v>139</v>
      </c>
      <c r="BM483" s="223" t="s">
        <v>480</v>
      </c>
    </row>
    <row r="484" s="13" customFormat="1">
      <c r="A484" s="13"/>
      <c r="B484" s="225"/>
      <c r="C484" s="226"/>
      <c r="D484" s="227" t="s">
        <v>141</v>
      </c>
      <c r="E484" s="228" t="s">
        <v>1</v>
      </c>
      <c r="F484" s="229" t="s">
        <v>142</v>
      </c>
      <c r="G484" s="226"/>
      <c r="H484" s="228" t="s">
        <v>1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141</v>
      </c>
      <c r="AU484" s="235" t="s">
        <v>86</v>
      </c>
      <c r="AV484" s="13" t="s">
        <v>84</v>
      </c>
      <c r="AW484" s="13" t="s">
        <v>36</v>
      </c>
      <c r="AX484" s="13" t="s">
        <v>79</v>
      </c>
      <c r="AY484" s="235" t="s">
        <v>132</v>
      </c>
    </row>
    <row r="485" s="14" customFormat="1">
      <c r="A485" s="14"/>
      <c r="B485" s="236"/>
      <c r="C485" s="237"/>
      <c r="D485" s="227" t="s">
        <v>141</v>
      </c>
      <c r="E485" s="238" t="s">
        <v>1</v>
      </c>
      <c r="F485" s="239" t="s">
        <v>86</v>
      </c>
      <c r="G485" s="237"/>
      <c r="H485" s="240">
        <v>2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141</v>
      </c>
      <c r="AU485" s="246" t="s">
        <v>86</v>
      </c>
      <c r="AV485" s="14" t="s">
        <v>86</v>
      </c>
      <c r="AW485" s="14" t="s">
        <v>36</v>
      </c>
      <c r="AX485" s="14" t="s">
        <v>79</v>
      </c>
      <c r="AY485" s="246" t="s">
        <v>132</v>
      </c>
    </row>
    <row r="486" s="15" customFormat="1">
      <c r="A486" s="15"/>
      <c r="B486" s="247"/>
      <c r="C486" s="248"/>
      <c r="D486" s="227" t="s">
        <v>141</v>
      </c>
      <c r="E486" s="249" t="s">
        <v>1</v>
      </c>
      <c r="F486" s="250" t="s">
        <v>149</v>
      </c>
      <c r="G486" s="248"/>
      <c r="H486" s="251">
        <v>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7" t="s">
        <v>141</v>
      </c>
      <c r="AU486" s="257" t="s">
        <v>86</v>
      </c>
      <c r="AV486" s="15" t="s">
        <v>139</v>
      </c>
      <c r="AW486" s="15" t="s">
        <v>36</v>
      </c>
      <c r="AX486" s="15" t="s">
        <v>84</v>
      </c>
      <c r="AY486" s="257" t="s">
        <v>132</v>
      </c>
    </row>
    <row r="487" s="2" customFormat="1" ht="16.5" customHeight="1">
      <c r="A487" s="39"/>
      <c r="B487" s="40"/>
      <c r="C487" s="212" t="s">
        <v>481</v>
      </c>
      <c r="D487" s="212" t="s">
        <v>134</v>
      </c>
      <c r="E487" s="213" t="s">
        <v>482</v>
      </c>
      <c r="F487" s="214" t="s">
        <v>483</v>
      </c>
      <c r="G487" s="215" t="s">
        <v>187</v>
      </c>
      <c r="H487" s="216">
        <v>5</v>
      </c>
      <c r="I487" s="217"/>
      <c r="J487" s="218">
        <f>ROUND(I487*H487,2)</f>
        <v>0</v>
      </c>
      <c r="K487" s="214" t="s">
        <v>138</v>
      </c>
      <c r="L487" s="45"/>
      <c r="M487" s="219" t="s">
        <v>1</v>
      </c>
      <c r="N487" s="220" t="s">
        <v>44</v>
      </c>
      <c r="O487" s="92"/>
      <c r="P487" s="221">
        <f>O487*H487</f>
        <v>0</v>
      </c>
      <c r="Q487" s="221">
        <v>0</v>
      </c>
      <c r="R487" s="221">
        <f>Q487*H487</f>
        <v>0</v>
      </c>
      <c r="S487" s="221">
        <v>0.00198</v>
      </c>
      <c r="T487" s="222">
        <f>S487*H487</f>
        <v>0.0098999999999999991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3" t="s">
        <v>139</v>
      </c>
      <c r="AT487" s="223" t="s">
        <v>134</v>
      </c>
      <c r="AU487" s="223" t="s">
        <v>86</v>
      </c>
      <c r="AY487" s="18" t="s">
        <v>132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8" t="s">
        <v>84</v>
      </c>
      <c r="BK487" s="224">
        <f>ROUND(I487*H487,2)</f>
        <v>0</v>
      </c>
      <c r="BL487" s="18" t="s">
        <v>139</v>
      </c>
      <c r="BM487" s="223" t="s">
        <v>484</v>
      </c>
    </row>
    <row r="488" s="13" customFormat="1">
      <c r="A488" s="13"/>
      <c r="B488" s="225"/>
      <c r="C488" s="226"/>
      <c r="D488" s="227" t="s">
        <v>141</v>
      </c>
      <c r="E488" s="228" t="s">
        <v>1</v>
      </c>
      <c r="F488" s="229" t="s">
        <v>142</v>
      </c>
      <c r="G488" s="226"/>
      <c r="H488" s="228" t="s">
        <v>1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141</v>
      </c>
      <c r="AU488" s="235" t="s">
        <v>86</v>
      </c>
      <c r="AV488" s="13" t="s">
        <v>84</v>
      </c>
      <c r="AW488" s="13" t="s">
        <v>36</v>
      </c>
      <c r="AX488" s="13" t="s">
        <v>79</v>
      </c>
      <c r="AY488" s="235" t="s">
        <v>132</v>
      </c>
    </row>
    <row r="489" s="14" customFormat="1">
      <c r="A489" s="14"/>
      <c r="B489" s="236"/>
      <c r="C489" s="237"/>
      <c r="D489" s="227" t="s">
        <v>141</v>
      </c>
      <c r="E489" s="238" t="s">
        <v>1</v>
      </c>
      <c r="F489" s="239" t="s">
        <v>323</v>
      </c>
      <c r="G489" s="237"/>
      <c r="H489" s="240">
        <v>5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141</v>
      </c>
      <c r="AU489" s="246" t="s">
        <v>86</v>
      </c>
      <c r="AV489" s="14" t="s">
        <v>86</v>
      </c>
      <c r="AW489" s="14" t="s">
        <v>36</v>
      </c>
      <c r="AX489" s="14" t="s">
        <v>79</v>
      </c>
      <c r="AY489" s="246" t="s">
        <v>132</v>
      </c>
    </row>
    <row r="490" s="15" customFormat="1">
      <c r="A490" s="15"/>
      <c r="B490" s="247"/>
      <c r="C490" s="248"/>
      <c r="D490" s="227" t="s">
        <v>141</v>
      </c>
      <c r="E490" s="249" t="s">
        <v>1</v>
      </c>
      <c r="F490" s="250" t="s">
        <v>149</v>
      </c>
      <c r="G490" s="248"/>
      <c r="H490" s="251">
        <v>5</v>
      </c>
      <c r="I490" s="252"/>
      <c r="J490" s="248"/>
      <c r="K490" s="248"/>
      <c r="L490" s="253"/>
      <c r="M490" s="254"/>
      <c r="N490" s="255"/>
      <c r="O490" s="255"/>
      <c r="P490" s="255"/>
      <c r="Q490" s="255"/>
      <c r="R490" s="255"/>
      <c r="S490" s="255"/>
      <c r="T490" s="25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7" t="s">
        <v>141</v>
      </c>
      <c r="AU490" s="257" t="s">
        <v>86</v>
      </c>
      <c r="AV490" s="15" t="s">
        <v>139</v>
      </c>
      <c r="AW490" s="15" t="s">
        <v>36</v>
      </c>
      <c r="AX490" s="15" t="s">
        <v>84</v>
      </c>
      <c r="AY490" s="257" t="s">
        <v>132</v>
      </c>
    </row>
    <row r="491" s="12" customFormat="1" ht="22.8" customHeight="1">
      <c r="A491" s="12"/>
      <c r="B491" s="196"/>
      <c r="C491" s="197"/>
      <c r="D491" s="198" t="s">
        <v>78</v>
      </c>
      <c r="E491" s="210" t="s">
        <v>485</v>
      </c>
      <c r="F491" s="210" t="s">
        <v>486</v>
      </c>
      <c r="G491" s="197"/>
      <c r="H491" s="197"/>
      <c r="I491" s="200"/>
      <c r="J491" s="211">
        <f>BK491</f>
        <v>0</v>
      </c>
      <c r="K491" s="197"/>
      <c r="L491" s="202"/>
      <c r="M491" s="203"/>
      <c r="N491" s="204"/>
      <c r="O491" s="204"/>
      <c r="P491" s="205">
        <f>SUM(P492:P498)</f>
        <v>0</v>
      </c>
      <c r="Q491" s="204"/>
      <c r="R491" s="205">
        <f>SUM(R492:R498)</f>
        <v>0</v>
      </c>
      <c r="S491" s="204"/>
      <c r="T491" s="206">
        <f>SUM(T492:T498)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7" t="s">
        <v>84</v>
      </c>
      <c r="AT491" s="208" t="s">
        <v>78</v>
      </c>
      <c r="AU491" s="208" t="s">
        <v>84</v>
      </c>
      <c r="AY491" s="207" t="s">
        <v>132</v>
      </c>
      <c r="BK491" s="209">
        <f>SUM(BK492:BK498)</f>
        <v>0</v>
      </c>
    </row>
    <row r="492" s="2" customFormat="1" ht="16.5" customHeight="1">
      <c r="A492" s="39"/>
      <c r="B492" s="40"/>
      <c r="C492" s="212" t="s">
        <v>487</v>
      </c>
      <c r="D492" s="212" t="s">
        <v>134</v>
      </c>
      <c r="E492" s="213" t="s">
        <v>488</v>
      </c>
      <c r="F492" s="214" t="s">
        <v>489</v>
      </c>
      <c r="G492" s="215" t="s">
        <v>226</v>
      </c>
      <c r="H492" s="216">
        <v>80.941999999999993</v>
      </c>
      <c r="I492" s="217"/>
      <c r="J492" s="218">
        <f>ROUND(I492*H492,2)</f>
        <v>0</v>
      </c>
      <c r="K492" s="214" t="s">
        <v>138</v>
      </c>
      <c r="L492" s="45"/>
      <c r="M492" s="219" t="s">
        <v>1</v>
      </c>
      <c r="N492" s="220" t="s">
        <v>44</v>
      </c>
      <c r="O492" s="92"/>
      <c r="P492" s="221">
        <f>O492*H492</f>
        <v>0</v>
      </c>
      <c r="Q492" s="221">
        <v>0</v>
      </c>
      <c r="R492" s="221">
        <f>Q492*H492</f>
        <v>0</v>
      </c>
      <c r="S492" s="221">
        <v>0</v>
      </c>
      <c r="T492" s="222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3" t="s">
        <v>139</v>
      </c>
      <c r="AT492" s="223" t="s">
        <v>134</v>
      </c>
      <c r="AU492" s="223" t="s">
        <v>86</v>
      </c>
      <c r="AY492" s="18" t="s">
        <v>132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8" t="s">
        <v>84</v>
      </c>
      <c r="BK492" s="224">
        <f>ROUND(I492*H492,2)</f>
        <v>0</v>
      </c>
      <c r="BL492" s="18" t="s">
        <v>139</v>
      </c>
      <c r="BM492" s="223" t="s">
        <v>490</v>
      </c>
    </row>
    <row r="493" s="2" customFormat="1" ht="16.5" customHeight="1">
      <c r="A493" s="39"/>
      <c r="B493" s="40"/>
      <c r="C493" s="212" t="s">
        <v>491</v>
      </c>
      <c r="D493" s="212" t="s">
        <v>134</v>
      </c>
      <c r="E493" s="213" t="s">
        <v>492</v>
      </c>
      <c r="F493" s="214" t="s">
        <v>493</v>
      </c>
      <c r="G493" s="215" t="s">
        <v>226</v>
      </c>
      <c r="H493" s="216">
        <v>80.941999999999993</v>
      </c>
      <c r="I493" s="217"/>
      <c r="J493" s="218">
        <f>ROUND(I493*H493,2)</f>
        <v>0</v>
      </c>
      <c r="K493" s="214" t="s">
        <v>138</v>
      </c>
      <c r="L493" s="45"/>
      <c r="M493" s="219" t="s">
        <v>1</v>
      </c>
      <c r="N493" s="220" t="s">
        <v>44</v>
      </c>
      <c r="O493" s="92"/>
      <c r="P493" s="221">
        <f>O493*H493</f>
        <v>0</v>
      </c>
      <c r="Q493" s="221">
        <v>0</v>
      </c>
      <c r="R493" s="221">
        <f>Q493*H493</f>
        <v>0</v>
      </c>
      <c r="S493" s="221">
        <v>0</v>
      </c>
      <c r="T493" s="222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3" t="s">
        <v>139</v>
      </c>
      <c r="AT493" s="223" t="s">
        <v>134</v>
      </c>
      <c r="AU493" s="223" t="s">
        <v>86</v>
      </c>
      <c r="AY493" s="18" t="s">
        <v>132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8" t="s">
        <v>84</v>
      </c>
      <c r="BK493" s="224">
        <f>ROUND(I493*H493,2)</f>
        <v>0</v>
      </c>
      <c r="BL493" s="18" t="s">
        <v>139</v>
      </c>
      <c r="BM493" s="223" t="s">
        <v>494</v>
      </c>
    </row>
    <row r="494" s="2" customFormat="1" ht="16.5" customHeight="1">
      <c r="A494" s="39"/>
      <c r="B494" s="40"/>
      <c r="C494" s="212" t="s">
        <v>495</v>
      </c>
      <c r="D494" s="212" t="s">
        <v>134</v>
      </c>
      <c r="E494" s="213" t="s">
        <v>496</v>
      </c>
      <c r="F494" s="214" t="s">
        <v>497</v>
      </c>
      <c r="G494" s="215" t="s">
        <v>226</v>
      </c>
      <c r="H494" s="216">
        <v>1214.1300000000001</v>
      </c>
      <c r="I494" s="217"/>
      <c r="J494" s="218">
        <f>ROUND(I494*H494,2)</f>
        <v>0</v>
      </c>
      <c r="K494" s="214" t="s">
        <v>138</v>
      </c>
      <c r="L494" s="45"/>
      <c r="M494" s="219" t="s">
        <v>1</v>
      </c>
      <c r="N494" s="220" t="s">
        <v>44</v>
      </c>
      <c r="O494" s="92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3" t="s">
        <v>139</v>
      </c>
      <c r="AT494" s="223" t="s">
        <v>134</v>
      </c>
      <c r="AU494" s="223" t="s">
        <v>86</v>
      </c>
      <c r="AY494" s="18" t="s">
        <v>132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8" t="s">
        <v>84</v>
      </c>
      <c r="BK494" s="224">
        <f>ROUND(I494*H494,2)</f>
        <v>0</v>
      </c>
      <c r="BL494" s="18" t="s">
        <v>139</v>
      </c>
      <c r="BM494" s="223" t="s">
        <v>498</v>
      </c>
    </row>
    <row r="495" s="14" customFormat="1">
      <c r="A495" s="14"/>
      <c r="B495" s="236"/>
      <c r="C495" s="237"/>
      <c r="D495" s="227" t="s">
        <v>141</v>
      </c>
      <c r="E495" s="237"/>
      <c r="F495" s="239" t="s">
        <v>499</v>
      </c>
      <c r="G495" s="237"/>
      <c r="H495" s="240">
        <v>1214.1300000000001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141</v>
      </c>
      <c r="AU495" s="246" t="s">
        <v>86</v>
      </c>
      <c r="AV495" s="14" t="s">
        <v>86</v>
      </c>
      <c r="AW495" s="14" t="s">
        <v>4</v>
      </c>
      <c r="AX495" s="14" t="s">
        <v>84</v>
      </c>
      <c r="AY495" s="246" t="s">
        <v>132</v>
      </c>
    </row>
    <row r="496" s="2" customFormat="1" ht="21.75" customHeight="1">
      <c r="A496" s="39"/>
      <c r="B496" s="40"/>
      <c r="C496" s="212" t="s">
        <v>500</v>
      </c>
      <c r="D496" s="212" t="s">
        <v>134</v>
      </c>
      <c r="E496" s="213" t="s">
        <v>501</v>
      </c>
      <c r="F496" s="214" t="s">
        <v>502</v>
      </c>
      <c r="G496" s="215" t="s">
        <v>226</v>
      </c>
      <c r="H496" s="216">
        <v>43.665999999999997</v>
      </c>
      <c r="I496" s="217"/>
      <c r="J496" s="218">
        <f>ROUND(I496*H496,2)</f>
        <v>0</v>
      </c>
      <c r="K496" s="214" t="s">
        <v>138</v>
      </c>
      <c r="L496" s="45"/>
      <c r="M496" s="219" t="s">
        <v>1</v>
      </c>
      <c r="N496" s="220" t="s">
        <v>44</v>
      </c>
      <c r="O496" s="92"/>
      <c r="P496" s="221">
        <f>O496*H496</f>
        <v>0</v>
      </c>
      <c r="Q496" s="221">
        <v>0</v>
      </c>
      <c r="R496" s="221">
        <f>Q496*H496</f>
        <v>0</v>
      </c>
      <c r="S496" s="221">
        <v>0</v>
      </c>
      <c r="T496" s="222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3" t="s">
        <v>139</v>
      </c>
      <c r="AT496" s="223" t="s">
        <v>134</v>
      </c>
      <c r="AU496" s="223" t="s">
        <v>86</v>
      </c>
      <c r="AY496" s="18" t="s">
        <v>132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8" t="s">
        <v>84</v>
      </c>
      <c r="BK496" s="224">
        <f>ROUND(I496*H496,2)</f>
        <v>0</v>
      </c>
      <c r="BL496" s="18" t="s">
        <v>139</v>
      </c>
      <c r="BM496" s="223" t="s">
        <v>503</v>
      </c>
    </row>
    <row r="497" s="2" customFormat="1" ht="21.75" customHeight="1">
      <c r="A497" s="39"/>
      <c r="B497" s="40"/>
      <c r="C497" s="212" t="s">
        <v>504</v>
      </c>
      <c r="D497" s="212" t="s">
        <v>134</v>
      </c>
      <c r="E497" s="213" t="s">
        <v>505</v>
      </c>
      <c r="F497" s="214" t="s">
        <v>506</v>
      </c>
      <c r="G497" s="215" t="s">
        <v>226</v>
      </c>
      <c r="H497" s="216">
        <v>0.98599999999999999</v>
      </c>
      <c r="I497" s="217"/>
      <c r="J497" s="218">
        <f>ROUND(I497*H497,2)</f>
        <v>0</v>
      </c>
      <c r="K497" s="214" t="s">
        <v>138</v>
      </c>
      <c r="L497" s="45"/>
      <c r="M497" s="219" t="s">
        <v>1</v>
      </c>
      <c r="N497" s="220" t="s">
        <v>44</v>
      </c>
      <c r="O497" s="92"/>
      <c r="P497" s="221">
        <f>O497*H497</f>
        <v>0</v>
      </c>
      <c r="Q497" s="221">
        <v>0</v>
      </c>
      <c r="R497" s="221">
        <f>Q497*H497</f>
        <v>0</v>
      </c>
      <c r="S497" s="221">
        <v>0</v>
      </c>
      <c r="T497" s="222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23" t="s">
        <v>139</v>
      </c>
      <c r="AT497" s="223" t="s">
        <v>134</v>
      </c>
      <c r="AU497" s="223" t="s">
        <v>86</v>
      </c>
      <c r="AY497" s="18" t="s">
        <v>132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8" t="s">
        <v>84</v>
      </c>
      <c r="BK497" s="224">
        <f>ROUND(I497*H497,2)</f>
        <v>0</v>
      </c>
      <c r="BL497" s="18" t="s">
        <v>139</v>
      </c>
      <c r="BM497" s="223" t="s">
        <v>507</v>
      </c>
    </row>
    <row r="498" s="2" customFormat="1" ht="16.5" customHeight="1">
      <c r="A498" s="39"/>
      <c r="B498" s="40"/>
      <c r="C498" s="212" t="s">
        <v>508</v>
      </c>
      <c r="D498" s="212" t="s">
        <v>134</v>
      </c>
      <c r="E498" s="213" t="s">
        <v>509</v>
      </c>
      <c r="F498" s="214" t="s">
        <v>225</v>
      </c>
      <c r="G498" s="215" t="s">
        <v>226</v>
      </c>
      <c r="H498" s="216">
        <v>36.289999999999999</v>
      </c>
      <c r="I498" s="217"/>
      <c r="J498" s="218">
        <f>ROUND(I498*H498,2)</f>
        <v>0</v>
      </c>
      <c r="K498" s="214" t="s">
        <v>138</v>
      </c>
      <c r="L498" s="45"/>
      <c r="M498" s="219" t="s">
        <v>1</v>
      </c>
      <c r="N498" s="220" t="s">
        <v>44</v>
      </c>
      <c r="O498" s="92"/>
      <c r="P498" s="221">
        <f>O498*H498</f>
        <v>0</v>
      </c>
      <c r="Q498" s="221">
        <v>0</v>
      </c>
      <c r="R498" s="221">
        <f>Q498*H498</f>
        <v>0</v>
      </c>
      <c r="S498" s="221">
        <v>0</v>
      </c>
      <c r="T498" s="222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3" t="s">
        <v>139</v>
      </c>
      <c r="AT498" s="223" t="s">
        <v>134</v>
      </c>
      <c r="AU498" s="223" t="s">
        <v>86</v>
      </c>
      <c r="AY498" s="18" t="s">
        <v>132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8" t="s">
        <v>84</v>
      </c>
      <c r="BK498" s="224">
        <f>ROUND(I498*H498,2)</f>
        <v>0</v>
      </c>
      <c r="BL498" s="18" t="s">
        <v>139</v>
      </c>
      <c r="BM498" s="223" t="s">
        <v>510</v>
      </c>
    </row>
    <row r="499" s="12" customFormat="1" ht="22.8" customHeight="1">
      <c r="A499" s="12"/>
      <c r="B499" s="196"/>
      <c r="C499" s="197"/>
      <c r="D499" s="198" t="s">
        <v>78</v>
      </c>
      <c r="E499" s="210" t="s">
        <v>511</v>
      </c>
      <c r="F499" s="210" t="s">
        <v>512</v>
      </c>
      <c r="G499" s="197"/>
      <c r="H499" s="197"/>
      <c r="I499" s="200"/>
      <c r="J499" s="211">
        <f>BK499</f>
        <v>0</v>
      </c>
      <c r="K499" s="197"/>
      <c r="L499" s="202"/>
      <c r="M499" s="203"/>
      <c r="N499" s="204"/>
      <c r="O499" s="204"/>
      <c r="P499" s="205">
        <f>SUM(P500:P501)</f>
        <v>0</v>
      </c>
      <c r="Q499" s="204"/>
      <c r="R499" s="205">
        <f>SUM(R500:R501)</f>
        <v>0</v>
      </c>
      <c r="S499" s="204"/>
      <c r="T499" s="206">
        <f>SUM(T500:T501)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7" t="s">
        <v>84</v>
      </c>
      <c r="AT499" s="208" t="s">
        <v>78</v>
      </c>
      <c r="AU499" s="208" t="s">
        <v>84</v>
      </c>
      <c r="AY499" s="207" t="s">
        <v>132</v>
      </c>
      <c r="BK499" s="209">
        <f>SUM(BK500:BK501)</f>
        <v>0</v>
      </c>
    </row>
    <row r="500" s="2" customFormat="1" ht="16.5" customHeight="1">
      <c r="A500" s="39"/>
      <c r="B500" s="40"/>
      <c r="C500" s="212" t="s">
        <v>513</v>
      </c>
      <c r="D500" s="212" t="s">
        <v>134</v>
      </c>
      <c r="E500" s="213" t="s">
        <v>514</v>
      </c>
      <c r="F500" s="214" t="s">
        <v>515</v>
      </c>
      <c r="G500" s="215" t="s">
        <v>226</v>
      </c>
      <c r="H500" s="216">
        <v>46.631</v>
      </c>
      <c r="I500" s="217"/>
      <c r="J500" s="218">
        <f>ROUND(I500*H500,2)</f>
        <v>0</v>
      </c>
      <c r="K500" s="214" t="s">
        <v>138</v>
      </c>
      <c r="L500" s="45"/>
      <c r="M500" s="219" t="s">
        <v>1</v>
      </c>
      <c r="N500" s="220" t="s">
        <v>44</v>
      </c>
      <c r="O500" s="92"/>
      <c r="P500" s="221">
        <f>O500*H500</f>
        <v>0</v>
      </c>
      <c r="Q500" s="221">
        <v>0</v>
      </c>
      <c r="R500" s="221">
        <f>Q500*H500</f>
        <v>0</v>
      </c>
      <c r="S500" s="221">
        <v>0</v>
      </c>
      <c r="T500" s="222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3" t="s">
        <v>139</v>
      </c>
      <c r="AT500" s="223" t="s">
        <v>134</v>
      </c>
      <c r="AU500" s="223" t="s">
        <v>86</v>
      </c>
      <c r="AY500" s="18" t="s">
        <v>132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8" t="s">
        <v>84</v>
      </c>
      <c r="BK500" s="224">
        <f>ROUND(I500*H500,2)</f>
        <v>0</v>
      </c>
      <c r="BL500" s="18" t="s">
        <v>139</v>
      </c>
      <c r="BM500" s="223" t="s">
        <v>516</v>
      </c>
    </row>
    <row r="501" s="2" customFormat="1" ht="16.5" customHeight="1">
      <c r="A501" s="39"/>
      <c r="B501" s="40"/>
      <c r="C501" s="212" t="s">
        <v>517</v>
      </c>
      <c r="D501" s="212" t="s">
        <v>134</v>
      </c>
      <c r="E501" s="213" t="s">
        <v>518</v>
      </c>
      <c r="F501" s="214" t="s">
        <v>519</v>
      </c>
      <c r="G501" s="215" t="s">
        <v>226</v>
      </c>
      <c r="H501" s="216">
        <v>18.722999999999999</v>
      </c>
      <c r="I501" s="217"/>
      <c r="J501" s="218">
        <f>ROUND(I501*H501,2)</f>
        <v>0</v>
      </c>
      <c r="K501" s="214" t="s">
        <v>138</v>
      </c>
      <c r="L501" s="45"/>
      <c r="M501" s="219" t="s">
        <v>1</v>
      </c>
      <c r="N501" s="220" t="s">
        <v>44</v>
      </c>
      <c r="O501" s="92"/>
      <c r="P501" s="221">
        <f>O501*H501</f>
        <v>0</v>
      </c>
      <c r="Q501" s="221">
        <v>0</v>
      </c>
      <c r="R501" s="221">
        <f>Q501*H501</f>
        <v>0</v>
      </c>
      <c r="S501" s="221">
        <v>0</v>
      </c>
      <c r="T501" s="222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23" t="s">
        <v>139</v>
      </c>
      <c r="AT501" s="223" t="s">
        <v>134</v>
      </c>
      <c r="AU501" s="223" t="s">
        <v>86</v>
      </c>
      <c r="AY501" s="18" t="s">
        <v>132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8" t="s">
        <v>84</v>
      </c>
      <c r="BK501" s="224">
        <f>ROUND(I501*H501,2)</f>
        <v>0</v>
      </c>
      <c r="BL501" s="18" t="s">
        <v>139</v>
      </c>
      <c r="BM501" s="223" t="s">
        <v>520</v>
      </c>
    </row>
    <row r="502" s="12" customFormat="1" ht="25.92" customHeight="1">
      <c r="A502" s="12"/>
      <c r="B502" s="196"/>
      <c r="C502" s="197"/>
      <c r="D502" s="198" t="s">
        <v>78</v>
      </c>
      <c r="E502" s="199" t="s">
        <v>521</v>
      </c>
      <c r="F502" s="199" t="s">
        <v>522</v>
      </c>
      <c r="G502" s="197"/>
      <c r="H502" s="197"/>
      <c r="I502" s="200"/>
      <c r="J502" s="201">
        <f>BK502</f>
        <v>0</v>
      </c>
      <c r="K502" s="197"/>
      <c r="L502" s="202"/>
      <c r="M502" s="203"/>
      <c r="N502" s="204"/>
      <c r="O502" s="204"/>
      <c r="P502" s="205">
        <f>P503+P542+P567+P576+P582+P589</f>
        <v>0</v>
      </c>
      <c r="Q502" s="204"/>
      <c r="R502" s="205">
        <f>R503+R542+R567+R576+R582+R589</f>
        <v>1.2197266</v>
      </c>
      <c r="S502" s="204"/>
      <c r="T502" s="206">
        <f>T503+T542+T567+T576+T582+T589</f>
        <v>0.64672499999999999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07" t="s">
        <v>86</v>
      </c>
      <c r="AT502" s="208" t="s">
        <v>78</v>
      </c>
      <c r="AU502" s="208" t="s">
        <v>79</v>
      </c>
      <c r="AY502" s="207" t="s">
        <v>132</v>
      </c>
      <c r="BK502" s="209">
        <f>BK503+BK542+BK567+BK576+BK582+BK589</f>
        <v>0</v>
      </c>
    </row>
    <row r="503" s="12" customFormat="1" ht="22.8" customHeight="1">
      <c r="A503" s="12"/>
      <c r="B503" s="196"/>
      <c r="C503" s="197"/>
      <c r="D503" s="198" t="s">
        <v>78</v>
      </c>
      <c r="E503" s="210" t="s">
        <v>523</v>
      </c>
      <c r="F503" s="210" t="s">
        <v>524</v>
      </c>
      <c r="G503" s="197"/>
      <c r="H503" s="197"/>
      <c r="I503" s="200"/>
      <c r="J503" s="211">
        <f>BK503</f>
        <v>0</v>
      </c>
      <c r="K503" s="197"/>
      <c r="L503" s="202"/>
      <c r="M503" s="203"/>
      <c r="N503" s="204"/>
      <c r="O503" s="204"/>
      <c r="P503" s="205">
        <f>SUM(P504:P541)</f>
        <v>0</v>
      </c>
      <c r="Q503" s="204"/>
      <c r="R503" s="205">
        <f>SUM(R504:R541)</f>
        <v>0.96403899999999998</v>
      </c>
      <c r="S503" s="204"/>
      <c r="T503" s="206">
        <f>SUM(T504:T541)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7" t="s">
        <v>86</v>
      </c>
      <c r="AT503" s="208" t="s">
        <v>78</v>
      </c>
      <c r="AU503" s="208" t="s">
        <v>84</v>
      </c>
      <c r="AY503" s="207" t="s">
        <v>132</v>
      </c>
      <c r="BK503" s="209">
        <f>SUM(BK504:BK541)</f>
        <v>0</v>
      </c>
    </row>
    <row r="504" s="2" customFormat="1" ht="16.5" customHeight="1">
      <c r="A504" s="39"/>
      <c r="B504" s="40"/>
      <c r="C504" s="212" t="s">
        <v>525</v>
      </c>
      <c r="D504" s="212" t="s">
        <v>134</v>
      </c>
      <c r="E504" s="213" t="s">
        <v>526</v>
      </c>
      <c r="F504" s="214" t="s">
        <v>527</v>
      </c>
      <c r="G504" s="215" t="s">
        <v>137</v>
      </c>
      <c r="H504" s="216">
        <v>65.400000000000006</v>
      </c>
      <c r="I504" s="217"/>
      <c r="J504" s="218">
        <f>ROUND(I504*H504,2)</f>
        <v>0</v>
      </c>
      <c r="K504" s="214" t="s">
        <v>138</v>
      </c>
      <c r="L504" s="45"/>
      <c r="M504" s="219" t="s">
        <v>1</v>
      </c>
      <c r="N504" s="220" t="s">
        <v>44</v>
      </c>
      <c r="O504" s="92"/>
      <c r="P504" s="221">
        <f>O504*H504</f>
        <v>0</v>
      </c>
      <c r="Q504" s="221">
        <v>0</v>
      </c>
      <c r="R504" s="221">
        <f>Q504*H504</f>
        <v>0</v>
      </c>
      <c r="S504" s="221">
        <v>0</v>
      </c>
      <c r="T504" s="222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3" t="s">
        <v>241</v>
      </c>
      <c r="AT504" s="223" t="s">
        <v>134</v>
      </c>
      <c r="AU504" s="223" t="s">
        <v>86</v>
      </c>
      <c r="AY504" s="18" t="s">
        <v>132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8" t="s">
        <v>84</v>
      </c>
      <c r="BK504" s="224">
        <f>ROUND(I504*H504,2)</f>
        <v>0</v>
      </c>
      <c r="BL504" s="18" t="s">
        <v>241</v>
      </c>
      <c r="BM504" s="223" t="s">
        <v>528</v>
      </c>
    </row>
    <row r="505" s="13" customFormat="1">
      <c r="A505" s="13"/>
      <c r="B505" s="225"/>
      <c r="C505" s="226"/>
      <c r="D505" s="227" t="s">
        <v>141</v>
      </c>
      <c r="E505" s="228" t="s">
        <v>1</v>
      </c>
      <c r="F505" s="229" t="s">
        <v>282</v>
      </c>
      <c r="G505" s="226"/>
      <c r="H505" s="228" t="s">
        <v>1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141</v>
      </c>
      <c r="AU505" s="235" t="s">
        <v>86</v>
      </c>
      <c r="AV505" s="13" t="s">
        <v>84</v>
      </c>
      <c r="AW505" s="13" t="s">
        <v>36</v>
      </c>
      <c r="AX505" s="13" t="s">
        <v>79</v>
      </c>
      <c r="AY505" s="235" t="s">
        <v>132</v>
      </c>
    </row>
    <row r="506" s="13" customFormat="1">
      <c r="A506" s="13"/>
      <c r="B506" s="225"/>
      <c r="C506" s="226"/>
      <c r="D506" s="227" t="s">
        <v>141</v>
      </c>
      <c r="E506" s="228" t="s">
        <v>1</v>
      </c>
      <c r="F506" s="229" t="s">
        <v>283</v>
      </c>
      <c r="G506" s="226"/>
      <c r="H506" s="228" t="s">
        <v>1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141</v>
      </c>
      <c r="AU506" s="235" t="s">
        <v>86</v>
      </c>
      <c r="AV506" s="13" t="s">
        <v>84</v>
      </c>
      <c r="AW506" s="13" t="s">
        <v>36</v>
      </c>
      <c r="AX506" s="13" t="s">
        <v>79</v>
      </c>
      <c r="AY506" s="235" t="s">
        <v>132</v>
      </c>
    </row>
    <row r="507" s="14" customFormat="1">
      <c r="A507" s="14"/>
      <c r="B507" s="236"/>
      <c r="C507" s="237"/>
      <c r="D507" s="227" t="s">
        <v>141</v>
      </c>
      <c r="E507" s="238" t="s">
        <v>1</v>
      </c>
      <c r="F507" s="239" t="s">
        <v>443</v>
      </c>
      <c r="G507" s="237"/>
      <c r="H507" s="240">
        <v>65.400000000000006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141</v>
      </c>
      <c r="AU507" s="246" t="s">
        <v>86</v>
      </c>
      <c r="AV507" s="14" t="s">
        <v>86</v>
      </c>
      <c r="AW507" s="14" t="s">
        <v>36</v>
      </c>
      <c r="AX507" s="14" t="s">
        <v>79</v>
      </c>
      <c r="AY507" s="246" t="s">
        <v>132</v>
      </c>
    </row>
    <row r="508" s="15" customFormat="1">
      <c r="A508" s="15"/>
      <c r="B508" s="247"/>
      <c r="C508" s="248"/>
      <c r="D508" s="227" t="s">
        <v>141</v>
      </c>
      <c r="E508" s="249" t="s">
        <v>1</v>
      </c>
      <c r="F508" s="250" t="s">
        <v>149</v>
      </c>
      <c r="G508" s="248"/>
      <c r="H508" s="251">
        <v>65.400000000000006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7" t="s">
        <v>141</v>
      </c>
      <c r="AU508" s="257" t="s">
        <v>86</v>
      </c>
      <c r="AV508" s="15" t="s">
        <v>139</v>
      </c>
      <c r="AW508" s="15" t="s">
        <v>36</v>
      </c>
      <c r="AX508" s="15" t="s">
        <v>84</v>
      </c>
      <c r="AY508" s="257" t="s">
        <v>132</v>
      </c>
    </row>
    <row r="509" s="2" customFormat="1" ht="16.5" customHeight="1">
      <c r="A509" s="39"/>
      <c r="B509" s="40"/>
      <c r="C509" s="269" t="s">
        <v>529</v>
      </c>
      <c r="D509" s="269" t="s">
        <v>242</v>
      </c>
      <c r="E509" s="270" t="s">
        <v>530</v>
      </c>
      <c r="F509" s="271" t="s">
        <v>531</v>
      </c>
      <c r="G509" s="272" t="s">
        <v>226</v>
      </c>
      <c r="H509" s="273">
        <v>0.021999999999999999</v>
      </c>
      <c r="I509" s="274"/>
      <c r="J509" s="275">
        <f>ROUND(I509*H509,2)</f>
        <v>0</v>
      </c>
      <c r="K509" s="271" t="s">
        <v>138</v>
      </c>
      <c r="L509" s="276"/>
      <c r="M509" s="277" t="s">
        <v>1</v>
      </c>
      <c r="N509" s="278" t="s">
        <v>44</v>
      </c>
      <c r="O509" s="92"/>
      <c r="P509" s="221">
        <f>O509*H509</f>
        <v>0</v>
      </c>
      <c r="Q509" s="221">
        <v>1</v>
      </c>
      <c r="R509" s="221">
        <f>Q509*H509</f>
        <v>0.021999999999999999</v>
      </c>
      <c r="S509" s="221">
        <v>0</v>
      </c>
      <c r="T509" s="222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3" t="s">
        <v>317</v>
      </c>
      <c r="AT509" s="223" t="s">
        <v>242</v>
      </c>
      <c r="AU509" s="223" t="s">
        <v>86</v>
      </c>
      <c r="AY509" s="18" t="s">
        <v>132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8" t="s">
        <v>84</v>
      </c>
      <c r="BK509" s="224">
        <f>ROUND(I509*H509,2)</f>
        <v>0</v>
      </c>
      <c r="BL509" s="18" t="s">
        <v>241</v>
      </c>
      <c r="BM509" s="223" t="s">
        <v>532</v>
      </c>
    </row>
    <row r="510" s="2" customFormat="1">
      <c r="A510" s="39"/>
      <c r="B510" s="40"/>
      <c r="C510" s="41"/>
      <c r="D510" s="227" t="s">
        <v>533</v>
      </c>
      <c r="E510" s="41"/>
      <c r="F510" s="279" t="s">
        <v>534</v>
      </c>
      <c r="G510" s="41"/>
      <c r="H510" s="41"/>
      <c r="I510" s="280"/>
      <c r="J510" s="41"/>
      <c r="K510" s="41"/>
      <c r="L510" s="45"/>
      <c r="M510" s="281"/>
      <c r="N510" s="282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533</v>
      </c>
      <c r="AU510" s="18" t="s">
        <v>86</v>
      </c>
    </row>
    <row r="511" s="14" customFormat="1">
      <c r="A511" s="14"/>
      <c r="B511" s="236"/>
      <c r="C511" s="237"/>
      <c r="D511" s="227" t="s">
        <v>141</v>
      </c>
      <c r="E511" s="237"/>
      <c r="F511" s="239" t="s">
        <v>535</v>
      </c>
      <c r="G511" s="237"/>
      <c r="H511" s="240">
        <v>0.021999999999999999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141</v>
      </c>
      <c r="AU511" s="246" t="s">
        <v>86</v>
      </c>
      <c r="AV511" s="14" t="s">
        <v>86</v>
      </c>
      <c r="AW511" s="14" t="s">
        <v>4</v>
      </c>
      <c r="AX511" s="14" t="s">
        <v>84</v>
      </c>
      <c r="AY511" s="246" t="s">
        <v>132</v>
      </c>
    </row>
    <row r="512" s="2" customFormat="1" ht="16.5" customHeight="1">
      <c r="A512" s="39"/>
      <c r="B512" s="40"/>
      <c r="C512" s="212" t="s">
        <v>536</v>
      </c>
      <c r="D512" s="212" t="s">
        <v>134</v>
      </c>
      <c r="E512" s="213" t="s">
        <v>537</v>
      </c>
      <c r="F512" s="214" t="s">
        <v>538</v>
      </c>
      <c r="G512" s="215" t="s">
        <v>137</v>
      </c>
      <c r="H512" s="216">
        <v>130.80000000000001</v>
      </c>
      <c r="I512" s="217"/>
      <c r="J512" s="218">
        <f>ROUND(I512*H512,2)</f>
        <v>0</v>
      </c>
      <c r="K512" s="214" t="s">
        <v>138</v>
      </c>
      <c r="L512" s="45"/>
      <c r="M512" s="219" t="s">
        <v>1</v>
      </c>
      <c r="N512" s="220" t="s">
        <v>44</v>
      </c>
      <c r="O512" s="92"/>
      <c r="P512" s="221">
        <f>O512*H512</f>
        <v>0</v>
      </c>
      <c r="Q512" s="221">
        <v>0.00040000000000000002</v>
      </c>
      <c r="R512" s="221">
        <f>Q512*H512</f>
        <v>0.052320000000000005</v>
      </c>
      <c r="S512" s="221">
        <v>0</v>
      </c>
      <c r="T512" s="222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3" t="s">
        <v>241</v>
      </c>
      <c r="AT512" s="223" t="s">
        <v>134</v>
      </c>
      <c r="AU512" s="223" t="s">
        <v>86</v>
      </c>
      <c r="AY512" s="18" t="s">
        <v>132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8" t="s">
        <v>84</v>
      </c>
      <c r="BK512" s="224">
        <f>ROUND(I512*H512,2)</f>
        <v>0</v>
      </c>
      <c r="BL512" s="18" t="s">
        <v>241</v>
      </c>
      <c r="BM512" s="223" t="s">
        <v>539</v>
      </c>
    </row>
    <row r="513" s="13" customFormat="1">
      <c r="A513" s="13"/>
      <c r="B513" s="225"/>
      <c r="C513" s="226"/>
      <c r="D513" s="227" t="s">
        <v>141</v>
      </c>
      <c r="E513" s="228" t="s">
        <v>1</v>
      </c>
      <c r="F513" s="229" t="s">
        <v>282</v>
      </c>
      <c r="G513" s="226"/>
      <c r="H513" s="228" t="s">
        <v>1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141</v>
      </c>
      <c r="AU513" s="235" t="s">
        <v>86</v>
      </c>
      <c r="AV513" s="13" t="s">
        <v>84</v>
      </c>
      <c r="AW513" s="13" t="s">
        <v>36</v>
      </c>
      <c r="AX513" s="13" t="s">
        <v>79</v>
      </c>
      <c r="AY513" s="235" t="s">
        <v>132</v>
      </c>
    </row>
    <row r="514" s="13" customFormat="1">
      <c r="A514" s="13"/>
      <c r="B514" s="225"/>
      <c r="C514" s="226"/>
      <c r="D514" s="227" t="s">
        <v>141</v>
      </c>
      <c r="E514" s="228" t="s">
        <v>1</v>
      </c>
      <c r="F514" s="229" t="s">
        <v>283</v>
      </c>
      <c r="G514" s="226"/>
      <c r="H514" s="228" t="s">
        <v>1</v>
      </c>
      <c r="I514" s="230"/>
      <c r="J514" s="226"/>
      <c r="K514" s="226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141</v>
      </c>
      <c r="AU514" s="235" t="s">
        <v>86</v>
      </c>
      <c r="AV514" s="13" t="s">
        <v>84</v>
      </c>
      <c r="AW514" s="13" t="s">
        <v>36</v>
      </c>
      <c r="AX514" s="13" t="s">
        <v>79</v>
      </c>
      <c r="AY514" s="235" t="s">
        <v>132</v>
      </c>
    </row>
    <row r="515" s="14" customFormat="1">
      <c r="A515" s="14"/>
      <c r="B515" s="236"/>
      <c r="C515" s="237"/>
      <c r="D515" s="227" t="s">
        <v>141</v>
      </c>
      <c r="E515" s="238" t="s">
        <v>1</v>
      </c>
      <c r="F515" s="239" t="s">
        <v>540</v>
      </c>
      <c r="G515" s="237"/>
      <c r="H515" s="240">
        <v>130.80000000000001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6" t="s">
        <v>141</v>
      </c>
      <c r="AU515" s="246" t="s">
        <v>86</v>
      </c>
      <c r="AV515" s="14" t="s">
        <v>86</v>
      </c>
      <c r="AW515" s="14" t="s">
        <v>36</v>
      </c>
      <c r="AX515" s="14" t="s">
        <v>79</v>
      </c>
      <c r="AY515" s="246" t="s">
        <v>132</v>
      </c>
    </row>
    <row r="516" s="15" customFormat="1">
      <c r="A516" s="15"/>
      <c r="B516" s="247"/>
      <c r="C516" s="248"/>
      <c r="D516" s="227" t="s">
        <v>141</v>
      </c>
      <c r="E516" s="249" t="s">
        <v>1</v>
      </c>
      <c r="F516" s="250" t="s">
        <v>149</v>
      </c>
      <c r="G516" s="248"/>
      <c r="H516" s="251">
        <v>130.80000000000001</v>
      </c>
      <c r="I516" s="252"/>
      <c r="J516" s="248"/>
      <c r="K516" s="248"/>
      <c r="L516" s="253"/>
      <c r="M516" s="254"/>
      <c r="N516" s="255"/>
      <c r="O516" s="255"/>
      <c r="P516" s="255"/>
      <c r="Q516" s="255"/>
      <c r="R516" s="255"/>
      <c r="S516" s="255"/>
      <c r="T516" s="25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57" t="s">
        <v>141</v>
      </c>
      <c r="AU516" s="257" t="s">
        <v>86</v>
      </c>
      <c r="AV516" s="15" t="s">
        <v>139</v>
      </c>
      <c r="AW516" s="15" t="s">
        <v>36</v>
      </c>
      <c r="AX516" s="15" t="s">
        <v>84</v>
      </c>
      <c r="AY516" s="257" t="s">
        <v>132</v>
      </c>
    </row>
    <row r="517" s="2" customFormat="1" ht="24.15" customHeight="1">
      <c r="A517" s="39"/>
      <c r="B517" s="40"/>
      <c r="C517" s="269" t="s">
        <v>541</v>
      </c>
      <c r="D517" s="269" t="s">
        <v>242</v>
      </c>
      <c r="E517" s="270" t="s">
        <v>542</v>
      </c>
      <c r="F517" s="271" t="s">
        <v>543</v>
      </c>
      <c r="G517" s="272" t="s">
        <v>137</v>
      </c>
      <c r="H517" s="273">
        <v>79.852999999999994</v>
      </c>
      <c r="I517" s="274"/>
      <c r="J517" s="275">
        <f>ROUND(I517*H517,2)</f>
        <v>0</v>
      </c>
      <c r="K517" s="271" t="s">
        <v>138</v>
      </c>
      <c r="L517" s="276"/>
      <c r="M517" s="277" t="s">
        <v>1</v>
      </c>
      <c r="N517" s="278" t="s">
        <v>44</v>
      </c>
      <c r="O517" s="92"/>
      <c r="P517" s="221">
        <f>O517*H517</f>
        <v>0</v>
      </c>
      <c r="Q517" s="221">
        <v>0.0053</v>
      </c>
      <c r="R517" s="221">
        <f>Q517*H517</f>
        <v>0.42322089999999996</v>
      </c>
      <c r="S517" s="221">
        <v>0</v>
      </c>
      <c r="T517" s="222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3" t="s">
        <v>317</v>
      </c>
      <c r="AT517" s="223" t="s">
        <v>242</v>
      </c>
      <c r="AU517" s="223" t="s">
        <v>86</v>
      </c>
      <c r="AY517" s="18" t="s">
        <v>132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8" t="s">
        <v>84</v>
      </c>
      <c r="BK517" s="224">
        <f>ROUND(I517*H517,2)</f>
        <v>0</v>
      </c>
      <c r="BL517" s="18" t="s">
        <v>241</v>
      </c>
      <c r="BM517" s="223" t="s">
        <v>544</v>
      </c>
    </row>
    <row r="518" s="13" customFormat="1">
      <c r="A518" s="13"/>
      <c r="B518" s="225"/>
      <c r="C518" s="226"/>
      <c r="D518" s="227" t="s">
        <v>141</v>
      </c>
      <c r="E518" s="228" t="s">
        <v>1</v>
      </c>
      <c r="F518" s="229" t="s">
        <v>282</v>
      </c>
      <c r="G518" s="226"/>
      <c r="H518" s="228" t="s">
        <v>1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141</v>
      </c>
      <c r="AU518" s="235" t="s">
        <v>86</v>
      </c>
      <c r="AV518" s="13" t="s">
        <v>84</v>
      </c>
      <c r="AW518" s="13" t="s">
        <v>36</v>
      </c>
      <c r="AX518" s="13" t="s">
        <v>79</v>
      </c>
      <c r="AY518" s="235" t="s">
        <v>132</v>
      </c>
    </row>
    <row r="519" s="13" customFormat="1">
      <c r="A519" s="13"/>
      <c r="B519" s="225"/>
      <c r="C519" s="226"/>
      <c r="D519" s="227" t="s">
        <v>141</v>
      </c>
      <c r="E519" s="228" t="s">
        <v>1</v>
      </c>
      <c r="F519" s="229" t="s">
        <v>283</v>
      </c>
      <c r="G519" s="226"/>
      <c r="H519" s="228" t="s">
        <v>1</v>
      </c>
      <c r="I519" s="230"/>
      <c r="J519" s="226"/>
      <c r="K519" s="226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141</v>
      </c>
      <c r="AU519" s="235" t="s">
        <v>86</v>
      </c>
      <c r="AV519" s="13" t="s">
        <v>84</v>
      </c>
      <c r="AW519" s="13" t="s">
        <v>36</v>
      </c>
      <c r="AX519" s="13" t="s">
        <v>79</v>
      </c>
      <c r="AY519" s="235" t="s">
        <v>132</v>
      </c>
    </row>
    <row r="520" s="14" customFormat="1">
      <c r="A520" s="14"/>
      <c r="B520" s="236"/>
      <c r="C520" s="237"/>
      <c r="D520" s="227" t="s">
        <v>141</v>
      </c>
      <c r="E520" s="238" t="s">
        <v>1</v>
      </c>
      <c r="F520" s="239" t="s">
        <v>443</v>
      </c>
      <c r="G520" s="237"/>
      <c r="H520" s="240">
        <v>65.400000000000006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141</v>
      </c>
      <c r="AU520" s="246" t="s">
        <v>86</v>
      </c>
      <c r="AV520" s="14" t="s">
        <v>86</v>
      </c>
      <c r="AW520" s="14" t="s">
        <v>36</v>
      </c>
      <c r="AX520" s="14" t="s">
        <v>79</v>
      </c>
      <c r="AY520" s="246" t="s">
        <v>132</v>
      </c>
    </row>
    <row r="521" s="15" customFormat="1">
      <c r="A521" s="15"/>
      <c r="B521" s="247"/>
      <c r="C521" s="248"/>
      <c r="D521" s="227" t="s">
        <v>141</v>
      </c>
      <c r="E521" s="249" t="s">
        <v>1</v>
      </c>
      <c r="F521" s="250" t="s">
        <v>149</v>
      </c>
      <c r="G521" s="248"/>
      <c r="H521" s="251">
        <v>65.400000000000006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57" t="s">
        <v>141</v>
      </c>
      <c r="AU521" s="257" t="s">
        <v>86</v>
      </c>
      <c r="AV521" s="15" t="s">
        <v>139</v>
      </c>
      <c r="AW521" s="15" t="s">
        <v>36</v>
      </c>
      <c r="AX521" s="15" t="s">
        <v>84</v>
      </c>
      <c r="AY521" s="257" t="s">
        <v>132</v>
      </c>
    </row>
    <row r="522" s="14" customFormat="1">
      <c r="A522" s="14"/>
      <c r="B522" s="236"/>
      <c r="C522" s="237"/>
      <c r="D522" s="227" t="s">
        <v>141</v>
      </c>
      <c r="E522" s="237"/>
      <c r="F522" s="239" t="s">
        <v>545</v>
      </c>
      <c r="G522" s="237"/>
      <c r="H522" s="240">
        <v>79.852999999999994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141</v>
      </c>
      <c r="AU522" s="246" t="s">
        <v>86</v>
      </c>
      <c r="AV522" s="14" t="s">
        <v>86</v>
      </c>
      <c r="AW522" s="14" t="s">
        <v>4</v>
      </c>
      <c r="AX522" s="14" t="s">
        <v>84</v>
      </c>
      <c r="AY522" s="246" t="s">
        <v>132</v>
      </c>
    </row>
    <row r="523" s="2" customFormat="1" ht="24.15" customHeight="1">
      <c r="A523" s="39"/>
      <c r="B523" s="40"/>
      <c r="C523" s="269" t="s">
        <v>546</v>
      </c>
      <c r="D523" s="269" t="s">
        <v>242</v>
      </c>
      <c r="E523" s="270" t="s">
        <v>547</v>
      </c>
      <c r="F523" s="271" t="s">
        <v>548</v>
      </c>
      <c r="G523" s="272" t="s">
        <v>137</v>
      </c>
      <c r="H523" s="273">
        <v>79.852999999999994</v>
      </c>
      <c r="I523" s="274"/>
      <c r="J523" s="275">
        <f>ROUND(I523*H523,2)</f>
        <v>0</v>
      </c>
      <c r="K523" s="271" t="s">
        <v>138</v>
      </c>
      <c r="L523" s="276"/>
      <c r="M523" s="277" t="s">
        <v>1</v>
      </c>
      <c r="N523" s="278" t="s">
        <v>44</v>
      </c>
      <c r="O523" s="92"/>
      <c r="P523" s="221">
        <f>O523*H523</f>
        <v>0</v>
      </c>
      <c r="Q523" s="221">
        <v>0.0054000000000000003</v>
      </c>
      <c r="R523" s="221">
        <f>Q523*H523</f>
        <v>0.43120619999999998</v>
      </c>
      <c r="S523" s="221">
        <v>0</v>
      </c>
      <c r="T523" s="222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3" t="s">
        <v>317</v>
      </c>
      <c r="AT523" s="223" t="s">
        <v>242</v>
      </c>
      <c r="AU523" s="223" t="s">
        <v>86</v>
      </c>
      <c r="AY523" s="18" t="s">
        <v>132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8" t="s">
        <v>84</v>
      </c>
      <c r="BK523" s="224">
        <f>ROUND(I523*H523,2)</f>
        <v>0</v>
      </c>
      <c r="BL523" s="18" t="s">
        <v>241</v>
      </c>
      <c r="BM523" s="223" t="s">
        <v>549</v>
      </c>
    </row>
    <row r="524" s="13" customFormat="1">
      <c r="A524" s="13"/>
      <c r="B524" s="225"/>
      <c r="C524" s="226"/>
      <c r="D524" s="227" t="s">
        <v>141</v>
      </c>
      <c r="E524" s="228" t="s">
        <v>1</v>
      </c>
      <c r="F524" s="229" t="s">
        <v>282</v>
      </c>
      <c r="G524" s="226"/>
      <c r="H524" s="228" t="s">
        <v>1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141</v>
      </c>
      <c r="AU524" s="235" t="s">
        <v>86</v>
      </c>
      <c r="AV524" s="13" t="s">
        <v>84</v>
      </c>
      <c r="AW524" s="13" t="s">
        <v>36</v>
      </c>
      <c r="AX524" s="13" t="s">
        <v>79</v>
      </c>
      <c r="AY524" s="235" t="s">
        <v>132</v>
      </c>
    </row>
    <row r="525" s="13" customFormat="1">
      <c r="A525" s="13"/>
      <c r="B525" s="225"/>
      <c r="C525" s="226"/>
      <c r="D525" s="227" t="s">
        <v>141</v>
      </c>
      <c r="E525" s="228" t="s">
        <v>1</v>
      </c>
      <c r="F525" s="229" t="s">
        <v>283</v>
      </c>
      <c r="G525" s="226"/>
      <c r="H525" s="228" t="s">
        <v>1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141</v>
      </c>
      <c r="AU525" s="235" t="s">
        <v>86</v>
      </c>
      <c r="AV525" s="13" t="s">
        <v>84</v>
      </c>
      <c r="AW525" s="13" t="s">
        <v>36</v>
      </c>
      <c r="AX525" s="13" t="s">
        <v>79</v>
      </c>
      <c r="AY525" s="235" t="s">
        <v>132</v>
      </c>
    </row>
    <row r="526" s="14" customFormat="1">
      <c r="A526" s="14"/>
      <c r="B526" s="236"/>
      <c r="C526" s="237"/>
      <c r="D526" s="227" t="s">
        <v>141</v>
      </c>
      <c r="E526" s="238" t="s">
        <v>1</v>
      </c>
      <c r="F526" s="239" t="s">
        <v>443</v>
      </c>
      <c r="G526" s="237"/>
      <c r="H526" s="240">
        <v>65.400000000000006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6" t="s">
        <v>141</v>
      </c>
      <c r="AU526" s="246" t="s">
        <v>86</v>
      </c>
      <c r="AV526" s="14" t="s">
        <v>86</v>
      </c>
      <c r="AW526" s="14" t="s">
        <v>36</v>
      </c>
      <c r="AX526" s="14" t="s">
        <v>79</v>
      </c>
      <c r="AY526" s="246" t="s">
        <v>132</v>
      </c>
    </row>
    <row r="527" s="15" customFormat="1">
      <c r="A527" s="15"/>
      <c r="B527" s="247"/>
      <c r="C527" s="248"/>
      <c r="D527" s="227" t="s">
        <v>141</v>
      </c>
      <c r="E527" s="249" t="s">
        <v>1</v>
      </c>
      <c r="F527" s="250" t="s">
        <v>149</v>
      </c>
      <c r="G527" s="248"/>
      <c r="H527" s="251">
        <v>65.400000000000006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7" t="s">
        <v>141</v>
      </c>
      <c r="AU527" s="257" t="s">
        <v>86</v>
      </c>
      <c r="AV527" s="15" t="s">
        <v>139</v>
      </c>
      <c r="AW527" s="15" t="s">
        <v>36</v>
      </c>
      <c r="AX527" s="15" t="s">
        <v>84</v>
      </c>
      <c r="AY527" s="257" t="s">
        <v>132</v>
      </c>
    </row>
    <row r="528" s="14" customFormat="1">
      <c r="A528" s="14"/>
      <c r="B528" s="236"/>
      <c r="C528" s="237"/>
      <c r="D528" s="227" t="s">
        <v>141</v>
      </c>
      <c r="E528" s="237"/>
      <c r="F528" s="239" t="s">
        <v>545</v>
      </c>
      <c r="G528" s="237"/>
      <c r="H528" s="240">
        <v>79.852999999999994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141</v>
      </c>
      <c r="AU528" s="246" t="s">
        <v>86</v>
      </c>
      <c r="AV528" s="14" t="s">
        <v>86</v>
      </c>
      <c r="AW528" s="14" t="s">
        <v>4</v>
      </c>
      <c r="AX528" s="14" t="s">
        <v>84</v>
      </c>
      <c r="AY528" s="246" t="s">
        <v>132</v>
      </c>
    </row>
    <row r="529" s="2" customFormat="1" ht="16.5" customHeight="1">
      <c r="A529" s="39"/>
      <c r="B529" s="40"/>
      <c r="C529" s="212" t="s">
        <v>550</v>
      </c>
      <c r="D529" s="212" t="s">
        <v>134</v>
      </c>
      <c r="E529" s="213" t="s">
        <v>551</v>
      </c>
      <c r="F529" s="214" t="s">
        <v>552</v>
      </c>
      <c r="G529" s="215" t="s">
        <v>137</v>
      </c>
      <c r="H529" s="216">
        <v>65.400000000000006</v>
      </c>
      <c r="I529" s="217"/>
      <c r="J529" s="218">
        <f>ROUND(I529*H529,2)</f>
        <v>0</v>
      </c>
      <c r="K529" s="214" t="s">
        <v>138</v>
      </c>
      <c r="L529" s="45"/>
      <c r="M529" s="219" t="s">
        <v>1</v>
      </c>
      <c r="N529" s="220" t="s">
        <v>44</v>
      </c>
      <c r="O529" s="92"/>
      <c r="P529" s="221">
        <f>O529*H529</f>
        <v>0</v>
      </c>
      <c r="Q529" s="221">
        <v>4.0000000000000003E-05</v>
      </c>
      <c r="R529" s="221">
        <f>Q529*H529</f>
        <v>0.0026160000000000003</v>
      </c>
      <c r="S529" s="221">
        <v>0</v>
      </c>
      <c r="T529" s="222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3" t="s">
        <v>241</v>
      </c>
      <c r="AT529" s="223" t="s">
        <v>134</v>
      </c>
      <c r="AU529" s="223" t="s">
        <v>86</v>
      </c>
      <c r="AY529" s="18" t="s">
        <v>132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8" t="s">
        <v>84</v>
      </c>
      <c r="BK529" s="224">
        <f>ROUND(I529*H529,2)</f>
        <v>0</v>
      </c>
      <c r="BL529" s="18" t="s">
        <v>241</v>
      </c>
      <c r="BM529" s="223" t="s">
        <v>553</v>
      </c>
    </row>
    <row r="530" s="13" customFormat="1">
      <c r="A530" s="13"/>
      <c r="B530" s="225"/>
      <c r="C530" s="226"/>
      <c r="D530" s="227" t="s">
        <v>141</v>
      </c>
      <c r="E530" s="228" t="s">
        <v>1</v>
      </c>
      <c r="F530" s="229" t="s">
        <v>282</v>
      </c>
      <c r="G530" s="226"/>
      <c r="H530" s="228" t="s">
        <v>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141</v>
      </c>
      <c r="AU530" s="235" t="s">
        <v>86</v>
      </c>
      <c r="AV530" s="13" t="s">
        <v>84</v>
      </c>
      <c r="AW530" s="13" t="s">
        <v>36</v>
      </c>
      <c r="AX530" s="13" t="s">
        <v>79</v>
      </c>
      <c r="AY530" s="235" t="s">
        <v>132</v>
      </c>
    </row>
    <row r="531" s="13" customFormat="1">
      <c r="A531" s="13"/>
      <c r="B531" s="225"/>
      <c r="C531" s="226"/>
      <c r="D531" s="227" t="s">
        <v>141</v>
      </c>
      <c r="E531" s="228" t="s">
        <v>1</v>
      </c>
      <c r="F531" s="229" t="s">
        <v>283</v>
      </c>
      <c r="G531" s="226"/>
      <c r="H531" s="228" t="s">
        <v>1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141</v>
      </c>
      <c r="AU531" s="235" t="s">
        <v>86</v>
      </c>
      <c r="AV531" s="13" t="s">
        <v>84</v>
      </c>
      <c r="AW531" s="13" t="s">
        <v>36</v>
      </c>
      <c r="AX531" s="13" t="s">
        <v>79</v>
      </c>
      <c r="AY531" s="235" t="s">
        <v>132</v>
      </c>
    </row>
    <row r="532" s="14" customFormat="1">
      <c r="A532" s="14"/>
      <c r="B532" s="236"/>
      <c r="C532" s="237"/>
      <c r="D532" s="227" t="s">
        <v>141</v>
      </c>
      <c r="E532" s="238" t="s">
        <v>1</v>
      </c>
      <c r="F532" s="239" t="s">
        <v>443</v>
      </c>
      <c r="G532" s="237"/>
      <c r="H532" s="240">
        <v>65.400000000000006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141</v>
      </c>
      <c r="AU532" s="246" t="s">
        <v>86</v>
      </c>
      <c r="AV532" s="14" t="s">
        <v>86</v>
      </c>
      <c r="AW532" s="14" t="s">
        <v>36</v>
      </c>
      <c r="AX532" s="14" t="s">
        <v>79</v>
      </c>
      <c r="AY532" s="246" t="s">
        <v>132</v>
      </c>
    </row>
    <row r="533" s="15" customFormat="1">
      <c r="A533" s="15"/>
      <c r="B533" s="247"/>
      <c r="C533" s="248"/>
      <c r="D533" s="227" t="s">
        <v>141</v>
      </c>
      <c r="E533" s="249" t="s">
        <v>1</v>
      </c>
      <c r="F533" s="250" t="s">
        <v>149</v>
      </c>
      <c r="G533" s="248"/>
      <c r="H533" s="251">
        <v>65.400000000000006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7" t="s">
        <v>141</v>
      </c>
      <c r="AU533" s="257" t="s">
        <v>86</v>
      </c>
      <c r="AV533" s="15" t="s">
        <v>139</v>
      </c>
      <c r="AW533" s="15" t="s">
        <v>36</v>
      </c>
      <c r="AX533" s="15" t="s">
        <v>84</v>
      </c>
      <c r="AY533" s="257" t="s">
        <v>132</v>
      </c>
    </row>
    <row r="534" s="2" customFormat="1" ht="16.5" customHeight="1">
      <c r="A534" s="39"/>
      <c r="B534" s="40"/>
      <c r="C534" s="269" t="s">
        <v>554</v>
      </c>
      <c r="D534" s="269" t="s">
        <v>242</v>
      </c>
      <c r="E534" s="270" t="s">
        <v>555</v>
      </c>
      <c r="F534" s="271" t="s">
        <v>556</v>
      </c>
      <c r="G534" s="272" t="s">
        <v>137</v>
      </c>
      <c r="H534" s="273">
        <v>79.852999999999994</v>
      </c>
      <c r="I534" s="274"/>
      <c r="J534" s="275">
        <f>ROUND(I534*H534,2)</f>
        <v>0</v>
      </c>
      <c r="K534" s="271" t="s">
        <v>138</v>
      </c>
      <c r="L534" s="276"/>
      <c r="M534" s="277" t="s">
        <v>1</v>
      </c>
      <c r="N534" s="278" t="s">
        <v>44</v>
      </c>
      <c r="O534" s="92"/>
      <c r="P534" s="221">
        <f>O534*H534</f>
        <v>0</v>
      </c>
      <c r="Q534" s="221">
        <v>0.00029999999999999997</v>
      </c>
      <c r="R534" s="221">
        <f>Q534*H534</f>
        <v>0.023955899999999995</v>
      </c>
      <c r="S534" s="221">
        <v>0</v>
      </c>
      <c r="T534" s="222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23" t="s">
        <v>317</v>
      </c>
      <c r="AT534" s="223" t="s">
        <v>242</v>
      </c>
      <c r="AU534" s="223" t="s">
        <v>86</v>
      </c>
      <c r="AY534" s="18" t="s">
        <v>132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8" t="s">
        <v>84</v>
      </c>
      <c r="BK534" s="224">
        <f>ROUND(I534*H534,2)</f>
        <v>0</v>
      </c>
      <c r="BL534" s="18" t="s">
        <v>241</v>
      </c>
      <c r="BM534" s="223" t="s">
        <v>557</v>
      </c>
    </row>
    <row r="535" s="14" customFormat="1">
      <c r="A535" s="14"/>
      <c r="B535" s="236"/>
      <c r="C535" s="237"/>
      <c r="D535" s="227" t="s">
        <v>141</v>
      </c>
      <c r="E535" s="237"/>
      <c r="F535" s="239" t="s">
        <v>545</v>
      </c>
      <c r="G535" s="237"/>
      <c r="H535" s="240">
        <v>79.852999999999994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141</v>
      </c>
      <c r="AU535" s="246" t="s">
        <v>86</v>
      </c>
      <c r="AV535" s="14" t="s">
        <v>86</v>
      </c>
      <c r="AW535" s="14" t="s">
        <v>4</v>
      </c>
      <c r="AX535" s="14" t="s">
        <v>84</v>
      </c>
      <c r="AY535" s="246" t="s">
        <v>132</v>
      </c>
    </row>
    <row r="536" s="2" customFormat="1" ht="16.5" customHeight="1">
      <c r="A536" s="39"/>
      <c r="B536" s="40"/>
      <c r="C536" s="212" t="s">
        <v>558</v>
      </c>
      <c r="D536" s="212" t="s">
        <v>134</v>
      </c>
      <c r="E536" s="213" t="s">
        <v>559</v>
      </c>
      <c r="F536" s="214" t="s">
        <v>560</v>
      </c>
      <c r="G536" s="215" t="s">
        <v>187</v>
      </c>
      <c r="H536" s="216">
        <v>54.5</v>
      </c>
      <c r="I536" s="217"/>
      <c r="J536" s="218">
        <f>ROUND(I536*H536,2)</f>
        <v>0</v>
      </c>
      <c r="K536" s="214" t="s">
        <v>138</v>
      </c>
      <c r="L536" s="45"/>
      <c r="M536" s="219" t="s">
        <v>1</v>
      </c>
      <c r="N536" s="220" t="s">
        <v>44</v>
      </c>
      <c r="O536" s="92"/>
      <c r="P536" s="221">
        <f>O536*H536</f>
        <v>0</v>
      </c>
      <c r="Q536" s="221">
        <v>0.00016000000000000001</v>
      </c>
      <c r="R536" s="221">
        <f>Q536*H536</f>
        <v>0.0087200000000000003</v>
      </c>
      <c r="S536" s="221">
        <v>0</v>
      </c>
      <c r="T536" s="222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3" t="s">
        <v>241</v>
      </c>
      <c r="AT536" s="223" t="s">
        <v>134</v>
      </c>
      <c r="AU536" s="223" t="s">
        <v>86</v>
      </c>
      <c r="AY536" s="18" t="s">
        <v>132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84</v>
      </c>
      <c r="BK536" s="224">
        <f>ROUND(I536*H536,2)</f>
        <v>0</v>
      </c>
      <c r="BL536" s="18" t="s">
        <v>241</v>
      </c>
      <c r="BM536" s="223" t="s">
        <v>561</v>
      </c>
    </row>
    <row r="537" s="13" customFormat="1">
      <c r="A537" s="13"/>
      <c r="B537" s="225"/>
      <c r="C537" s="226"/>
      <c r="D537" s="227" t="s">
        <v>141</v>
      </c>
      <c r="E537" s="228" t="s">
        <v>1</v>
      </c>
      <c r="F537" s="229" t="s">
        <v>282</v>
      </c>
      <c r="G537" s="226"/>
      <c r="H537" s="228" t="s">
        <v>1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141</v>
      </c>
      <c r="AU537" s="235" t="s">
        <v>86</v>
      </c>
      <c r="AV537" s="13" t="s">
        <v>84</v>
      </c>
      <c r="AW537" s="13" t="s">
        <v>36</v>
      </c>
      <c r="AX537" s="13" t="s">
        <v>79</v>
      </c>
      <c r="AY537" s="235" t="s">
        <v>132</v>
      </c>
    </row>
    <row r="538" s="13" customFormat="1">
      <c r="A538" s="13"/>
      <c r="B538" s="225"/>
      <c r="C538" s="226"/>
      <c r="D538" s="227" t="s">
        <v>141</v>
      </c>
      <c r="E538" s="228" t="s">
        <v>1</v>
      </c>
      <c r="F538" s="229" t="s">
        <v>283</v>
      </c>
      <c r="G538" s="226"/>
      <c r="H538" s="228" t="s">
        <v>1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141</v>
      </c>
      <c r="AU538" s="235" t="s">
        <v>86</v>
      </c>
      <c r="AV538" s="13" t="s">
        <v>84</v>
      </c>
      <c r="AW538" s="13" t="s">
        <v>36</v>
      </c>
      <c r="AX538" s="13" t="s">
        <v>79</v>
      </c>
      <c r="AY538" s="235" t="s">
        <v>132</v>
      </c>
    </row>
    <row r="539" s="14" customFormat="1">
      <c r="A539" s="14"/>
      <c r="B539" s="236"/>
      <c r="C539" s="237"/>
      <c r="D539" s="227" t="s">
        <v>141</v>
      </c>
      <c r="E539" s="238" t="s">
        <v>1</v>
      </c>
      <c r="F539" s="239" t="s">
        <v>562</v>
      </c>
      <c r="G539" s="237"/>
      <c r="H539" s="240">
        <v>54.5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6" t="s">
        <v>141</v>
      </c>
      <c r="AU539" s="246" t="s">
        <v>86</v>
      </c>
      <c r="AV539" s="14" t="s">
        <v>86</v>
      </c>
      <c r="AW539" s="14" t="s">
        <v>36</v>
      </c>
      <c r="AX539" s="14" t="s">
        <v>79</v>
      </c>
      <c r="AY539" s="246" t="s">
        <v>132</v>
      </c>
    </row>
    <row r="540" s="15" customFormat="1">
      <c r="A540" s="15"/>
      <c r="B540" s="247"/>
      <c r="C540" s="248"/>
      <c r="D540" s="227" t="s">
        <v>141</v>
      </c>
      <c r="E540" s="249" t="s">
        <v>1</v>
      </c>
      <c r="F540" s="250" t="s">
        <v>149</v>
      </c>
      <c r="G540" s="248"/>
      <c r="H540" s="251">
        <v>54.5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7" t="s">
        <v>141</v>
      </c>
      <c r="AU540" s="257" t="s">
        <v>86</v>
      </c>
      <c r="AV540" s="15" t="s">
        <v>139</v>
      </c>
      <c r="AW540" s="15" t="s">
        <v>36</v>
      </c>
      <c r="AX540" s="15" t="s">
        <v>84</v>
      </c>
      <c r="AY540" s="257" t="s">
        <v>132</v>
      </c>
    </row>
    <row r="541" s="2" customFormat="1" ht="16.5" customHeight="1">
      <c r="A541" s="39"/>
      <c r="B541" s="40"/>
      <c r="C541" s="212" t="s">
        <v>563</v>
      </c>
      <c r="D541" s="212" t="s">
        <v>134</v>
      </c>
      <c r="E541" s="213" t="s">
        <v>564</v>
      </c>
      <c r="F541" s="214" t="s">
        <v>565</v>
      </c>
      <c r="G541" s="215" t="s">
        <v>566</v>
      </c>
      <c r="H541" s="283"/>
      <c r="I541" s="217"/>
      <c r="J541" s="218">
        <f>ROUND(I541*H541,2)</f>
        <v>0</v>
      </c>
      <c r="K541" s="214" t="s">
        <v>138</v>
      </c>
      <c r="L541" s="45"/>
      <c r="M541" s="219" t="s">
        <v>1</v>
      </c>
      <c r="N541" s="220" t="s">
        <v>44</v>
      </c>
      <c r="O541" s="92"/>
      <c r="P541" s="221">
        <f>O541*H541</f>
        <v>0</v>
      </c>
      <c r="Q541" s="221">
        <v>0</v>
      </c>
      <c r="R541" s="221">
        <f>Q541*H541</f>
        <v>0</v>
      </c>
      <c r="S541" s="221">
        <v>0</v>
      </c>
      <c r="T541" s="222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3" t="s">
        <v>241</v>
      </c>
      <c r="AT541" s="223" t="s">
        <v>134</v>
      </c>
      <c r="AU541" s="223" t="s">
        <v>86</v>
      </c>
      <c r="AY541" s="18" t="s">
        <v>132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8" t="s">
        <v>84</v>
      </c>
      <c r="BK541" s="224">
        <f>ROUND(I541*H541,2)</f>
        <v>0</v>
      </c>
      <c r="BL541" s="18" t="s">
        <v>241</v>
      </c>
      <c r="BM541" s="223" t="s">
        <v>567</v>
      </c>
    </row>
    <row r="542" s="12" customFormat="1" ht="22.8" customHeight="1">
      <c r="A542" s="12"/>
      <c r="B542" s="196"/>
      <c r="C542" s="197"/>
      <c r="D542" s="198" t="s">
        <v>78</v>
      </c>
      <c r="E542" s="210" t="s">
        <v>568</v>
      </c>
      <c r="F542" s="210" t="s">
        <v>569</v>
      </c>
      <c r="G542" s="197"/>
      <c r="H542" s="197"/>
      <c r="I542" s="200"/>
      <c r="J542" s="211">
        <f>BK542</f>
        <v>0</v>
      </c>
      <c r="K542" s="197"/>
      <c r="L542" s="202"/>
      <c r="M542" s="203"/>
      <c r="N542" s="204"/>
      <c r="O542" s="204"/>
      <c r="P542" s="205">
        <f>SUM(P543:P566)</f>
        <v>0</v>
      </c>
      <c r="Q542" s="204"/>
      <c r="R542" s="205">
        <f>SUM(R543:R566)</f>
        <v>0.136272</v>
      </c>
      <c r="S542" s="204"/>
      <c r="T542" s="206">
        <f>SUM(T543:T566)</f>
        <v>0.10564999999999999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7" t="s">
        <v>86</v>
      </c>
      <c r="AT542" s="208" t="s">
        <v>78</v>
      </c>
      <c r="AU542" s="208" t="s">
        <v>84</v>
      </c>
      <c r="AY542" s="207" t="s">
        <v>132</v>
      </c>
      <c r="BK542" s="209">
        <f>SUM(BK543:BK566)</f>
        <v>0</v>
      </c>
    </row>
    <row r="543" s="2" customFormat="1" ht="16.5" customHeight="1">
      <c r="A543" s="39"/>
      <c r="B543" s="40"/>
      <c r="C543" s="212" t="s">
        <v>570</v>
      </c>
      <c r="D543" s="212" t="s">
        <v>134</v>
      </c>
      <c r="E543" s="213" t="s">
        <v>571</v>
      </c>
      <c r="F543" s="214" t="s">
        <v>572</v>
      </c>
      <c r="G543" s="215" t="s">
        <v>187</v>
      </c>
      <c r="H543" s="216">
        <v>13.4</v>
      </c>
      <c r="I543" s="217"/>
      <c r="J543" s="218">
        <f>ROUND(I543*H543,2)</f>
        <v>0</v>
      </c>
      <c r="K543" s="214" t="s">
        <v>138</v>
      </c>
      <c r="L543" s="45"/>
      <c r="M543" s="219" t="s">
        <v>1</v>
      </c>
      <c r="N543" s="220" t="s">
        <v>44</v>
      </c>
      <c r="O543" s="92"/>
      <c r="P543" s="221">
        <f>O543*H543</f>
        <v>0</v>
      </c>
      <c r="Q543" s="221">
        <v>0.0016800000000000001</v>
      </c>
      <c r="R543" s="221">
        <f>Q543*H543</f>
        <v>0.022512000000000001</v>
      </c>
      <c r="S543" s="221">
        <v>0</v>
      </c>
      <c r="T543" s="222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3" t="s">
        <v>241</v>
      </c>
      <c r="AT543" s="223" t="s">
        <v>134</v>
      </c>
      <c r="AU543" s="223" t="s">
        <v>86</v>
      </c>
      <c r="AY543" s="18" t="s">
        <v>132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8" t="s">
        <v>84</v>
      </c>
      <c r="BK543" s="224">
        <f>ROUND(I543*H543,2)</f>
        <v>0</v>
      </c>
      <c r="BL543" s="18" t="s">
        <v>241</v>
      </c>
      <c r="BM543" s="223" t="s">
        <v>573</v>
      </c>
    </row>
    <row r="544" s="13" customFormat="1">
      <c r="A544" s="13"/>
      <c r="B544" s="225"/>
      <c r="C544" s="226"/>
      <c r="D544" s="227" t="s">
        <v>141</v>
      </c>
      <c r="E544" s="228" t="s">
        <v>1</v>
      </c>
      <c r="F544" s="229" t="s">
        <v>574</v>
      </c>
      <c r="G544" s="226"/>
      <c r="H544" s="228" t="s">
        <v>1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141</v>
      </c>
      <c r="AU544" s="235" t="s">
        <v>86</v>
      </c>
      <c r="AV544" s="13" t="s">
        <v>84</v>
      </c>
      <c r="AW544" s="13" t="s">
        <v>36</v>
      </c>
      <c r="AX544" s="13" t="s">
        <v>79</v>
      </c>
      <c r="AY544" s="235" t="s">
        <v>132</v>
      </c>
    </row>
    <row r="545" s="14" customFormat="1">
      <c r="A545" s="14"/>
      <c r="B545" s="236"/>
      <c r="C545" s="237"/>
      <c r="D545" s="227" t="s">
        <v>141</v>
      </c>
      <c r="E545" s="238" t="s">
        <v>1</v>
      </c>
      <c r="F545" s="239" t="s">
        <v>575</v>
      </c>
      <c r="G545" s="237"/>
      <c r="H545" s="240">
        <v>10.1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141</v>
      </c>
      <c r="AU545" s="246" t="s">
        <v>86</v>
      </c>
      <c r="AV545" s="14" t="s">
        <v>86</v>
      </c>
      <c r="AW545" s="14" t="s">
        <v>36</v>
      </c>
      <c r="AX545" s="14" t="s">
        <v>79</v>
      </c>
      <c r="AY545" s="246" t="s">
        <v>132</v>
      </c>
    </row>
    <row r="546" s="14" customFormat="1">
      <c r="A546" s="14"/>
      <c r="B546" s="236"/>
      <c r="C546" s="237"/>
      <c r="D546" s="227" t="s">
        <v>141</v>
      </c>
      <c r="E546" s="238" t="s">
        <v>1</v>
      </c>
      <c r="F546" s="239" t="s">
        <v>576</v>
      </c>
      <c r="G546" s="237"/>
      <c r="H546" s="240">
        <v>3.2999999999999998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141</v>
      </c>
      <c r="AU546" s="246" t="s">
        <v>86</v>
      </c>
      <c r="AV546" s="14" t="s">
        <v>86</v>
      </c>
      <c r="AW546" s="14" t="s">
        <v>36</v>
      </c>
      <c r="AX546" s="14" t="s">
        <v>79</v>
      </c>
      <c r="AY546" s="246" t="s">
        <v>132</v>
      </c>
    </row>
    <row r="547" s="15" customFormat="1">
      <c r="A547" s="15"/>
      <c r="B547" s="247"/>
      <c r="C547" s="248"/>
      <c r="D547" s="227" t="s">
        <v>141</v>
      </c>
      <c r="E547" s="249" t="s">
        <v>1</v>
      </c>
      <c r="F547" s="250" t="s">
        <v>149</v>
      </c>
      <c r="G547" s="248"/>
      <c r="H547" s="251">
        <v>13.4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7" t="s">
        <v>141</v>
      </c>
      <c r="AU547" s="257" t="s">
        <v>86</v>
      </c>
      <c r="AV547" s="15" t="s">
        <v>139</v>
      </c>
      <c r="AW547" s="15" t="s">
        <v>36</v>
      </c>
      <c r="AX547" s="15" t="s">
        <v>84</v>
      </c>
      <c r="AY547" s="257" t="s">
        <v>132</v>
      </c>
    </row>
    <row r="548" s="2" customFormat="1" ht="16.5" customHeight="1">
      <c r="A548" s="39"/>
      <c r="B548" s="40"/>
      <c r="C548" s="212" t="s">
        <v>577</v>
      </c>
      <c r="D548" s="212" t="s">
        <v>134</v>
      </c>
      <c r="E548" s="213" t="s">
        <v>578</v>
      </c>
      <c r="F548" s="214" t="s">
        <v>579</v>
      </c>
      <c r="G548" s="215" t="s">
        <v>187</v>
      </c>
      <c r="H548" s="216">
        <v>34.5</v>
      </c>
      <c r="I548" s="217"/>
      <c r="J548" s="218">
        <f>ROUND(I548*H548,2)</f>
        <v>0</v>
      </c>
      <c r="K548" s="214" t="s">
        <v>138</v>
      </c>
      <c r="L548" s="45"/>
      <c r="M548" s="219" t="s">
        <v>1</v>
      </c>
      <c r="N548" s="220" t="s">
        <v>44</v>
      </c>
      <c r="O548" s="92"/>
      <c r="P548" s="221">
        <f>O548*H548</f>
        <v>0</v>
      </c>
      <c r="Q548" s="221">
        <v>0.0030799999999999998</v>
      </c>
      <c r="R548" s="221">
        <f>Q548*H548</f>
        <v>0.10625999999999999</v>
      </c>
      <c r="S548" s="221">
        <v>0</v>
      </c>
      <c r="T548" s="222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3" t="s">
        <v>241</v>
      </c>
      <c r="AT548" s="223" t="s">
        <v>134</v>
      </c>
      <c r="AU548" s="223" t="s">
        <v>86</v>
      </c>
      <c r="AY548" s="18" t="s">
        <v>132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8" t="s">
        <v>84</v>
      </c>
      <c r="BK548" s="224">
        <f>ROUND(I548*H548,2)</f>
        <v>0</v>
      </c>
      <c r="BL548" s="18" t="s">
        <v>241</v>
      </c>
      <c r="BM548" s="223" t="s">
        <v>580</v>
      </c>
    </row>
    <row r="549" s="13" customFormat="1">
      <c r="A549" s="13"/>
      <c r="B549" s="225"/>
      <c r="C549" s="226"/>
      <c r="D549" s="227" t="s">
        <v>141</v>
      </c>
      <c r="E549" s="228" t="s">
        <v>1</v>
      </c>
      <c r="F549" s="229" t="s">
        <v>574</v>
      </c>
      <c r="G549" s="226"/>
      <c r="H549" s="228" t="s">
        <v>1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141</v>
      </c>
      <c r="AU549" s="235" t="s">
        <v>86</v>
      </c>
      <c r="AV549" s="13" t="s">
        <v>84</v>
      </c>
      <c r="AW549" s="13" t="s">
        <v>36</v>
      </c>
      <c r="AX549" s="13" t="s">
        <v>79</v>
      </c>
      <c r="AY549" s="235" t="s">
        <v>132</v>
      </c>
    </row>
    <row r="550" s="14" customFormat="1">
      <c r="A550" s="14"/>
      <c r="B550" s="236"/>
      <c r="C550" s="237"/>
      <c r="D550" s="227" t="s">
        <v>141</v>
      </c>
      <c r="E550" s="238" t="s">
        <v>1</v>
      </c>
      <c r="F550" s="239" t="s">
        <v>581</v>
      </c>
      <c r="G550" s="237"/>
      <c r="H550" s="240">
        <v>11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141</v>
      </c>
      <c r="AU550" s="246" t="s">
        <v>86</v>
      </c>
      <c r="AV550" s="14" t="s">
        <v>86</v>
      </c>
      <c r="AW550" s="14" t="s">
        <v>36</v>
      </c>
      <c r="AX550" s="14" t="s">
        <v>79</v>
      </c>
      <c r="AY550" s="246" t="s">
        <v>132</v>
      </c>
    </row>
    <row r="551" s="14" customFormat="1">
      <c r="A551" s="14"/>
      <c r="B551" s="236"/>
      <c r="C551" s="237"/>
      <c r="D551" s="227" t="s">
        <v>141</v>
      </c>
      <c r="E551" s="238" t="s">
        <v>1</v>
      </c>
      <c r="F551" s="239" t="s">
        <v>582</v>
      </c>
      <c r="G551" s="237"/>
      <c r="H551" s="240">
        <v>6.7000000000000002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141</v>
      </c>
      <c r="AU551" s="246" t="s">
        <v>86</v>
      </c>
      <c r="AV551" s="14" t="s">
        <v>86</v>
      </c>
      <c r="AW551" s="14" t="s">
        <v>36</v>
      </c>
      <c r="AX551" s="14" t="s">
        <v>79</v>
      </c>
      <c r="AY551" s="246" t="s">
        <v>132</v>
      </c>
    </row>
    <row r="552" s="14" customFormat="1">
      <c r="A552" s="14"/>
      <c r="B552" s="236"/>
      <c r="C552" s="237"/>
      <c r="D552" s="227" t="s">
        <v>141</v>
      </c>
      <c r="E552" s="238" t="s">
        <v>1</v>
      </c>
      <c r="F552" s="239" t="s">
        <v>583</v>
      </c>
      <c r="G552" s="237"/>
      <c r="H552" s="240">
        <v>12.699999999999999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141</v>
      </c>
      <c r="AU552" s="246" t="s">
        <v>86</v>
      </c>
      <c r="AV552" s="14" t="s">
        <v>86</v>
      </c>
      <c r="AW552" s="14" t="s">
        <v>36</v>
      </c>
      <c r="AX552" s="14" t="s">
        <v>79</v>
      </c>
      <c r="AY552" s="246" t="s">
        <v>132</v>
      </c>
    </row>
    <row r="553" s="14" customFormat="1">
      <c r="A553" s="14"/>
      <c r="B553" s="236"/>
      <c r="C553" s="237"/>
      <c r="D553" s="227" t="s">
        <v>141</v>
      </c>
      <c r="E553" s="238" t="s">
        <v>1</v>
      </c>
      <c r="F553" s="239" t="s">
        <v>584</v>
      </c>
      <c r="G553" s="237"/>
      <c r="H553" s="240">
        <v>4.0999999999999996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6" t="s">
        <v>141</v>
      </c>
      <c r="AU553" s="246" t="s">
        <v>86</v>
      </c>
      <c r="AV553" s="14" t="s">
        <v>86</v>
      </c>
      <c r="AW553" s="14" t="s">
        <v>36</v>
      </c>
      <c r="AX553" s="14" t="s">
        <v>79</v>
      </c>
      <c r="AY553" s="246" t="s">
        <v>132</v>
      </c>
    </row>
    <row r="554" s="15" customFormat="1">
      <c r="A554" s="15"/>
      <c r="B554" s="247"/>
      <c r="C554" s="248"/>
      <c r="D554" s="227" t="s">
        <v>141</v>
      </c>
      <c r="E554" s="249" t="s">
        <v>1</v>
      </c>
      <c r="F554" s="250" t="s">
        <v>149</v>
      </c>
      <c r="G554" s="248"/>
      <c r="H554" s="251">
        <v>34.5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141</v>
      </c>
      <c r="AU554" s="257" t="s">
        <v>86</v>
      </c>
      <c r="AV554" s="15" t="s">
        <v>139</v>
      </c>
      <c r="AW554" s="15" t="s">
        <v>36</v>
      </c>
      <c r="AX554" s="15" t="s">
        <v>84</v>
      </c>
      <c r="AY554" s="257" t="s">
        <v>132</v>
      </c>
    </row>
    <row r="555" s="2" customFormat="1" ht="16.5" customHeight="1">
      <c r="A555" s="39"/>
      <c r="B555" s="40"/>
      <c r="C555" s="212" t="s">
        <v>585</v>
      </c>
      <c r="D555" s="212" t="s">
        <v>134</v>
      </c>
      <c r="E555" s="213" t="s">
        <v>586</v>
      </c>
      <c r="F555" s="214" t="s">
        <v>587</v>
      </c>
      <c r="G555" s="215" t="s">
        <v>304</v>
      </c>
      <c r="H555" s="216">
        <v>5</v>
      </c>
      <c r="I555" s="217"/>
      <c r="J555" s="218">
        <f>ROUND(I555*H555,2)</f>
        <v>0</v>
      </c>
      <c r="K555" s="214" t="s">
        <v>138</v>
      </c>
      <c r="L555" s="45"/>
      <c r="M555" s="219" t="s">
        <v>1</v>
      </c>
      <c r="N555" s="220" t="s">
        <v>44</v>
      </c>
      <c r="O555" s="92"/>
      <c r="P555" s="221">
        <f>O555*H555</f>
        <v>0</v>
      </c>
      <c r="Q555" s="221">
        <v>0.0015</v>
      </c>
      <c r="R555" s="221">
        <f>Q555*H555</f>
        <v>0.0074999999999999997</v>
      </c>
      <c r="S555" s="221">
        <v>0</v>
      </c>
      <c r="T555" s="222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3" t="s">
        <v>241</v>
      </c>
      <c r="AT555" s="223" t="s">
        <v>134</v>
      </c>
      <c r="AU555" s="223" t="s">
        <v>86</v>
      </c>
      <c r="AY555" s="18" t="s">
        <v>132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8" t="s">
        <v>84</v>
      </c>
      <c r="BK555" s="224">
        <f>ROUND(I555*H555,2)</f>
        <v>0</v>
      </c>
      <c r="BL555" s="18" t="s">
        <v>241</v>
      </c>
      <c r="BM555" s="223" t="s">
        <v>588</v>
      </c>
    </row>
    <row r="556" s="13" customFormat="1">
      <c r="A556" s="13"/>
      <c r="B556" s="225"/>
      <c r="C556" s="226"/>
      <c r="D556" s="227" t="s">
        <v>141</v>
      </c>
      <c r="E556" s="228" t="s">
        <v>1</v>
      </c>
      <c r="F556" s="229" t="s">
        <v>201</v>
      </c>
      <c r="G556" s="226"/>
      <c r="H556" s="228" t="s">
        <v>1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5" t="s">
        <v>141</v>
      </c>
      <c r="AU556" s="235" t="s">
        <v>86</v>
      </c>
      <c r="AV556" s="13" t="s">
        <v>84</v>
      </c>
      <c r="AW556" s="13" t="s">
        <v>36</v>
      </c>
      <c r="AX556" s="13" t="s">
        <v>79</v>
      </c>
      <c r="AY556" s="235" t="s">
        <v>132</v>
      </c>
    </row>
    <row r="557" s="13" customFormat="1">
      <c r="A557" s="13"/>
      <c r="B557" s="225"/>
      <c r="C557" s="226"/>
      <c r="D557" s="227" t="s">
        <v>141</v>
      </c>
      <c r="E557" s="228" t="s">
        <v>1</v>
      </c>
      <c r="F557" s="229" t="s">
        <v>574</v>
      </c>
      <c r="G557" s="226"/>
      <c r="H557" s="228" t="s">
        <v>1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5" t="s">
        <v>141</v>
      </c>
      <c r="AU557" s="235" t="s">
        <v>86</v>
      </c>
      <c r="AV557" s="13" t="s">
        <v>84</v>
      </c>
      <c r="AW557" s="13" t="s">
        <v>36</v>
      </c>
      <c r="AX557" s="13" t="s">
        <v>79</v>
      </c>
      <c r="AY557" s="235" t="s">
        <v>132</v>
      </c>
    </row>
    <row r="558" s="14" customFormat="1">
      <c r="A558" s="14"/>
      <c r="B558" s="236"/>
      <c r="C558" s="237"/>
      <c r="D558" s="227" t="s">
        <v>141</v>
      </c>
      <c r="E558" s="238" t="s">
        <v>1</v>
      </c>
      <c r="F558" s="239" t="s">
        <v>176</v>
      </c>
      <c r="G558" s="237"/>
      <c r="H558" s="240">
        <v>5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141</v>
      </c>
      <c r="AU558" s="246" t="s">
        <v>86</v>
      </c>
      <c r="AV558" s="14" t="s">
        <v>86</v>
      </c>
      <c r="AW558" s="14" t="s">
        <v>36</v>
      </c>
      <c r="AX558" s="14" t="s">
        <v>79</v>
      </c>
      <c r="AY558" s="246" t="s">
        <v>132</v>
      </c>
    </row>
    <row r="559" s="15" customFormat="1">
      <c r="A559" s="15"/>
      <c r="B559" s="247"/>
      <c r="C559" s="248"/>
      <c r="D559" s="227" t="s">
        <v>141</v>
      </c>
      <c r="E559" s="249" t="s">
        <v>1</v>
      </c>
      <c r="F559" s="250" t="s">
        <v>149</v>
      </c>
      <c r="G559" s="248"/>
      <c r="H559" s="251">
        <v>5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7" t="s">
        <v>141</v>
      </c>
      <c r="AU559" s="257" t="s">
        <v>86</v>
      </c>
      <c r="AV559" s="15" t="s">
        <v>139</v>
      </c>
      <c r="AW559" s="15" t="s">
        <v>36</v>
      </c>
      <c r="AX559" s="15" t="s">
        <v>84</v>
      </c>
      <c r="AY559" s="257" t="s">
        <v>132</v>
      </c>
    </row>
    <row r="560" s="2" customFormat="1" ht="16.5" customHeight="1">
      <c r="A560" s="39"/>
      <c r="B560" s="40"/>
      <c r="C560" s="212" t="s">
        <v>589</v>
      </c>
      <c r="D560" s="212" t="s">
        <v>134</v>
      </c>
      <c r="E560" s="213" t="s">
        <v>590</v>
      </c>
      <c r="F560" s="214" t="s">
        <v>591</v>
      </c>
      <c r="G560" s="215" t="s">
        <v>304</v>
      </c>
      <c r="H560" s="216">
        <v>5</v>
      </c>
      <c r="I560" s="217"/>
      <c r="J560" s="218">
        <f>ROUND(I560*H560,2)</f>
        <v>0</v>
      </c>
      <c r="K560" s="214" t="s">
        <v>138</v>
      </c>
      <c r="L560" s="45"/>
      <c r="M560" s="219" t="s">
        <v>1</v>
      </c>
      <c r="N560" s="220" t="s">
        <v>44</v>
      </c>
      <c r="O560" s="92"/>
      <c r="P560" s="221">
        <f>O560*H560</f>
        <v>0</v>
      </c>
      <c r="Q560" s="221">
        <v>0</v>
      </c>
      <c r="R560" s="221">
        <f>Q560*H560</f>
        <v>0</v>
      </c>
      <c r="S560" s="221">
        <v>0.021129999999999999</v>
      </c>
      <c r="T560" s="222">
        <f>S560*H560</f>
        <v>0.10564999999999999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3" t="s">
        <v>241</v>
      </c>
      <c r="AT560" s="223" t="s">
        <v>134</v>
      </c>
      <c r="AU560" s="223" t="s">
        <v>86</v>
      </c>
      <c r="AY560" s="18" t="s">
        <v>132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8" t="s">
        <v>84</v>
      </c>
      <c r="BK560" s="224">
        <f>ROUND(I560*H560,2)</f>
        <v>0</v>
      </c>
      <c r="BL560" s="18" t="s">
        <v>241</v>
      </c>
      <c r="BM560" s="223" t="s">
        <v>592</v>
      </c>
    </row>
    <row r="561" s="13" customFormat="1">
      <c r="A561" s="13"/>
      <c r="B561" s="225"/>
      <c r="C561" s="226"/>
      <c r="D561" s="227" t="s">
        <v>141</v>
      </c>
      <c r="E561" s="228" t="s">
        <v>1</v>
      </c>
      <c r="F561" s="229" t="s">
        <v>142</v>
      </c>
      <c r="G561" s="226"/>
      <c r="H561" s="228" t="s">
        <v>1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5" t="s">
        <v>141</v>
      </c>
      <c r="AU561" s="235" t="s">
        <v>86</v>
      </c>
      <c r="AV561" s="13" t="s">
        <v>84</v>
      </c>
      <c r="AW561" s="13" t="s">
        <v>36</v>
      </c>
      <c r="AX561" s="13" t="s">
        <v>79</v>
      </c>
      <c r="AY561" s="235" t="s">
        <v>132</v>
      </c>
    </row>
    <row r="562" s="14" customFormat="1">
      <c r="A562" s="14"/>
      <c r="B562" s="236"/>
      <c r="C562" s="237"/>
      <c r="D562" s="227" t="s">
        <v>141</v>
      </c>
      <c r="E562" s="238" t="s">
        <v>1</v>
      </c>
      <c r="F562" s="239" t="s">
        <v>176</v>
      </c>
      <c r="G562" s="237"/>
      <c r="H562" s="240">
        <v>5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141</v>
      </c>
      <c r="AU562" s="246" t="s">
        <v>86</v>
      </c>
      <c r="AV562" s="14" t="s">
        <v>86</v>
      </c>
      <c r="AW562" s="14" t="s">
        <v>36</v>
      </c>
      <c r="AX562" s="14" t="s">
        <v>79</v>
      </c>
      <c r="AY562" s="246" t="s">
        <v>132</v>
      </c>
    </row>
    <row r="563" s="15" customFormat="1">
      <c r="A563" s="15"/>
      <c r="B563" s="247"/>
      <c r="C563" s="248"/>
      <c r="D563" s="227" t="s">
        <v>141</v>
      </c>
      <c r="E563" s="249" t="s">
        <v>1</v>
      </c>
      <c r="F563" s="250" t="s">
        <v>149</v>
      </c>
      <c r="G563" s="248"/>
      <c r="H563" s="251">
        <v>5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57" t="s">
        <v>141</v>
      </c>
      <c r="AU563" s="257" t="s">
        <v>86</v>
      </c>
      <c r="AV563" s="15" t="s">
        <v>139</v>
      </c>
      <c r="AW563" s="15" t="s">
        <v>36</v>
      </c>
      <c r="AX563" s="15" t="s">
        <v>84</v>
      </c>
      <c r="AY563" s="257" t="s">
        <v>132</v>
      </c>
    </row>
    <row r="564" s="2" customFormat="1" ht="16.5" customHeight="1">
      <c r="A564" s="39"/>
      <c r="B564" s="40"/>
      <c r="C564" s="212" t="s">
        <v>593</v>
      </c>
      <c r="D564" s="212" t="s">
        <v>134</v>
      </c>
      <c r="E564" s="213" t="s">
        <v>594</v>
      </c>
      <c r="F564" s="214" t="s">
        <v>595</v>
      </c>
      <c r="G564" s="215" t="s">
        <v>596</v>
      </c>
      <c r="H564" s="216">
        <v>2</v>
      </c>
      <c r="I564" s="217"/>
      <c r="J564" s="218">
        <f>ROUND(I564*H564,2)</f>
        <v>0</v>
      </c>
      <c r="K564" s="214" t="s">
        <v>1</v>
      </c>
      <c r="L564" s="45"/>
      <c r="M564" s="219" t="s">
        <v>1</v>
      </c>
      <c r="N564" s="220" t="s">
        <v>44</v>
      </c>
      <c r="O564" s="92"/>
      <c r="P564" s="221">
        <f>O564*H564</f>
        <v>0</v>
      </c>
      <c r="Q564" s="221">
        <v>0</v>
      </c>
      <c r="R564" s="221">
        <f>Q564*H564</f>
        <v>0</v>
      </c>
      <c r="S564" s="221">
        <v>0</v>
      </c>
      <c r="T564" s="222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3" t="s">
        <v>241</v>
      </c>
      <c r="AT564" s="223" t="s">
        <v>134</v>
      </c>
      <c r="AU564" s="223" t="s">
        <v>86</v>
      </c>
      <c r="AY564" s="18" t="s">
        <v>132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8" t="s">
        <v>84</v>
      </c>
      <c r="BK564" s="224">
        <f>ROUND(I564*H564,2)</f>
        <v>0</v>
      </c>
      <c r="BL564" s="18" t="s">
        <v>241</v>
      </c>
      <c r="BM564" s="223" t="s">
        <v>597</v>
      </c>
    </row>
    <row r="565" s="2" customFormat="1" ht="16.5" customHeight="1">
      <c r="A565" s="39"/>
      <c r="B565" s="40"/>
      <c r="C565" s="212" t="s">
        <v>598</v>
      </c>
      <c r="D565" s="212" t="s">
        <v>134</v>
      </c>
      <c r="E565" s="213" t="s">
        <v>599</v>
      </c>
      <c r="F565" s="214" t="s">
        <v>600</v>
      </c>
      <c r="G565" s="215" t="s">
        <v>596</v>
      </c>
      <c r="H565" s="216">
        <v>1</v>
      </c>
      <c r="I565" s="217"/>
      <c r="J565" s="218">
        <f>ROUND(I565*H565,2)</f>
        <v>0</v>
      </c>
      <c r="K565" s="214" t="s">
        <v>1</v>
      </c>
      <c r="L565" s="45"/>
      <c r="M565" s="219" t="s">
        <v>1</v>
      </c>
      <c r="N565" s="220" t="s">
        <v>44</v>
      </c>
      <c r="O565" s="92"/>
      <c r="P565" s="221">
        <f>O565*H565</f>
        <v>0</v>
      </c>
      <c r="Q565" s="221">
        <v>0</v>
      </c>
      <c r="R565" s="221">
        <f>Q565*H565</f>
        <v>0</v>
      </c>
      <c r="S565" s="221">
        <v>0</v>
      </c>
      <c r="T565" s="222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3" t="s">
        <v>241</v>
      </c>
      <c r="AT565" s="223" t="s">
        <v>134</v>
      </c>
      <c r="AU565" s="223" t="s">
        <v>86</v>
      </c>
      <c r="AY565" s="18" t="s">
        <v>132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8" t="s">
        <v>84</v>
      </c>
      <c r="BK565" s="224">
        <f>ROUND(I565*H565,2)</f>
        <v>0</v>
      </c>
      <c r="BL565" s="18" t="s">
        <v>241</v>
      </c>
      <c r="BM565" s="223" t="s">
        <v>601</v>
      </c>
    </row>
    <row r="566" s="2" customFormat="1" ht="16.5" customHeight="1">
      <c r="A566" s="39"/>
      <c r="B566" s="40"/>
      <c r="C566" s="212" t="s">
        <v>602</v>
      </c>
      <c r="D566" s="212" t="s">
        <v>134</v>
      </c>
      <c r="E566" s="213" t="s">
        <v>603</v>
      </c>
      <c r="F566" s="214" t="s">
        <v>604</v>
      </c>
      <c r="G566" s="215" t="s">
        <v>596</v>
      </c>
      <c r="H566" s="216">
        <v>1</v>
      </c>
      <c r="I566" s="217"/>
      <c r="J566" s="218">
        <f>ROUND(I566*H566,2)</f>
        <v>0</v>
      </c>
      <c r="K566" s="214" t="s">
        <v>1</v>
      </c>
      <c r="L566" s="45"/>
      <c r="M566" s="219" t="s">
        <v>1</v>
      </c>
      <c r="N566" s="220" t="s">
        <v>44</v>
      </c>
      <c r="O566" s="92"/>
      <c r="P566" s="221">
        <f>O566*H566</f>
        <v>0</v>
      </c>
      <c r="Q566" s="221">
        <v>0</v>
      </c>
      <c r="R566" s="221">
        <f>Q566*H566</f>
        <v>0</v>
      </c>
      <c r="S566" s="221">
        <v>0</v>
      </c>
      <c r="T566" s="222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3" t="s">
        <v>241</v>
      </c>
      <c r="AT566" s="223" t="s">
        <v>134</v>
      </c>
      <c r="AU566" s="223" t="s">
        <v>86</v>
      </c>
      <c r="AY566" s="18" t="s">
        <v>132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8" t="s">
        <v>84</v>
      </c>
      <c r="BK566" s="224">
        <f>ROUND(I566*H566,2)</f>
        <v>0</v>
      </c>
      <c r="BL566" s="18" t="s">
        <v>241</v>
      </c>
      <c r="BM566" s="223" t="s">
        <v>605</v>
      </c>
    </row>
    <row r="567" s="12" customFormat="1" ht="22.8" customHeight="1">
      <c r="A567" s="12"/>
      <c r="B567" s="196"/>
      <c r="C567" s="197"/>
      <c r="D567" s="198" t="s">
        <v>78</v>
      </c>
      <c r="E567" s="210" t="s">
        <v>606</v>
      </c>
      <c r="F567" s="210" t="s">
        <v>607</v>
      </c>
      <c r="G567" s="197"/>
      <c r="H567" s="197"/>
      <c r="I567" s="200"/>
      <c r="J567" s="211">
        <f>BK567</f>
        <v>0</v>
      </c>
      <c r="K567" s="197"/>
      <c r="L567" s="202"/>
      <c r="M567" s="203"/>
      <c r="N567" s="204"/>
      <c r="O567" s="204"/>
      <c r="P567" s="205">
        <f>SUM(P568:P575)</f>
        <v>0</v>
      </c>
      <c r="Q567" s="204"/>
      <c r="R567" s="205">
        <f>SUM(R568:R575)</f>
        <v>0.068049999999999999</v>
      </c>
      <c r="S567" s="204"/>
      <c r="T567" s="206">
        <f>SUM(T568:T575)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7" t="s">
        <v>86</v>
      </c>
      <c r="AT567" s="208" t="s">
        <v>78</v>
      </c>
      <c r="AU567" s="208" t="s">
        <v>84</v>
      </c>
      <c r="AY567" s="207" t="s">
        <v>132</v>
      </c>
      <c r="BK567" s="209">
        <f>SUM(BK568:BK575)</f>
        <v>0</v>
      </c>
    </row>
    <row r="568" s="2" customFormat="1" ht="16.5" customHeight="1">
      <c r="A568" s="39"/>
      <c r="B568" s="40"/>
      <c r="C568" s="212" t="s">
        <v>608</v>
      </c>
      <c r="D568" s="212" t="s">
        <v>134</v>
      </c>
      <c r="E568" s="213" t="s">
        <v>609</v>
      </c>
      <c r="F568" s="214" t="s">
        <v>610</v>
      </c>
      <c r="G568" s="215" t="s">
        <v>187</v>
      </c>
      <c r="H568" s="216">
        <v>65</v>
      </c>
      <c r="I568" s="217"/>
      <c r="J568" s="218">
        <f>ROUND(I568*H568,2)</f>
        <v>0</v>
      </c>
      <c r="K568" s="214" t="s">
        <v>138</v>
      </c>
      <c r="L568" s="45"/>
      <c r="M568" s="219" t="s">
        <v>1</v>
      </c>
      <c r="N568" s="220" t="s">
        <v>44</v>
      </c>
      <c r="O568" s="92"/>
      <c r="P568" s="221">
        <f>O568*H568</f>
        <v>0</v>
      </c>
      <c r="Q568" s="221">
        <v>0</v>
      </c>
      <c r="R568" s="221">
        <f>Q568*H568</f>
        <v>0</v>
      </c>
      <c r="S568" s="221">
        <v>0</v>
      </c>
      <c r="T568" s="222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3" t="s">
        <v>241</v>
      </c>
      <c r="AT568" s="223" t="s">
        <v>134</v>
      </c>
      <c r="AU568" s="223" t="s">
        <v>86</v>
      </c>
      <c r="AY568" s="18" t="s">
        <v>132</v>
      </c>
      <c r="BE568" s="224">
        <f>IF(N568="základní",J568,0)</f>
        <v>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8" t="s">
        <v>84</v>
      </c>
      <c r="BK568" s="224">
        <f>ROUND(I568*H568,2)</f>
        <v>0</v>
      </c>
      <c r="BL568" s="18" t="s">
        <v>241</v>
      </c>
      <c r="BM568" s="223" t="s">
        <v>611</v>
      </c>
    </row>
    <row r="569" s="2" customFormat="1" ht="16.5" customHeight="1">
      <c r="A569" s="39"/>
      <c r="B569" s="40"/>
      <c r="C569" s="269" t="s">
        <v>612</v>
      </c>
      <c r="D569" s="269" t="s">
        <v>242</v>
      </c>
      <c r="E569" s="270" t="s">
        <v>613</v>
      </c>
      <c r="F569" s="271" t="s">
        <v>614</v>
      </c>
      <c r="G569" s="272" t="s">
        <v>274</v>
      </c>
      <c r="H569" s="273">
        <v>61.75</v>
      </c>
      <c r="I569" s="274"/>
      <c r="J569" s="275">
        <f>ROUND(I569*H569,2)</f>
        <v>0</v>
      </c>
      <c r="K569" s="271" t="s">
        <v>138</v>
      </c>
      <c r="L569" s="276"/>
      <c r="M569" s="277" t="s">
        <v>1</v>
      </c>
      <c r="N569" s="278" t="s">
        <v>44</v>
      </c>
      <c r="O569" s="92"/>
      <c r="P569" s="221">
        <f>O569*H569</f>
        <v>0</v>
      </c>
      <c r="Q569" s="221">
        <v>0.001</v>
      </c>
      <c r="R569" s="221">
        <f>Q569*H569</f>
        <v>0.061749999999999999</v>
      </c>
      <c r="S569" s="221">
        <v>0</v>
      </c>
      <c r="T569" s="222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3" t="s">
        <v>317</v>
      </c>
      <c r="AT569" s="223" t="s">
        <v>242</v>
      </c>
      <c r="AU569" s="223" t="s">
        <v>86</v>
      </c>
      <c r="AY569" s="18" t="s">
        <v>132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8" t="s">
        <v>84</v>
      </c>
      <c r="BK569" s="224">
        <f>ROUND(I569*H569,2)</f>
        <v>0</v>
      </c>
      <c r="BL569" s="18" t="s">
        <v>241</v>
      </c>
      <c r="BM569" s="223" t="s">
        <v>615</v>
      </c>
    </row>
    <row r="570" s="14" customFormat="1">
      <c r="A570" s="14"/>
      <c r="B570" s="236"/>
      <c r="C570" s="237"/>
      <c r="D570" s="227" t="s">
        <v>141</v>
      </c>
      <c r="E570" s="237"/>
      <c r="F570" s="239" t="s">
        <v>616</v>
      </c>
      <c r="G570" s="237"/>
      <c r="H570" s="240">
        <v>61.75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6" t="s">
        <v>141</v>
      </c>
      <c r="AU570" s="246" t="s">
        <v>86</v>
      </c>
      <c r="AV570" s="14" t="s">
        <v>86</v>
      </c>
      <c r="AW570" s="14" t="s">
        <v>4</v>
      </c>
      <c r="AX570" s="14" t="s">
        <v>84</v>
      </c>
      <c r="AY570" s="246" t="s">
        <v>132</v>
      </c>
    </row>
    <row r="571" s="2" customFormat="1" ht="16.5" customHeight="1">
      <c r="A571" s="39"/>
      <c r="B571" s="40"/>
      <c r="C571" s="212" t="s">
        <v>617</v>
      </c>
      <c r="D571" s="212" t="s">
        <v>134</v>
      </c>
      <c r="E571" s="213" t="s">
        <v>618</v>
      </c>
      <c r="F571" s="214" t="s">
        <v>619</v>
      </c>
      <c r="G571" s="215" t="s">
        <v>187</v>
      </c>
      <c r="H571" s="216">
        <v>6</v>
      </c>
      <c r="I571" s="217"/>
      <c r="J571" s="218">
        <f>ROUND(I571*H571,2)</f>
        <v>0</v>
      </c>
      <c r="K571" s="214" t="s">
        <v>138</v>
      </c>
      <c r="L571" s="45"/>
      <c r="M571" s="219" t="s">
        <v>1</v>
      </c>
      <c r="N571" s="220" t="s">
        <v>44</v>
      </c>
      <c r="O571" s="92"/>
      <c r="P571" s="221">
        <f>O571*H571</f>
        <v>0</v>
      </c>
      <c r="Q571" s="221">
        <v>0</v>
      </c>
      <c r="R571" s="221">
        <f>Q571*H571</f>
        <v>0</v>
      </c>
      <c r="S571" s="221">
        <v>0</v>
      </c>
      <c r="T571" s="222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3" t="s">
        <v>241</v>
      </c>
      <c r="AT571" s="223" t="s">
        <v>134</v>
      </c>
      <c r="AU571" s="223" t="s">
        <v>86</v>
      </c>
      <c r="AY571" s="18" t="s">
        <v>132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8" t="s">
        <v>84</v>
      </c>
      <c r="BK571" s="224">
        <f>ROUND(I571*H571,2)</f>
        <v>0</v>
      </c>
      <c r="BL571" s="18" t="s">
        <v>241</v>
      </c>
      <c r="BM571" s="223" t="s">
        <v>620</v>
      </c>
    </row>
    <row r="572" s="14" customFormat="1">
      <c r="A572" s="14"/>
      <c r="B572" s="236"/>
      <c r="C572" s="237"/>
      <c r="D572" s="227" t="s">
        <v>141</v>
      </c>
      <c r="E572" s="238" t="s">
        <v>1</v>
      </c>
      <c r="F572" s="239" t="s">
        <v>621</v>
      </c>
      <c r="G572" s="237"/>
      <c r="H572" s="240">
        <v>6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6" t="s">
        <v>141</v>
      </c>
      <c r="AU572" s="246" t="s">
        <v>86</v>
      </c>
      <c r="AV572" s="14" t="s">
        <v>86</v>
      </c>
      <c r="AW572" s="14" t="s">
        <v>36</v>
      </c>
      <c r="AX572" s="14" t="s">
        <v>79</v>
      </c>
      <c r="AY572" s="246" t="s">
        <v>132</v>
      </c>
    </row>
    <row r="573" s="15" customFormat="1">
      <c r="A573" s="15"/>
      <c r="B573" s="247"/>
      <c r="C573" s="248"/>
      <c r="D573" s="227" t="s">
        <v>141</v>
      </c>
      <c r="E573" s="249" t="s">
        <v>1</v>
      </c>
      <c r="F573" s="250" t="s">
        <v>149</v>
      </c>
      <c r="G573" s="248"/>
      <c r="H573" s="251">
        <v>6</v>
      </c>
      <c r="I573" s="252"/>
      <c r="J573" s="248"/>
      <c r="K573" s="248"/>
      <c r="L573" s="253"/>
      <c r="M573" s="254"/>
      <c r="N573" s="255"/>
      <c r="O573" s="255"/>
      <c r="P573" s="255"/>
      <c r="Q573" s="255"/>
      <c r="R573" s="255"/>
      <c r="S573" s="255"/>
      <c r="T573" s="256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57" t="s">
        <v>141</v>
      </c>
      <c r="AU573" s="257" t="s">
        <v>86</v>
      </c>
      <c r="AV573" s="15" t="s">
        <v>139</v>
      </c>
      <c r="AW573" s="15" t="s">
        <v>36</v>
      </c>
      <c r="AX573" s="15" t="s">
        <v>84</v>
      </c>
      <c r="AY573" s="257" t="s">
        <v>132</v>
      </c>
    </row>
    <row r="574" s="2" customFormat="1" ht="16.5" customHeight="1">
      <c r="A574" s="39"/>
      <c r="B574" s="40"/>
      <c r="C574" s="269" t="s">
        <v>622</v>
      </c>
      <c r="D574" s="269" t="s">
        <v>242</v>
      </c>
      <c r="E574" s="270" t="s">
        <v>623</v>
      </c>
      <c r="F574" s="271" t="s">
        <v>624</v>
      </c>
      <c r="G574" s="272" t="s">
        <v>274</v>
      </c>
      <c r="H574" s="273">
        <v>6.2999999999999998</v>
      </c>
      <c r="I574" s="274"/>
      <c r="J574" s="275">
        <f>ROUND(I574*H574,2)</f>
        <v>0</v>
      </c>
      <c r="K574" s="271" t="s">
        <v>138</v>
      </c>
      <c r="L574" s="276"/>
      <c r="M574" s="277" t="s">
        <v>1</v>
      </c>
      <c r="N574" s="278" t="s">
        <v>44</v>
      </c>
      <c r="O574" s="92"/>
      <c r="P574" s="221">
        <f>O574*H574</f>
        <v>0</v>
      </c>
      <c r="Q574" s="221">
        <v>0.001</v>
      </c>
      <c r="R574" s="221">
        <f>Q574*H574</f>
        <v>0.0063</v>
      </c>
      <c r="S574" s="221">
        <v>0</v>
      </c>
      <c r="T574" s="222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3" t="s">
        <v>317</v>
      </c>
      <c r="AT574" s="223" t="s">
        <v>242</v>
      </c>
      <c r="AU574" s="223" t="s">
        <v>86</v>
      </c>
      <c r="AY574" s="18" t="s">
        <v>132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8" t="s">
        <v>84</v>
      </c>
      <c r="BK574" s="224">
        <f>ROUND(I574*H574,2)</f>
        <v>0</v>
      </c>
      <c r="BL574" s="18" t="s">
        <v>241</v>
      </c>
      <c r="BM574" s="223" t="s">
        <v>625</v>
      </c>
    </row>
    <row r="575" s="14" customFormat="1">
      <c r="A575" s="14"/>
      <c r="B575" s="236"/>
      <c r="C575" s="237"/>
      <c r="D575" s="227" t="s">
        <v>141</v>
      </c>
      <c r="E575" s="237"/>
      <c r="F575" s="239" t="s">
        <v>626</v>
      </c>
      <c r="G575" s="237"/>
      <c r="H575" s="240">
        <v>6.2999999999999998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141</v>
      </c>
      <c r="AU575" s="246" t="s">
        <v>86</v>
      </c>
      <c r="AV575" s="14" t="s">
        <v>86</v>
      </c>
      <c r="AW575" s="14" t="s">
        <v>4</v>
      </c>
      <c r="AX575" s="14" t="s">
        <v>84</v>
      </c>
      <c r="AY575" s="246" t="s">
        <v>132</v>
      </c>
    </row>
    <row r="576" s="12" customFormat="1" ht="22.8" customHeight="1">
      <c r="A576" s="12"/>
      <c r="B576" s="196"/>
      <c r="C576" s="197"/>
      <c r="D576" s="198" t="s">
        <v>78</v>
      </c>
      <c r="E576" s="210" t="s">
        <v>627</v>
      </c>
      <c r="F576" s="210" t="s">
        <v>628</v>
      </c>
      <c r="G576" s="197"/>
      <c r="H576" s="197"/>
      <c r="I576" s="200"/>
      <c r="J576" s="211">
        <f>BK576</f>
        <v>0</v>
      </c>
      <c r="K576" s="197"/>
      <c r="L576" s="202"/>
      <c r="M576" s="203"/>
      <c r="N576" s="204"/>
      <c r="O576" s="204"/>
      <c r="P576" s="205">
        <f>SUM(P577:P581)</f>
        <v>0</v>
      </c>
      <c r="Q576" s="204"/>
      <c r="R576" s="205">
        <f>SUM(R577:R581)</f>
        <v>0</v>
      </c>
      <c r="S576" s="204"/>
      <c r="T576" s="206">
        <f>SUM(T577:T581)</f>
        <v>0.02955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07" t="s">
        <v>86</v>
      </c>
      <c r="AT576" s="208" t="s">
        <v>78</v>
      </c>
      <c r="AU576" s="208" t="s">
        <v>84</v>
      </c>
      <c r="AY576" s="207" t="s">
        <v>132</v>
      </c>
      <c r="BK576" s="209">
        <f>SUM(BK577:BK581)</f>
        <v>0</v>
      </c>
    </row>
    <row r="577" s="2" customFormat="1" ht="16.5" customHeight="1">
      <c r="A577" s="39"/>
      <c r="B577" s="40"/>
      <c r="C577" s="212" t="s">
        <v>629</v>
      </c>
      <c r="D577" s="212" t="s">
        <v>134</v>
      </c>
      <c r="E577" s="213" t="s">
        <v>630</v>
      </c>
      <c r="F577" s="214" t="s">
        <v>631</v>
      </c>
      <c r="G577" s="215" t="s">
        <v>187</v>
      </c>
      <c r="H577" s="216">
        <v>7.5</v>
      </c>
      <c r="I577" s="217"/>
      <c r="J577" s="218">
        <f>ROUND(I577*H577,2)</f>
        <v>0</v>
      </c>
      <c r="K577" s="214" t="s">
        <v>138</v>
      </c>
      <c r="L577" s="45"/>
      <c r="M577" s="219" t="s">
        <v>1</v>
      </c>
      <c r="N577" s="220" t="s">
        <v>44</v>
      </c>
      <c r="O577" s="92"/>
      <c r="P577" s="221">
        <f>O577*H577</f>
        <v>0</v>
      </c>
      <c r="Q577" s="221">
        <v>0</v>
      </c>
      <c r="R577" s="221">
        <f>Q577*H577</f>
        <v>0</v>
      </c>
      <c r="S577" s="221">
        <v>0.0039399999999999999</v>
      </c>
      <c r="T577" s="222">
        <f>S577*H577</f>
        <v>0.02955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3" t="s">
        <v>241</v>
      </c>
      <c r="AT577" s="223" t="s">
        <v>134</v>
      </c>
      <c r="AU577" s="223" t="s">
        <v>86</v>
      </c>
      <c r="AY577" s="18" t="s">
        <v>132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8" t="s">
        <v>84</v>
      </c>
      <c r="BK577" s="224">
        <f>ROUND(I577*H577,2)</f>
        <v>0</v>
      </c>
      <c r="BL577" s="18" t="s">
        <v>241</v>
      </c>
      <c r="BM577" s="223" t="s">
        <v>632</v>
      </c>
    </row>
    <row r="578" s="13" customFormat="1">
      <c r="A578" s="13"/>
      <c r="B578" s="225"/>
      <c r="C578" s="226"/>
      <c r="D578" s="227" t="s">
        <v>141</v>
      </c>
      <c r="E578" s="228" t="s">
        <v>1</v>
      </c>
      <c r="F578" s="229" t="s">
        <v>142</v>
      </c>
      <c r="G578" s="226"/>
      <c r="H578" s="228" t="s">
        <v>1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141</v>
      </c>
      <c r="AU578" s="235" t="s">
        <v>86</v>
      </c>
      <c r="AV578" s="13" t="s">
        <v>84</v>
      </c>
      <c r="AW578" s="13" t="s">
        <v>36</v>
      </c>
      <c r="AX578" s="13" t="s">
        <v>79</v>
      </c>
      <c r="AY578" s="235" t="s">
        <v>132</v>
      </c>
    </row>
    <row r="579" s="13" customFormat="1">
      <c r="A579" s="13"/>
      <c r="B579" s="225"/>
      <c r="C579" s="226"/>
      <c r="D579" s="227" t="s">
        <v>141</v>
      </c>
      <c r="E579" s="228" t="s">
        <v>1</v>
      </c>
      <c r="F579" s="229" t="s">
        <v>633</v>
      </c>
      <c r="G579" s="226"/>
      <c r="H579" s="228" t="s">
        <v>1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141</v>
      </c>
      <c r="AU579" s="235" t="s">
        <v>86</v>
      </c>
      <c r="AV579" s="13" t="s">
        <v>84</v>
      </c>
      <c r="AW579" s="13" t="s">
        <v>36</v>
      </c>
      <c r="AX579" s="13" t="s">
        <v>79</v>
      </c>
      <c r="AY579" s="235" t="s">
        <v>132</v>
      </c>
    </row>
    <row r="580" s="14" customFormat="1">
      <c r="A580" s="14"/>
      <c r="B580" s="236"/>
      <c r="C580" s="237"/>
      <c r="D580" s="227" t="s">
        <v>141</v>
      </c>
      <c r="E580" s="238" t="s">
        <v>1</v>
      </c>
      <c r="F580" s="239" t="s">
        <v>634</v>
      </c>
      <c r="G580" s="237"/>
      <c r="H580" s="240">
        <v>7.5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141</v>
      </c>
      <c r="AU580" s="246" t="s">
        <v>86</v>
      </c>
      <c r="AV580" s="14" t="s">
        <v>86</v>
      </c>
      <c r="AW580" s="14" t="s">
        <v>36</v>
      </c>
      <c r="AX580" s="14" t="s">
        <v>79</v>
      </c>
      <c r="AY580" s="246" t="s">
        <v>132</v>
      </c>
    </row>
    <row r="581" s="15" customFormat="1">
      <c r="A581" s="15"/>
      <c r="B581" s="247"/>
      <c r="C581" s="248"/>
      <c r="D581" s="227" t="s">
        <v>141</v>
      </c>
      <c r="E581" s="249" t="s">
        <v>1</v>
      </c>
      <c r="F581" s="250" t="s">
        <v>149</v>
      </c>
      <c r="G581" s="248"/>
      <c r="H581" s="251">
        <v>7.5</v>
      </c>
      <c r="I581" s="252"/>
      <c r="J581" s="248"/>
      <c r="K581" s="248"/>
      <c r="L581" s="253"/>
      <c r="M581" s="254"/>
      <c r="N581" s="255"/>
      <c r="O581" s="255"/>
      <c r="P581" s="255"/>
      <c r="Q581" s="255"/>
      <c r="R581" s="255"/>
      <c r="S581" s="255"/>
      <c r="T581" s="256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7" t="s">
        <v>141</v>
      </c>
      <c r="AU581" s="257" t="s">
        <v>86</v>
      </c>
      <c r="AV581" s="15" t="s">
        <v>139</v>
      </c>
      <c r="AW581" s="15" t="s">
        <v>36</v>
      </c>
      <c r="AX581" s="15" t="s">
        <v>84</v>
      </c>
      <c r="AY581" s="257" t="s">
        <v>132</v>
      </c>
    </row>
    <row r="582" s="12" customFormat="1" ht="22.8" customHeight="1">
      <c r="A582" s="12"/>
      <c r="B582" s="196"/>
      <c r="C582" s="197"/>
      <c r="D582" s="198" t="s">
        <v>78</v>
      </c>
      <c r="E582" s="210" t="s">
        <v>635</v>
      </c>
      <c r="F582" s="210" t="s">
        <v>636</v>
      </c>
      <c r="G582" s="197"/>
      <c r="H582" s="197"/>
      <c r="I582" s="200"/>
      <c r="J582" s="211">
        <f>BK582</f>
        <v>0</v>
      </c>
      <c r="K582" s="197"/>
      <c r="L582" s="202"/>
      <c r="M582" s="203"/>
      <c r="N582" s="204"/>
      <c r="O582" s="204"/>
      <c r="P582" s="205">
        <f>SUM(P583:P588)</f>
        <v>0</v>
      </c>
      <c r="Q582" s="204"/>
      <c r="R582" s="205">
        <f>SUM(R583:R588)</f>
        <v>0</v>
      </c>
      <c r="S582" s="204"/>
      <c r="T582" s="206">
        <f>SUM(T583:T588)</f>
        <v>0.51152500000000001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7" t="s">
        <v>86</v>
      </c>
      <c r="AT582" s="208" t="s">
        <v>78</v>
      </c>
      <c r="AU582" s="208" t="s">
        <v>84</v>
      </c>
      <c r="AY582" s="207" t="s">
        <v>132</v>
      </c>
      <c r="BK582" s="209">
        <f>SUM(BK583:BK588)</f>
        <v>0</v>
      </c>
    </row>
    <row r="583" s="2" customFormat="1" ht="16.5" customHeight="1">
      <c r="A583" s="39"/>
      <c r="B583" s="40"/>
      <c r="C583" s="212" t="s">
        <v>637</v>
      </c>
      <c r="D583" s="212" t="s">
        <v>134</v>
      </c>
      <c r="E583" s="213" t="s">
        <v>638</v>
      </c>
      <c r="F583" s="214" t="s">
        <v>639</v>
      </c>
      <c r="G583" s="215" t="s">
        <v>137</v>
      </c>
      <c r="H583" s="216">
        <v>2.7650000000000001</v>
      </c>
      <c r="I583" s="217"/>
      <c r="J583" s="218">
        <f>ROUND(I583*H583,2)</f>
        <v>0</v>
      </c>
      <c r="K583" s="214" t="s">
        <v>138</v>
      </c>
      <c r="L583" s="45"/>
      <c r="M583" s="219" t="s">
        <v>1</v>
      </c>
      <c r="N583" s="220" t="s">
        <v>44</v>
      </c>
      <c r="O583" s="92"/>
      <c r="P583" s="221">
        <f>O583*H583</f>
        <v>0</v>
      </c>
      <c r="Q583" s="221">
        <v>0</v>
      </c>
      <c r="R583" s="221">
        <f>Q583*H583</f>
        <v>0</v>
      </c>
      <c r="S583" s="221">
        <v>0.185</v>
      </c>
      <c r="T583" s="222">
        <f>S583*H583</f>
        <v>0.51152500000000001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3" t="s">
        <v>241</v>
      </c>
      <c r="AT583" s="223" t="s">
        <v>134</v>
      </c>
      <c r="AU583" s="223" t="s">
        <v>86</v>
      </c>
      <c r="AY583" s="18" t="s">
        <v>132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8" t="s">
        <v>84</v>
      </c>
      <c r="BK583" s="224">
        <f>ROUND(I583*H583,2)</f>
        <v>0</v>
      </c>
      <c r="BL583" s="18" t="s">
        <v>241</v>
      </c>
      <c r="BM583" s="223" t="s">
        <v>640</v>
      </c>
    </row>
    <row r="584" s="13" customFormat="1">
      <c r="A584" s="13"/>
      <c r="B584" s="225"/>
      <c r="C584" s="226"/>
      <c r="D584" s="227" t="s">
        <v>141</v>
      </c>
      <c r="E584" s="228" t="s">
        <v>1</v>
      </c>
      <c r="F584" s="229" t="s">
        <v>142</v>
      </c>
      <c r="G584" s="226"/>
      <c r="H584" s="228" t="s">
        <v>1</v>
      </c>
      <c r="I584" s="230"/>
      <c r="J584" s="226"/>
      <c r="K584" s="226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141</v>
      </c>
      <c r="AU584" s="235" t="s">
        <v>86</v>
      </c>
      <c r="AV584" s="13" t="s">
        <v>84</v>
      </c>
      <c r="AW584" s="13" t="s">
        <v>36</v>
      </c>
      <c r="AX584" s="13" t="s">
        <v>79</v>
      </c>
      <c r="AY584" s="235" t="s">
        <v>132</v>
      </c>
    </row>
    <row r="585" s="13" customFormat="1">
      <c r="A585" s="13"/>
      <c r="B585" s="225"/>
      <c r="C585" s="226"/>
      <c r="D585" s="227" t="s">
        <v>141</v>
      </c>
      <c r="E585" s="228" t="s">
        <v>1</v>
      </c>
      <c r="F585" s="229" t="s">
        <v>641</v>
      </c>
      <c r="G585" s="226"/>
      <c r="H585" s="228" t="s">
        <v>1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141</v>
      </c>
      <c r="AU585" s="235" t="s">
        <v>86</v>
      </c>
      <c r="AV585" s="13" t="s">
        <v>84</v>
      </c>
      <c r="AW585" s="13" t="s">
        <v>36</v>
      </c>
      <c r="AX585" s="13" t="s">
        <v>79</v>
      </c>
      <c r="AY585" s="235" t="s">
        <v>132</v>
      </c>
    </row>
    <row r="586" s="14" customFormat="1">
      <c r="A586" s="14"/>
      <c r="B586" s="236"/>
      <c r="C586" s="237"/>
      <c r="D586" s="227" t="s">
        <v>141</v>
      </c>
      <c r="E586" s="238" t="s">
        <v>1</v>
      </c>
      <c r="F586" s="239" t="s">
        <v>642</v>
      </c>
      <c r="G586" s="237"/>
      <c r="H586" s="240">
        <v>1.9350000000000001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141</v>
      </c>
      <c r="AU586" s="246" t="s">
        <v>86</v>
      </c>
      <c r="AV586" s="14" t="s">
        <v>86</v>
      </c>
      <c r="AW586" s="14" t="s">
        <v>36</v>
      </c>
      <c r="AX586" s="14" t="s">
        <v>79</v>
      </c>
      <c r="AY586" s="246" t="s">
        <v>132</v>
      </c>
    </row>
    <row r="587" s="14" customFormat="1">
      <c r="A587" s="14"/>
      <c r="B587" s="236"/>
      <c r="C587" s="237"/>
      <c r="D587" s="227" t="s">
        <v>141</v>
      </c>
      <c r="E587" s="238" t="s">
        <v>1</v>
      </c>
      <c r="F587" s="239" t="s">
        <v>643</v>
      </c>
      <c r="G587" s="237"/>
      <c r="H587" s="240">
        <v>0.82999999999999996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6" t="s">
        <v>141</v>
      </c>
      <c r="AU587" s="246" t="s">
        <v>86</v>
      </c>
      <c r="AV587" s="14" t="s">
        <v>86</v>
      </c>
      <c r="AW587" s="14" t="s">
        <v>36</v>
      </c>
      <c r="AX587" s="14" t="s">
        <v>79</v>
      </c>
      <c r="AY587" s="246" t="s">
        <v>132</v>
      </c>
    </row>
    <row r="588" s="15" customFormat="1">
      <c r="A588" s="15"/>
      <c r="B588" s="247"/>
      <c r="C588" s="248"/>
      <c r="D588" s="227" t="s">
        <v>141</v>
      </c>
      <c r="E588" s="249" t="s">
        <v>1</v>
      </c>
      <c r="F588" s="250" t="s">
        <v>149</v>
      </c>
      <c r="G588" s="248"/>
      <c r="H588" s="251">
        <v>2.7650000000000001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7" t="s">
        <v>141</v>
      </c>
      <c r="AU588" s="257" t="s">
        <v>86</v>
      </c>
      <c r="AV588" s="15" t="s">
        <v>139</v>
      </c>
      <c r="AW588" s="15" t="s">
        <v>36</v>
      </c>
      <c r="AX588" s="15" t="s">
        <v>84</v>
      </c>
      <c r="AY588" s="257" t="s">
        <v>132</v>
      </c>
    </row>
    <row r="589" s="12" customFormat="1" ht="22.8" customHeight="1">
      <c r="A589" s="12"/>
      <c r="B589" s="196"/>
      <c r="C589" s="197"/>
      <c r="D589" s="198" t="s">
        <v>78</v>
      </c>
      <c r="E589" s="210" t="s">
        <v>644</v>
      </c>
      <c r="F589" s="210" t="s">
        <v>645</v>
      </c>
      <c r="G589" s="197"/>
      <c r="H589" s="197"/>
      <c r="I589" s="200"/>
      <c r="J589" s="211">
        <f>BK589</f>
        <v>0</v>
      </c>
      <c r="K589" s="197"/>
      <c r="L589" s="202"/>
      <c r="M589" s="203"/>
      <c r="N589" s="204"/>
      <c r="O589" s="204"/>
      <c r="P589" s="205">
        <f>SUM(P590:P613)</f>
        <v>0</v>
      </c>
      <c r="Q589" s="204"/>
      <c r="R589" s="205">
        <f>SUM(R590:R613)</f>
        <v>0.051365600000000004</v>
      </c>
      <c r="S589" s="204"/>
      <c r="T589" s="206">
        <f>SUM(T590:T613)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7" t="s">
        <v>86</v>
      </c>
      <c r="AT589" s="208" t="s">
        <v>78</v>
      </c>
      <c r="AU589" s="208" t="s">
        <v>84</v>
      </c>
      <c r="AY589" s="207" t="s">
        <v>132</v>
      </c>
      <c r="BK589" s="209">
        <f>SUM(BK590:BK613)</f>
        <v>0</v>
      </c>
    </row>
    <row r="590" s="2" customFormat="1" ht="16.5" customHeight="1">
      <c r="A590" s="39"/>
      <c r="B590" s="40"/>
      <c r="C590" s="212" t="s">
        <v>646</v>
      </c>
      <c r="D590" s="212" t="s">
        <v>134</v>
      </c>
      <c r="E590" s="213" t="s">
        <v>647</v>
      </c>
      <c r="F590" s="214" t="s">
        <v>648</v>
      </c>
      <c r="G590" s="215" t="s">
        <v>137</v>
      </c>
      <c r="H590" s="216">
        <v>2.6000000000000001</v>
      </c>
      <c r="I590" s="217"/>
      <c r="J590" s="218">
        <f>ROUND(I590*H590,2)</f>
        <v>0</v>
      </c>
      <c r="K590" s="214" t="s">
        <v>138</v>
      </c>
      <c r="L590" s="45"/>
      <c r="M590" s="219" t="s">
        <v>1</v>
      </c>
      <c r="N590" s="220" t="s">
        <v>44</v>
      </c>
      <c r="O590" s="92"/>
      <c r="P590" s="221">
        <f>O590*H590</f>
        <v>0</v>
      </c>
      <c r="Q590" s="221">
        <v>0</v>
      </c>
      <c r="R590" s="221">
        <f>Q590*H590</f>
        <v>0</v>
      </c>
      <c r="S590" s="221">
        <v>0</v>
      </c>
      <c r="T590" s="222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3" t="s">
        <v>241</v>
      </c>
      <c r="AT590" s="223" t="s">
        <v>134</v>
      </c>
      <c r="AU590" s="223" t="s">
        <v>86</v>
      </c>
      <c r="AY590" s="18" t="s">
        <v>132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8" t="s">
        <v>84</v>
      </c>
      <c r="BK590" s="224">
        <f>ROUND(I590*H590,2)</f>
        <v>0</v>
      </c>
      <c r="BL590" s="18" t="s">
        <v>241</v>
      </c>
      <c r="BM590" s="223" t="s">
        <v>649</v>
      </c>
    </row>
    <row r="591" s="13" customFormat="1">
      <c r="A591" s="13"/>
      <c r="B591" s="225"/>
      <c r="C591" s="226"/>
      <c r="D591" s="227" t="s">
        <v>141</v>
      </c>
      <c r="E591" s="228" t="s">
        <v>1</v>
      </c>
      <c r="F591" s="229" t="s">
        <v>282</v>
      </c>
      <c r="G591" s="226"/>
      <c r="H591" s="228" t="s">
        <v>1</v>
      </c>
      <c r="I591" s="230"/>
      <c r="J591" s="226"/>
      <c r="K591" s="226"/>
      <c r="L591" s="231"/>
      <c r="M591" s="232"/>
      <c r="N591" s="233"/>
      <c r="O591" s="233"/>
      <c r="P591" s="233"/>
      <c r="Q591" s="233"/>
      <c r="R591" s="233"/>
      <c r="S591" s="233"/>
      <c r="T591" s="23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5" t="s">
        <v>141</v>
      </c>
      <c r="AU591" s="235" t="s">
        <v>86</v>
      </c>
      <c r="AV591" s="13" t="s">
        <v>84</v>
      </c>
      <c r="AW591" s="13" t="s">
        <v>36</v>
      </c>
      <c r="AX591" s="13" t="s">
        <v>79</v>
      </c>
      <c r="AY591" s="235" t="s">
        <v>132</v>
      </c>
    </row>
    <row r="592" s="13" customFormat="1">
      <c r="A592" s="13"/>
      <c r="B592" s="225"/>
      <c r="C592" s="226"/>
      <c r="D592" s="227" t="s">
        <v>141</v>
      </c>
      <c r="E592" s="228" t="s">
        <v>1</v>
      </c>
      <c r="F592" s="229" t="s">
        <v>333</v>
      </c>
      <c r="G592" s="226"/>
      <c r="H592" s="228" t="s">
        <v>1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141</v>
      </c>
      <c r="AU592" s="235" t="s">
        <v>86</v>
      </c>
      <c r="AV592" s="13" t="s">
        <v>84</v>
      </c>
      <c r="AW592" s="13" t="s">
        <v>36</v>
      </c>
      <c r="AX592" s="13" t="s">
        <v>79</v>
      </c>
      <c r="AY592" s="235" t="s">
        <v>132</v>
      </c>
    </row>
    <row r="593" s="14" customFormat="1">
      <c r="A593" s="14"/>
      <c r="B593" s="236"/>
      <c r="C593" s="237"/>
      <c r="D593" s="227" t="s">
        <v>141</v>
      </c>
      <c r="E593" s="238" t="s">
        <v>1</v>
      </c>
      <c r="F593" s="239" t="s">
        <v>167</v>
      </c>
      <c r="G593" s="237"/>
      <c r="H593" s="240">
        <v>1.77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141</v>
      </c>
      <c r="AU593" s="246" t="s">
        <v>86</v>
      </c>
      <c r="AV593" s="14" t="s">
        <v>86</v>
      </c>
      <c r="AW593" s="14" t="s">
        <v>36</v>
      </c>
      <c r="AX593" s="14" t="s">
        <v>79</v>
      </c>
      <c r="AY593" s="246" t="s">
        <v>132</v>
      </c>
    </row>
    <row r="594" s="14" customFormat="1">
      <c r="A594" s="14"/>
      <c r="B594" s="236"/>
      <c r="C594" s="237"/>
      <c r="D594" s="227" t="s">
        <v>141</v>
      </c>
      <c r="E594" s="238" t="s">
        <v>1</v>
      </c>
      <c r="F594" s="239" t="s">
        <v>643</v>
      </c>
      <c r="G594" s="237"/>
      <c r="H594" s="240">
        <v>0.82999999999999996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6" t="s">
        <v>141</v>
      </c>
      <c r="AU594" s="246" t="s">
        <v>86</v>
      </c>
      <c r="AV594" s="14" t="s">
        <v>86</v>
      </c>
      <c r="AW594" s="14" t="s">
        <v>36</v>
      </c>
      <c r="AX594" s="14" t="s">
        <v>79</v>
      </c>
      <c r="AY594" s="246" t="s">
        <v>132</v>
      </c>
    </row>
    <row r="595" s="15" customFormat="1">
      <c r="A595" s="15"/>
      <c r="B595" s="247"/>
      <c r="C595" s="248"/>
      <c r="D595" s="227" t="s">
        <v>141</v>
      </c>
      <c r="E595" s="249" t="s">
        <v>1</v>
      </c>
      <c r="F595" s="250" t="s">
        <v>149</v>
      </c>
      <c r="G595" s="248"/>
      <c r="H595" s="251">
        <v>2.6000000000000001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7" t="s">
        <v>141</v>
      </c>
      <c r="AU595" s="257" t="s">
        <v>86</v>
      </c>
      <c r="AV595" s="15" t="s">
        <v>139</v>
      </c>
      <c r="AW595" s="15" t="s">
        <v>36</v>
      </c>
      <c r="AX595" s="15" t="s">
        <v>84</v>
      </c>
      <c r="AY595" s="257" t="s">
        <v>132</v>
      </c>
    </row>
    <row r="596" s="2" customFormat="1" ht="16.5" customHeight="1">
      <c r="A596" s="39"/>
      <c r="B596" s="40"/>
      <c r="C596" s="212" t="s">
        <v>650</v>
      </c>
      <c r="D596" s="212" t="s">
        <v>134</v>
      </c>
      <c r="E596" s="213" t="s">
        <v>651</v>
      </c>
      <c r="F596" s="214" t="s">
        <v>652</v>
      </c>
      <c r="G596" s="215" t="s">
        <v>137</v>
      </c>
      <c r="H596" s="216">
        <v>2.6000000000000001</v>
      </c>
      <c r="I596" s="217"/>
      <c r="J596" s="218">
        <f>ROUND(I596*H596,2)</f>
        <v>0</v>
      </c>
      <c r="K596" s="214" t="s">
        <v>138</v>
      </c>
      <c r="L596" s="45"/>
      <c r="M596" s="219" t="s">
        <v>1</v>
      </c>
      <c r="N596" s="220" t="s">
        <v>44</v>
      </c>
      <c r="O596" s="92"/>
      <c r="P596" s="221">
        <f>O596*H596</f>
        <v>0</v>
      </c>
      <c r="Q596" s="221">
        <v>0.01771</v>
      </c>
      <c r="R596" s="221">
        <f>Q596*H596</f>
        <v>0.046046000000000004</v>
      </c>
      <c r="S596" s="221">
        <v>0</v>
      </c>
      <c r="T596" s="222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3" t="s">
        <v>241</v>
      </c>
      <c r="AT596" s="223" t="s">
        <v>134</v>
      </c>
      <c r="AU596" s="223" t="s">
        <v>86</v>
      </c>
      <c r="AY596" s="18" t="s">
        <v>132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8" t="s">
        <v>84</v>
      </c>
      <c r="BK596" s="224">
        <f>ROUND(I596*H596,2)</f>
        <v>0</v>
      </c>
      <c r="BL596" s="18" t="s">
        <v>241</v>
      </c>
      <c r="BM596" s="223" t="s">
        <v>653</v>
      </c>
    </row>
    <row r="597" s="13" customFormat="1">
      <c r="A597" s="13"/>
      <c r="B597" s="225"/>
      <c r="C597" s="226"/>
      <c r="D597" s="227" t="s">
        <v>141</v>
      </c>
      <c r="E597" s="228" t="s">
        <v>1</v>
      </c>
      <c r="F597" s="229" t="s">
        <v>282</v>
      </c>
      <c r="G597" s="226"/>
      <c r="H597" s="228" t="s">
        <v>1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141</v>
      </c>
      <c r="AU597" s="235" t="s">
        <v>86</v>
      </c>
      <c r="AV597" s="13" t="s">
        <v>84</v>
      </c>
      <c r="AW597" s="13" t="s">
        <v>36</v>
      </c>
      <c r="AX597" s="13" t="s">
        <v>79</v>
      </c>
      <c r="AY597" s="235" t="s">
        <v>132</v>
      </c>
    </row>
    <row r="598" s="13" customFormat="1">
      <c r="A598" s="13"/>
      <c r="B598" s="225"/>
      <c r="C598" s="226"/>
      <c r="D598" s="227" t="s">
        <v>141</v>
      </c>
      <c r="E598" s="228" t="s">
        <v>1</v>
      </c>
      <c r="F598" s="229" t="s">
        <v>333</v>
      </c>
      <c r="G598" s="226"/>
      <c r="H598" s="228" t="s">
        <v>1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141</v>
      </c>
      <c r="AU598" s="235" t="s">
        <v>86</v>
      </c>
      <c r="AV598" s="13" t="s">
        <v>84</v>
      </c>
      <c r="AW598" s="13" t="s">
        <v>36</v>
      </c>
      <c r="AX598" s="13" t="s">
        <v>79</v>
      </c>
      <c r="AY598" s="235" t="s">
        <v>132</v>
      </c>
    </row>
    <row r="599" s="14" customFormat="1">
      <c r="A599" s="14"/>
      <c r="B599" s="236"/>
      <c r="C599" s="237"/>
      <c r="D599" s="227" t="s">
        <v>141</v>
      </c>
      <c r="E599" s="238" t="s">
        <v>1</v>
      </c>
      <c r="F599" s="239" t="s">
        <v>167</v>
      </c>
      <c r="G599" s="237"/>
      <c r="H599" s="240">
        <v>1.77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141</v>
      </c>
      <c r="AU599" s="246" t="s">
        <v>86</v>
      </c>
      <c r="AV599" s="14" t="s">
        <v>86</v>
      </c>
      <c r="AW599" s="14" t="s">
        <v>36</v>
      </c>
      <c r="AX599" s="14" t="s">
        <v>79</v>
      </c>
      <c r="AY599" s="246" t="s">
        <v>132</v>
      </c>
    </row>
    <row r="600" s="14" customFormat="1">
      <c r="A600" s="14"/>
      <c r="B600" s="236"/>
      <c r="C600" s="237"/>
      <c r="D600" s="227" t="s">
        <v>141</v>
      </c>
      <c r="E600" s="238" t="s">
        <v>1</v>
      </c>
      <c r="F600" s="239" t="s">
        <v>643</v>
      </c>
      <c r="G600" s="237"/>
      <c r="H600" s="240">
        <v>0.82999999999999996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6" t="s">
        <v>141</v>
      </c>
      <c r="AU600" s="246" t="s">
        <v>86</v>
      </c>
      <c r="AV600" s="14" t="s">
        <v>86</v>
      </c>
      <c r="AW600" s="14" t="s">
        <v>36</v>
      </c>
      <c r="AX600" s="14" t="s">
        <v>79</v>
      </c>
      <c r="AY600" s="246" t="s">
        <v>132</v>
      </c>
    </row>
    <row r="601" s="15" customFormat="1">
      <c r="A601" s="15"/>
      <c r="B601" s="247"/>
      <c r="C601" s="248"/>
      <c r="D601" s="227" t="s">
        <v>141</v>
      </c>
      <c r="E601" s="249" t="s">
        <v>1</v>
      </c>
      <c r="F601" s="250" t="s">
        <v>149</v>
      </c>
      <c r="G601" s="248"/>
      <c r="H601" s="251">
        <v>2.6000000000000001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7" t="s">
        <v>141</v>
      </c>
      <c r="AU601" s="257" t="s">
        <v>86</v>
      </c>
      <c r="AV601" s="15" t="s">
        <v>139</v>
      </c>
      <c r="AW601" s="15" t="s">
        <v>36</v>
      </c>
      <c r="AX601" s="15" t="s">
        <v>84</v>
      </c>
      <c r="AY601" s="257" t="s">
        <v>132</v>
      </c>
    </row>
    <row r="602" s="2" customFormat="1" ht="16.5" customHeight="1">
      <c r="A602" s="39"/>
      <c r="B602" s="40"/>
      <c r="C602" s="212" t="s">
        <v>654</v>
      </c>
      <c r="D602" s="212" t="s">
        <v>134</v>
      </c>
      <c r="E602" s="213" t="s">
        <v>655</v>
      </c>
      <c r="F602" s="214" t="s">
        <v>656</v>
      </c>
      <c r="G602" s="215" t="s">
        <v>137</v>
      </c>
      <c r="H602" s="216">
        <v>2.6000000000000001</v>
      </c>
      <c r="I602" s="217"/>
      <c r="J602" s="218">
        <f>ROUND(I602*H602,2)</f>
        <v>0</v>
      </c>
      <c r="K602" s="214" t="s">
        <v>138</v>
      </c>
      <c r="L602" s="45"/>
      <c r="M602" s="219" t="s">
        <v>1</v>
      </c>
      <c r="N602" s="220" t="s">
        <v>44</v>
      </c>
      <c r="O602" s="92"/>
      <c r="P602" s="221">
        <f>O602*H602</f>
        <v>0</v>
      </c>
      <c r="Q602" s="221">
        <v>0.0010499999999999999</v>
      </c>
      <c r="R602" s="221">
        <f>Q602*H602</f>
        <v>0.0027299999999999998</v>
      </c>
      <c r="S602" s="221">
        <v>0</v>
      </c>
      <c r="T602" s="222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3" t="s">
        <v>241</v>
      </c>
      <c r="AT602" s="223" t="s">
        <v>134</v>
      </c>
      <c r="AU602" s="223" t="s">
        <v>86</v>
      </c>
      <c r="AY602" s="18" t="s">
        <v>132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8" t="s">
        <v>84</v>
      </c>
      <c r="BK602" s="224">
        <f>ROUND(I602*H602,2)</f>
        <v>0</v>
      </c>
      <c r="BL602" s="18" t="s">
        <v>241</v>
      </c>
      <c r="BM602" s="223" t="s">
        <v>657</v>
      </c>
    </row>
    <row r="603" s="13" customFormat="1">
      <c r="A603" s="13"/>
      <c r="B603" s="225"/>
      <c r="C603" s="226"/>
      <c r="D603" s="227" t="s">
        <v>141</v>
      </c>
      <c r="E603" s="228" t="s">
        <v>1</v>
      </c>
      <c r="F603" s="229" t="s">
        <v>282</v>
      </c>
      <c r="G603" s="226"/>
      <c r="H603" s="228" t="s">
        <v>1</v>
      </c>
      <c r="I603" s="230"/>
      <c r="J603" s="226"/>
      <c r="K603" s="226"/>
      <c r="L603" s="231"/>
      <c r="M603" s="232"/>
      <c r="N603" s="233"/>
      <c r="O603" s="233"/>
      <c r="P603" s="233"/>
      <c r="Q603" s="233"/>
      <c r="R603" s="233"/>
      <c r="S603" s="233"/>
      <c r="T603" s="23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5" t="s">
        <v>141</v>
      </c>
      <c r="AU603" s="235" t="s">
        <v>86</v>
      </c>
      <c r="AV603" s="13" t="s">
        <v>84</v>
      </c>
      <c r="AW603" s="13" t="s">
        <v>36</v>
      </c>
      <c r="AX603" s="13" t="s">
        <v>79</v>
      </c>
      <c r="AY603" s="235" t="s">
        <v>132</v>
      </c>
    </row>
    <row r="604" s="13" customFormat="1">
      <c r="A604" s="13"/>
      <c r="B604" s="225"/>
      <c r="C604" s="226"/>
      <c r="D604" s="227" t="s">
        <v>141</v>
      </c>
      <c r="E604" s="228" t="s">
        <v>1</v>
      </c>
      <c r="F604" s="229" t="s">
        <v>333</v>
      </c>
      <c r="G604" s="226"/>
      <c r="H604" s="228" t="s">
        <v>1</v>
      </c>
      <c r="I604" s="230"/>
      <c r="J604" s="226"/>
      <c r="K604" s="226"/>
      <c r="L604" s="231"/>
      <c r="M604" s="232"/>
      <c r="N604" s="233"/>
      <c r="O604" s="233"/>
      <c r="P604" s="233"/>
      <c r="Q604" s="233"/>
      <c r="R604" s="233"/>
      <c r="S604" s="233"/>
      <c r="T604" s="23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5" t="s">
        <v>141</v>
      </c>
      <c r="AU604" s="235" t="s">
        <v>86</v>
      </c>
      <c r="AV604" s="13" t="s">
        <v>84</v>
      </c>
      <c r="AW604" s="13" t="s">
        <v>36</v>
      </c>
      <c r="AX604" s="13" t="s">
        <v>79</v>
      </c>
      <c r="AY604" s="235" t="s">
        <v>132</v>
      </c>
    </row>
    <row r="605" s="14" customFormat="1">
      <c r="A605" s="14"/>
      <c r="B605" s="236"/>
      <c r="C605" s="237"/>
      <c r="D605" s="227" t="s">
        <v>141</v>
      </c>
      <c r="E605" s="238" t="s">
        <v>1</v>
      </c>
      <c r="F605" s="239" t="s">
        <v>167</v>
      </c>
      <c r="G605" s="237"/>
      <c r="H605" s="240">
        <v>1.77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141</v>
      </c>
      <c r="AU605" s="246" t="s">
        <v>86</v>
      </c>
      <c r="AV605" s="14" t="s">
        <v>86</v>
      </c>
      <c r="AW605" s="14" t="s">
        <v>36</v>
      </c>
      <c r="AX605" s="14" t="s">
        <v>79</v>
      </c>
      <c r="AY605" s="246" t="s">
        <v>132</v>
      </c>
    </row>
    <row r="606" s="14" customFormat="1">
      <c r="A606" s="14"/>
      <c r="B606" s="236"/>
      <c r="C606" s="237"/>
      <c r="D606" s="227" t="s">
        <v>141</v>
      </c>
      <c r="E606" s="238" t="s">
        <v>1</v>
      </c>
      <c r="F606" s="239" t="s">
        <v>643</v>
      </c>
      <c r="G606" s="237"/>
      <c r="H606" s="240">
        <v>0.82999999999999996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141</v>
      </c>
      <c r="AU606" s="246" t="s">
        <v>86</v>
      </c>
      <c r="AV606" s="14" t="s">
        <v>86</v>
      </c>
      <c r="AW606" s="14" t="s">
        <v>36</v>
      </c>
      <c r="AX606" s="14" t="s">
        <v>79</v>
      </c>
      <c r="AY606" s="246" t="s">
        <v>132</v>
      </c>
    </row>
    <row r="607" s="15" customFormat="1">
      <c r="A607" s="15"/>
      <c r="B607" s="247"/>
      <c r="C607" s="248"/>
      <c r="D607" s="227" t="s">
        <v>141</v>
      </c>
      <c r="E607" s="249" t="s">
        <v>1</v>
      </c>
      <c r="F607" s="250" t="s">
        <v>149</v>
      </c>
      <c r="G607" s="248"/>
      <c r="H607" s="251">
        <v>2.6000000000000001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141</v>
      </c>
      <c r="AU607" s="257" t="s">
        <v>86</v>
      </c>
      <c r="AV607" s="15" t="s">
        <v>139</v>
      </c>
      <c r="AW607" s="15" t="s">
        <v>36</v>
      </c>
      <c r="AX607" s="15" t="s">
        <v>84</v>
      </c>
      <c r="AY607" s="257" t="s">
        <v>132</v>
      </c>
    </row>
    <row r="608" s="2" customFormat="1" ht="16.5" customHeight="1">
      <c r="A608" s="39"/>
      <c r="B608" s="40"/>
      <c r="C608" s="212" t="s">
        <v>658</v>
      </c>
      <c r="D608" s="212" t="s">
        <v>134</v>
      </c>
      <c r="E608" s="213" t="s">
        <v>659</v>
      </c>
      <c r="F608" s="214" t="s">
        <v>660</v>
      </c>
      <c r="G608" s="215" t="s">
        <v>187</v>
      </c>
      <c r="H608" s="216">
        <v>0.82999999999999996</v>
      </c>
      <c r="I608" s="217"/>
      <c r="J608" s="218">
        <f>ROUND(I608*H608,2)</f>
        <v>0</v>
      </c>
      <c r="K608" s="214" t="s">
        <v>138</v>
      </c>
      <c r="L608" s="45"/>
      <c r="M608" s="219" t="s">
        <v>1</v>
      </c>
      <c r="N608" s="220" t="s">
        <v>44</v>
      </c>
      <c r="O608" s="92"/>
      <c r="P608" s="221">
        <f>O608*H608</f>
        <v>0</v>
      </c>
      <c r="Q608" s="221">
        <v>0.0031199999999999999</v>
      </c>
      <c r="R608" s="221">
        <f>Q608*H608</f>
        <v>0.0025895999999999996</v>
      </c>
      <c r="S608" s="221">
        <v>0</v>
      </c>
      <c r="T608" s="222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3" t="s">
        <v>241</v>
      </c>
      <c r="AT608" s="223" t="s">
        <v>134</v>
      </c>
      <c r="AU608" s="223" t="s">
        <v>86</v>
      </c>
      <c r="AY608" s="18" t="s">
        <v>132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8" t="s">
        <v>84</v>
      </c>
      <c r="BK608" s="224">
        <f>ROUND(I608*H608,2)</f>
        <v>0</v>
      </c>
      <c r="BL608" s="18" t="s">
        <v>241</v>
      </c>
      <c r="BM608" s="223" t="s">
        <v>661</v>
      </c>
    </row>
    <row r="609" s="13" customFormat="1">
      <c r="A609" s="13"/>
      <c r="B609" s="225"/>
      <c r="C609" s="226"/>
      <c r="D609" s="227" t="s">
        <v>141</v>
      </c>
      <c r="E609" s="228" t="s">
        <v>1</v>
      </c>
      <c r="F609" s="229" t="s">
        <v>282</v>
      </c>
      <c r="G609" s="226"/>
      <c r="H609" s="228" t="s">
        <v>1</v>
      </c>
      <c r="I609" s="230"/>
      <c r="J609" s="226"/>
      <c r="K609" s="226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141</v>
      </c>
      <c r="AU609" s="235" t="s">
        <v>86</v>
      </c>
      <c r="AV609" s="13" t="s">
        <v>84</v>
      </c>
      <c r="AW609" s="13" t="s">
        <v>36</v>
      </c>
      <c r="AX609" s="13" t="s">
        <v>79</v>
      </c>
      <c r="AY609" s="235" t="s">
        <v>132</v>
      </c>
    </row>
    <row r="610" s="13" customFormat="1">
      <c r="A610" s="13"/>
      <c r="B610" s="225"/>
      <c r="C610" s="226"/>
      <c r="D610" s="227" t="s">
        <v>141</v>
      </c>
      <c r="E610" s="228" t="s">
        <v>1</v>
      </c>
      <c r="F610" s="229" t="s">
        <v>333</v>
      </c>
      <c r="G610" s="226"/>
      <c r="H610" s="228" t="s">
        <v>1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5" t="s">
        <v>141</v>
      </c>
      <c r="AU610" s="235" t="s">
        <v>86</v>
      </c>
      <c r="AV610" s="13" t="s">
        <v>84</v>
      </c>
      <c r="AW610" s="13" t="s">
        <v>36</v>
      </c>
      <c r="AX610" s="13" t="s">
        <v>79</v>
      </c>
      <c r="AY610" s="235" t="s">
        <v>132</v>
      </c>
    </row>
    <row r="611" s="14" customFormat="1">
      <c r="A611" s="14"/>
      <c r="B611" s="236"/>
      <c r="C611" s="237"/>
      <c r="D611" s="227" t="s">
        <v>141</v>
      </c>
      <c r="E611" s="238" t="s">
        <v>1</v>
      </c>
      <c r="F611" s="239" t="s">
        <v>643</v>
      </c>
      <c r="G611" s="237"/>
      <c r="H611" s="240">
        <v>0.82999999999999996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141</v>
      </c>
      <c r="AU611" s="246" t="s">
        <v>86</v>
      </c>
      <c r="AV611" s="14" t="s">
        <v>86</v>
      </c>
      <c r="AW611" s="14" t="s">
        <v>36</v>
      </c>
      <c r="AX611" s="14" t="s">
        <v>79</v>
      </c>
      <c r="AY611" s="246" t="s">
        <v>132</v>
      </c>
    </row>
    <row r="612" s="15" customFormat="1">
      <c r="A612" s="15"/>
      <c r="B612" s="247"/>
      <c r="C612" s="248"/>
      <c r="D612" s="227" t="s">
        <v>141</v>
      </c>
      <c r="E612" s="249" t="s">
        <v>1</v>
      </c>
      <c r="F612" s="250" t="s">
        <v>149</v>
      </c>
      <c r="G612" s="248"/>
      <c r="H612" s="251">
        <v>0.82999999999999996</v>
      </c>
      <c r="I612" s="252"/>
      <c r="J612" s="248"/>
      <c r="K612" s="248"/>
      <c r="L612" s="253"/>
      <c r="M612" s="254"/>
      <c r="N612" s="255"/>
      <c r="O612" s="255"/>
      <c r="P612" s="255"/>
      <c r="Q612" s="255"/>
      <c r="R612" s="255"/>
      <c r="S612" s="255"/>
      <c r="T612" s="256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57" t="s">
        <v>141</v>
      </c>
      <c r="AU612" s="257" t="s">
        <v>86</v>
      </c>
      <c r="AV612" s="15" t="s">
        <v>139</v>
      </c>
      <c r="AW612" s="15" t="s">
        <v>36</v>
      </c>
      <c r="AX612" s="15" t="s">
        <v>84</v>
      </c>
      <c r="AY612" s="257" t="s">
        <v>132</v>
      </c>
    </row>
    <row r="613" s="2" customFormat="1" ht="16.5" customHeight="1">
      <c r="A613" s="39"/>
      <c r="B613" s="40"/>
      <c r="C613" s="212" t="s">
        <v>662</v>
      </c>
      <c r="D613" s="212" t="s">
        <v>134</v>
      </c>
      <c r="E613" s="213" t="s">
        <v>663</v>
      </c>
      <c r="F613" s="214" t="s">
        <v>664</v>
      </c>
      <c r="G613" s="215" t="s">
        <v>566</v>
      </c>
      <c r="H613" s="283"/>
      <c r="I613" s="217"/>
      <c r="J613" s="218">
        <f>ROUND(I613*H613,2)</f>
        <v>0</v>
      </c>
      <c r="K613" s="214" t="s">
        <v>138</v>
      </c>
      <c r="L613" s="45"/>
      <c r="M613" s="219" t="s">
        <v>1</v>
      </c>
      <c r="N613" s="220" t="s">
        <v>44</v>
      </c>
      <c r="O613" s="92"/>
      <c r="P613" s="221">
        <f>O613*H613</f>
        <v>0</v>
      </c>
      <c r="Q613" s="221">
        <v>0</v>
      </c>
      <c r="R613" s="221">
        <f>Q613*H613</f>
        <v>0</v>
      </c>
      <c r="S613" s="221">
        <v>0</v>
      </c>
      <c r="T613" s="222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3" t="s">
        <v>241</v>
      </c>
      <c r="AT613" s="223" t="s">
        <v>134</v>
      </c>
      <c r="AU613" s="223" t="s">
        <v>86</v>
      </c>
      <c r="AY613" s="18" t="s">
        <v>132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8" t="s">
        <v>84</v>
      </c>
      <c r="BK613" s="224">
        <f>ROUND(I613*H613,2)</f>
        <v>0</v>
      </c>
      <c r="BL613" s="18" t="s">
        <v>241</v>
      </c>
      <c r="BM613" s="223" t="s">
        <v>665</v>
      </c>
    </row>
    <row r="614" s="12" customFormat="1" ht="25.92" customHeight="1">
      <c r="A614" s="12"/>
      <c r="B614" s="196"/>
      <c r="C614" s="197"/>
      <c r="D614" s="198" t="s">
        <v>78</v>
      </c>
      <c r="E614" s="199" t="s">
        <v>666</v>
      </c>
      <c r="F614" s="199" t="s">
        <v>667</v>
      </c>
      <c r="G614" s="197"/>
      <c r="H614" s="197"/>
      <c r="I614" s="200"/>
      <c r="J614" s="201">
        <f>BK614</f>
        <v>0</v>
      </c>
      <c r="K614" s="197"/>
      <c r="L614" s="202"/>
      <c r="M614" s="203"/>
      <c r="N614" s="204"/>
      <c r="O614" s="204"/>
      <c r="P614" s="205">
        <f>P615+P618+P621+P624+P626</f>
        <v>0</v>
      </c>
      <c r="Q614" s="204"/>
      <c r="R614" s="205">
        <f>R615+R618+R621+R624+R626</f>
        <v>0</v>
      </c>
      <c r="S614" s="204"/>
      <c r="T614" s="206">
        <f>T615+T618+T621+T624+T626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07" t="s">
        <v>176</v>
      </c>
      <c r="AT614" s="208" t="s">
        <v>78</v>
      </c>
      <c r="AU614" s="208" t="s">
        <v>79</v>
      </c>
      <c r="AY614" s="207" t="s">
        <v>132</v>
      </c>
      <c r="BK614" s="209">
        <f>BK615+BK618+BK621+BK624+BK626</f>
        <v>0</v>
      </c>
    </row>
    <row r="615" s="12" customFormat="1" ht="22.8" customHeight="1">
      <c r="A615" s="12"/>
      <c r="B615" s="196"/>
      <c r="C615" s="197"/>
      <c r="D615" s="198" t="s">
        <v>78</v>
      </c>
      <c r="E615" s="210" t="s">
        <v>668</v>
      </c>
      <c r="F615" s="210" t="s">
        <v>669</v>
      </c>
      <c r="G615" s="197"/>
      <c r="H615" s="197"/>
      <c r="I615" s="200"/>
      <c r="J615" s="211">
        <f>BK615</f>
        <v>0</v>
      </c>
      <c r="K615" s="197"/>
      <c r="L615" s="202"/>
      <c r="M615" s="203"/>
      <c r="N615" s="204"/>
      <c r="O615" s="204"/>
      <c r="P615" s="205">
        <f>SUM(P616:P617)</f>
        <v>0</v>
      </c>
      <c r="Q615" s="204"/>
      <c r="R615" s="205">
        <f>SUM(R616:R617)</f>
        <v>0</v>
      </c>
      <c r="S615" s="204"/>
      <c r="T615" s="206">
        <f>SUM(T616:T617)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7" t="s">
        <v>176</v>
      </c>
      <c r="AT615" s="208" t="s">
        <v>78</v>
      </c>
      <c r="AU615" s="208" t="s">
        <v>84</v>
      </c>
      <c r="AY615" s="207" t="s">
        <v>132</v>
      </c>
      <c r="BK615" s="209">
        <f>SUM(BK616:BK617)</f>
        <v>0</v>
      </c>
    </row>
    <row r="616" s="2" customFormat="1" ht="16.5" customHeight="1">
      <c r="A616" s="39"/>
      <c r="B616" s="40"/>
      <c r="C616" s="212" t="s">
        <v>670</v>
      </c>
      <c r="D616" s="212" t="s">
        <v>134</v>
      </c>
      <c r="E616" s="213" t="s">
        <v>671</v>
      </c>
      <c r="F616" s="214" t="s">
        <v>672</v>
      </c>
      <c r="G616" s="215" t="s">
        <v>596</v>
      </c>
      <c r="H616" s="216">
        <v>1</v>
      </c>
      <c r="I616" s="217"/>
      <c r="J616" s="218">
        <f>ROUND(I616*H616,2)</f>
        <v>0</v>
      </c>
      <c r="K616" s="214" t="s">
        <v>138</v>
      </c>
      <c r="L616" s="45"/>
      <c r="M616" s="219" t="s">
        <v>1</v>
      </c>
      <c r="N616" s="220" t="s">
        <v>44</v>
      </c>
      <c r="O616" s="92"/>
      <c r="P616" s="221">
        <f>O616*H616</f>
        <v>0</v>
      </c>
      <c r="Q616" s="221">
        <v>0</v>
      </c>
      <c r="R616" s="221">
        <f>Q616*H616</f>
        <v>0</v>
      </c>
      <c r="S616" s="221">
        <v>0</v>
      </c>
      <c r="T616" s="222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3" t="s">
        <v>673</v>
      </c>
      <c r="AT616" s="223" t="s">
        <v>134</v>
      </c>
      <c r="AU616" s="223" t="s">
        <v>86</v>
      </c>
      <c r="AY616" s="18" t="s">
        <v>132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8" t="s">
        <v>84</v>
      </c>
      <c r="BK616" s="224">
        <f>ROUND(I616*H616,2)</f>
        <v>0</v>
      </c>
      <c r="BL616" s="18" t="s">
        <v>673</v>
      </c>
      <c r="BM616" s="223" t="s">
        <v>674</v>
      </c>
    </row>
    <row r="617" s="2" customFormat="1" ht="16.5" customHeight="1">
      <c r="A617" s="39"/>
      <c r="B617" s="40"/>
      <c r="C617" s="212" t="s">
        <v>675</v>
      </c>
      <c r="D617" s="212" t="s">
        <v>134</v>
      </c>
      <c r="E617" s="213" t="s">
        <v>676</v>
      </c>
      <c r="F617" s="214" t="s">
        <v>677</v>
      </c>
      <c r="G617" s="215" t="s">
        <v>596</v>
      </c>
      <c r="H617" s="216">
        <v>1</v>
      </c>
      <c r="I617" s="217"/>
      <c r="J617" s="218">
        <f>ROUND(I617*H617,2)</f>
        <v>0</v>
      </c>
      <c r="K617" s="214" t="s">
        <v>138</v>
      </c>
      <c r="L617" s="45"/>
      <c r="M617" s="219" t="s">
        <v>1</v>
      </c>
      <c r="N617" s="220" t="s">
        <v>44</v>
      </c>
      <c r="O617" s="92"/>
      <c r="P617" s="221">
        <f>O617*H617</f>
        <v>0</v>
      </c>
      <c r="Q617" s="221">
        <v>0</v>
      </c>
      <c r="R617" s="221">
        <f>Q617*H617</f>
        <v>0</v>
      </c>
      <c r="S617" s="221">
        <v>0</v>
      </c>
      <c r="T617" s="222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23" t="s">
        <v>673</v>
      </c>
      <c r="AT617" s="223" t="s">
        <v>134</v>
      </c>
      <c r="AU617" s="223" t="s">
        <v>86</v>
      </c>
      <c r="AY617" s="18" t="s">
        <v>132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8" t="s">
        <v>84</v>
      </c>
      <c r="BK617" s="224">
        <f>ROUND(I617*H617,2)</f>
        <v>0</v>
      </c>
      <c r="BL617" s="18" t="s">
        <v>673</v>
      </c>
      <c r="BM617" s="223" t="s">
        <v>678</v>
      </c>
    </row>
    <row r="618" s="12" customFormat="1" ht="22.8" customHeight="1">
      <c r="A618" s="12"/>
      <c r="B618" s="196"/>
      <c r="C618" s="197"/>
      <c r="D618" s="198" t="s">
        <v>78</v>
      </c>
      <c r="E618" s="210" t="s">
        <v>679</v>
      </c>
      <c r="F618" s="210" t="s">
        <v>680</v>
      </c>
      <c r="G618" s="197"/>
      <c r="H618" s="197"/>
      <c r="I618" s="200"/>
      <c r="J618" s="211">
        <f>BK618</f>
        <v>0</v>
      </c>
      <c r="K618" s="197"/>
      <c r="L618" s="202"/>
      <c r="M618" s="203"/>
      <c r="N618" s="204"/>
      <c r="O618" s="204"/>
      <c r="P618" s="205">
        <f>SUM(P619:P620)</f>
        <v>0</v>
      </c>
      <c r="Q618" s="204"/>
      <c r="R618" s="205">
        <f>SUM(R619:R620)</f>
        <v>0</v>
      </c>
      <c r="S618" s="204"/>
      <c r="T618" s="206">
        <f>SUM(T619:T620)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7" t="s">
        <v>176</v>
      </c>
      <c r="AT618" s="208" t="s">
        <v>78</v>
      </c>
      <c r="AU618" s="208" t="s">
        <v>84</v>
      </c>
      <c r="AY618" s="207" t="s">
        <v>132</v>
      </c>
      <c r="BK618" s="209">
        <f>SUM(BK619:BK620)</f>
        <v>0</v>
      </c>
    </row>
    <row r="619" s="2" customFormat="1" ht="16.5" customHeight="1">
      <c r="A619" s="39"/>
      <c r="B619" s="40"/>
      <c r="C619" s="212" t="s">
        <v>681</v>
      </c>
      <c r="D619" s="212" t="s">
        <v>134</v>
      </c>
      <c r="E619" s="213" t="s">
        <v>682</v>
      </c>
      <c r="F619" s="214" t="s">
        <v>683</v>
      </c>
      <c r="G619" s="215" t="s">
        <v>596</v>
      </c>
      <c r="H619" s="216">
        <v>1</v>
      </c>
      <c r="I619" s="217"/>
      <c r="J619" s="218">
        <f>ROUND(I619*H619,2)</f>
        <v>0</v>
      </c>
      <c r="K619" s="214" t="s">
        <v>138</v>
      </c>
      <c r="L619" s="45"/>
      <c r="M619" s="219" t="s">
        <v>1</v>
      </c>
      <c r="N619" s="220" t="s">
        <v>44</v>
      </c>
      <c r="O619" s="92"/>
      <c r="P619" s="221">
        <f>O619*H619</f>
        <v>0</v>
      </c>
      <c r="Q619" s="221">
        <v>0</v>
      </c>
      <c r="R619" s="221">
        <f>Q619*H619</f>
        <v>0</v>
      </c>
      <c r="S619" s="221">
        <v>0</v>
      </c>
      <c r="T619" s="222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3" t="s">
        <v>673</v>
      </c>
      <c r="AT619" s="223" t="s">
        <v>134</v>
      </c>
      <c r="AU619" s="223" t="s">
        <v>86</v>
      </c>
      <c r="AY619" s="18" t="s">
        <v>132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8" t="s">
        <v>84</v>
      </c>
      <c r="BK619" s="224">
        <f>ROUND(I619*H619,2)</f>
        <v>0</v>
      </c>
      <c r="BL619" s="18" t="s">
        <v>673</v>
      </c>
      <c r="BM619" s="223" t="s">
        <v>684</v>
      </c>
    </row>
    <row r="620" s="2" customFormat="1" ht="16.5" customHeight="1">
      <c r="A620" s="39"/>
      <c r="B620" s="40"/>
      <c r="C620" s="212" t="s">
        <v>685</v>
      </c>
      <c r="D620" s="212" t="s">
        <v>134</v>
      </c>
      <c r="E620" s="213" t="s">
        <v>686</v>
      </c>
      <c r="F620" s="214" t="s">
        <v>687</v>
      </c>
      <c r="G620" s="215" t="s">
        <v>596</v>
      </c>
      <c r="H620" s="216">
        <v>1</v>
      </c>
      <c r="I620" s="217"/>
      <c r="J620" s="218">
        <f>ROUND(I620*H620,2)</f>
        <v>0</v>
      </c>
      <c r="K620" s="214" t="s">
        <v>138</v>
      </c>
      <c r="L620" s="45"/>
      <c r="M620" s="219" t="s">
        <v>1</v>
      </c>
      <c r="N620" s="220" t="s">
        <v>44</v>
      </c>
      <c r="O620" s="92"/>
      <c r="P620" s="221">
        <f>O620*H620</f>
        <v>0</v>
      </c>
      <c r="Q620" s="221">
        <v>0</v>
      </c>
      <c r="R620" s="221">
        <f>Q620*H620</f>
        <v>0</v>
      </c>
      <c r="S620" s="221">
        <v>0</v>
      </c>
      <c r="T620" s="222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3" t="s">
        <v>673</v>
      </c>
      <c r="AT620" s="223" t="s">
        <v>134</v>
      </c>
      <c r="AU620" s="223" t="s">
        <v>86</v>
      </c>
      <c r="AY620" s="18" t="s">
        <v>132</v>
      </c>
      <c r="BE620" s="224">
        <f>IF(N620="základní",J620,0)</f>
        <v>0</v>
      </c>
      <c r="BF620" s="224">
        <f>IF(N620="snížená",J620,0)</f>
        <v>0</v>
      </c>
      <c r="BG620" s="224">
        <f>IF(N620="zákl. přenesená",J620,0)</f>
        <v>0</v>
      </c>
      <c r="BH620" s="224">
        <f>IF(N620="sníž. přenesená",J620,0)</f>
        <v>0</v>
      </c>
      <c r="BI620" s="224">
        <f>IF(N620="nulová",J620,0)</f>
        <v>0</v>
      </c>
      <c r="BJ620" s="18" t="s">
        <v>84</v>
      </c>
      <c r="BK620" s="224">
        <f>ROUND(I620*H620,2)</f>
        <v>0</v>
      </c>
      <c r="BL620" s="18" t="s">
        <v>673</v>
      </c>
      <c r="BM620" s="223" t="s">
        <v>688</v>
      </c>
    </row>
    <row r="621" s="12" customFormat="1" ht="22.8" customHeight="1">
      <c r="A621" s="12"/>
      <c r="B621" s="196"/>
      <c r="C621" s="197"/>
      <c r="D621" s="198" t="s">
        <v>78</v>
      </c>
      <c r="E621" s="210" t="s">
        <v>689</v>
      </c>
      <c r="F621" s="210" t="s">
        <v>690</v>
      </c>
      <c r="G621" s="197"/>
      <c r="H621" s="197"/>
      <c r="I621" s="200"/>
      <c r="J621" s="211">
        <f>BK621</f>
        <v>0</v>
      </c>
      <c r="K621" s="197"/>
      <c r="L621" s="202"/>
      <c r="M621" s="203"/>
      <c r="N621" s="204"/>
      <c r="O621" s="204"/>
      <c r="P621" s="205">
        <f>SUM(P622:P623)</f>
        <v>0</v>
      </c>
      <c r="Q621" s="204"/>
      <c r="R621" s="205">
        <f>SUM(R622:R623)</f>
        <v>0</v>
      </c>
      <c r="S621" s="204"/>
      <c r="T621" s="206">
        <f>SUM(T622:T623)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07" t="s">
        <v>176</v>
      </c>
      <c r="AT621" s="208" t="s">
        <v>78</v>
      </c>
      <c r="AU621" s="208" t="s">
        <v>84</v>
      </c>
      <c r="AY621" s="207" t="s">
        <v>132</v>
      </c>
      <c r="BK621" s="209">
        <f>SUM(BK622:BK623)</f>
        <v>0</v>
      </c>
    </row>
    <row r="622" s="2" customFormat="1" ht="16.5" customHeight="1">
      <c r="A622" s="39"/>
      <c r="B622" s="40"/>
      <c r="C622" s="212" t="s">
        <v>691</v>
      </c>
      <c r="D622" s="212" t="s">
        <v>134</v>
      </c>
      <c r="E622" s="213" t="s">
        <v>692</v>
      </c>
      <c r="F622" s="214" t="s">
        <v>693</v>
      </c>
      <c r="G622" s="215" t="s">
        <v>596</v>
      </c>
      <c r="H622" s="216">
        <v>1</v>
      </c>
      <c r="I622" s="217"/>
      <c r="J622" s="218">
        <f>ROUND(I622*H622,2)</f>
        <v>0</v>
      </c>
      <c r="K622" s="214" t="s">
        <v>138</v>
      </c>
      <c r="L622" s="45"/>
      <c r="M622" s="219" t="s">
        <v>1</v>
      </c>
      <c r="N622" s="220" t="s">
        <v>44</v>
      </c>
      <c r="O622" s="92"/>
      <c r="P622" s="221">
        <f>O622*H622</f>
        <v>0</v>
      </c>
      <c r="Q622" s="221">
        <v>0</v>
      </c>
      <c r="R622" s="221">
        <f>Q622*H622</f>
        <v>0</v>
      </c>
      <c r="S622" s="221">
        <v>0</v>
      </c>
      <c r="T622" s="222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3" t="s">
        <v>673</v>
      </c>
      <c r="AT622" s="223" t="s">
        <v>134</v>
      </c>
      <c r="AU622" s="223" t="s">
        <v>86</v>
      </c>
      <c r="AY622" s="18" t="s">
        <v>132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18" t="s">
        <v>84</v>
      </c>
      <c r="BK622" s="224">
        <f>ROUND(I622*H622,2)</f>
        <v>0</v>
      </c>
      <c r="BL622" s="18" t="s">
        <v>673</v>
      </c>
      <c r="BM622" s="223" t="s">
        <v>694</v>
      </c>
    </row>
    <row r="623" s="2" customFormat="1" ht="16.5" customHeight="1">
      <c r="A623" s="39"/>
      <c r="B623" s="40"/>
      <c r="C623" s="212" t="s">
        <v>695</v>
      </c>
      <c r="D623" s="212" t="s">
        <v>134</v>
      </c>
      <c r="E623" s="213" t="s">
        <v>696</v>
      </c>
      <c r="F623" s="214" t="s">
        <v>697</v>
      </c>
      <c r="G623" s="215" t="s">
        <v>596</v>
      </c>
      <c r="H623" s="216">
        <v>1</v>
      </c>
      <c r="I623" s="217"/>
      <c r="J623" s="218">
        <f>ROUND(I623*H623,2)</f>
        <v>0</v>
      </c>
      <c r="K623" s="214" t="s">
        <v>138</v>
      </c>
      <c r="L623" s="45"/>
      <c r="M623" s="219" t="s">
        <v>1</v>
      </c>
      <c r="N623" s="220" t="s">
        <v>44</v>
      </c>
      <c r="O623" s="92"/>
      <c r="P623" s="221">
        <f>O623*H623</f>
        <v>0</v>
      </c>
      <c r="Q623" s="221">
        <v>0</v>
      </c>
      <c r="R623" s="221">
        <f>Q623*H623</f>
        <v>0</v>
      </c>
      <c r="S623" s="221">
        <v>0</v>
      </c>
      <c r="T623" s="222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3" t="s">
        <v>673</v>
      </c>
      <c r="AT623" s="223" t="s">
        <v>134</v>
      </c>
      <c r="AU623" s="223" t="s">
        <v>86</v>
      </c>
      <c r="AY623" s="18" t="s">
        <v>132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8" t="s">
        <v>84</v>
      </c>
      <c r="BK623" s="224">
        <f>ROUND(I623*H623,2)</f>
        <v>0</v>
      </c>
      <c r="BL623" s="18" t="s">
        <v>673</v>
      </c>
      <c r="BM623" s="223" t="s">
        <v>698</v>
      </c>
    </row>
    <row r="624" s="12" customFormat="1" ht="22.8" customHeight="1">
      <c r="A624" s="12"/>
      <c r="B624" s="196"/>
      <c r="C624" s="197"/>
      <c r="D624" s="198" t="s">
        <v>78</v>
      </c>
      <c r="E624" s="210" t="s">
        <v>699</v>
      </c>
      <c r="F624" s="210" t="s">
        <v>700</v>
      </c>
      <c r="G624" s="197"/>
      <c r="H624" s="197"/>
      <c r="I624" s="200"/>
      <c r="J624" s="211">
        <f>BK624</f>
        <v>0</v>
      </c>
      <c r="K624" s="197"/>
      <c r="L624" s="202"/>
      <c r="M624" s="203"/>
      <c r="N624" s="204"/>
      <c r="O624" s="204"/>
      <c r="P624" s="205">
        <f>P625</f>
        <v>0</v>
      </c>
      <c r="Q624" s="204"/>
      <c r="R624" s="205">
        <f>R625</f>
        <v>0</v>
      </c>
      <c r="S624" s="204"/>
      <c r="T624" s="206">
        <f>T625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07" t="s">
        <v>176</v>
      </c>
      <c r="AT624" s="208" t="s">
        <v>78</v>
      </c>
      <c r="AU624" s="208" t="s">
        <v>84</v>
      </c>
      <c r="AY624" s="207" t="s">
        <v>132</v>
      </c>
      <c r="BK624" s="209">
        <f>BK625</f>
        <v>0</v>
      </c>
    </row>
    <row r="625" s="2" customFormat="1" ht="16.5" customHeight="1">
      <c r="A625" s="39"/>
      <c r="B625" s="40"/>
      <c r="C625" s="212" t="s">
        <v>701</v>
      </c>
      <c r="D625" s="212" t="s">
        <v>134</v>
      </c>
      <c r="E625" s="213" t="s">
        <v>702</v>
      </c>
      <c r="F625" s="214" t="s">
        <v>703</v>
      </c>
      <c r="G625" s="215" t="s">
        <v>596</v>
      </c>
      <c r="H625" s="216">
        <v>1</v>
      </c>
      <c r="I625" s="217"/>
      <c r="J625" s="218">
        <f>ROUND(I625*H625,2)</f>
        <v>0</v>
      </c>
      <c r="K625" s="214" t="s">
        <v>138</v>
      </c>
      <c r="L625" s="45"/>
      <c r="M625" s="219" t="s">
        <v>1</v>
      </c>
      <c r="N625" s="220" t="s">
        <v>44</v>
      </c>
      <c r="O625" s="92"/>
      <c r="P625" s="221">
        <f>O625*H625</f>
        <v>0</v>
      </c>
      <c r="Q625" s="221">
        <v>0</v>
      </c>
      <c r="R625" s="221">
        <f>Q625*H625</f>
        <v>0</v>
      </c>
      <c r="S625" s="221">
        <v>0</v>
      </c>
      <c r="T625" s="222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3" t="s">
        <v>673</v>
      </c>
      <c r="AT625" s="223" t="s">
        <v>134</v>
      </c>
      <c r="AU625" s="223" t="s">
        <v>86</v>
      </c>
      <c r="AY625" s="18" t="s">
        <v>132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8" t="s">
        <v>84</v>
      </c>
      <c r="BK625" s="224">
        <f>ROUND(I625*H625,2)</f>
        <v>0</v>
      </c>
      <c r="BL625" s="18" t="s">
        <v>673</v>
      </c>
      <c r="BM625" s="223" t="s">
        <v>704</v>
      </c>
    </row>
    <row r="626" s="12" customFormat="1" ht="22.8" customHeight="1">
      <c r="A626" s="12"/>
      <c r="B626" s="196"/>
      <c r="C626" s="197"/>
      <c r="D626" s="198" t="s">
        <v>78</v>
      </c>
      <c r="E626" s="210" t="s">
        <v>705</v>
      </c>
      <c r="F626" s="210" t="s">
        <v>706</v>
      </c>
      <c r="G626" s="197"/>
      <c r="H626" s="197"/>
      <c r="I626" s="200"/>
      <c r="J626" s="211">
        <f>BK626</f>
        <v>0</v>
      </c>
      <c r="K626" s="197"/>
      <c r="L626" s="202"/>
      <c r="M626" s="203"/>
      <c r="N626" s="204"/>
      <c r="O626" s="204"/>
      <c r="P626" s="205">
        <f>P627</f>
        <v>0</v>
      </c>
      <c r="Q626" s="204"/>
      <c r="R626" s="205">
        <f>R627</f>
        <v>0</v>
      </c>
      <c r="S626" s="204"/>
      <c r="T626" s="206">
        <f>T627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07" t="s">
        <v>176</v>
      </c>
      <c r="AT626" s="208" t="s">
        <v>78</v>
      </c>
      <c r="AU626" s="208" t="s">
        <v>84</v>
      </c>
      <c r="AY626" s="207" t="s">
        <v>132</v>
      </c>
      <c r="BK626" s="209">
        <f>BK627</f>
        <v>0</v>
      </c>
    </row>
    <row r="627" s="2" customFormat="1" ht="16.5" customHeight="1">
      <c r="A627" s="39"/>
      <c r="B627" s="40"/>
      <c r="C627" s="212" t="s">
        <v>707</v>
      </c>
      <c r="D627" s="212" t="s">
        <v>134</v>
      </c>
      <c r="E627" s="213" t="s">
        <v>708</v>
      </c>
      <c r="F627" s="214" t="s">
        <v>709</v>
      </c>
      <c r="G627" s="215" t="s">
        <v>596</v>
      </c>
      <c r="H627" s="216">
        <v>1</v>
      </c>
      <c r="I627" s="217"/>
      <c r="J627" s="218">
        <f>ROUND(I627*H627,2)</f>
        <v>0</v>
      </c>
      <c r="K627" s="214" t="s">
        <v>138</v>
      </c>
      <c r="L627" s="45"/>
      <c r="M627" s="284" t="s">
        <v>1</v>
      </c>
      <c r="N627" s="285" t="s">
        <v>44</v>
      </c>
      <c r="O627" s="286"/>
      <c r="P627" s="287">
        <f>O627*H627</f>
        <v>0</v>
      </c>
      <c r="Q627" s="287">
        <v>0</v>
      </c>
      <c r="R627" s="287">
        <f>Q627*H627</f>
        <v>0</v>
      </c>
      <c r="S627" s="287">
        <v>0</v>
      </c>
      <c r="T627" s="288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3" t="s">
        <v>673</v>
      </c>
      <c r="AT627" s="223" t="s">
        <v>134</v>
      </c>
      <c r="AU627" s="223" t="s">
        <v>86</v>
      </c>
      <c r="AY627" s="18" t="s">
        <v>132</v>
      </c>
      <c r="BE627" s="224">
        <f>IF(N627="základní",J627,0)</f>
        <v>0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8" t="s">
        <v>84</v>
      </c>
      <c r="BK627" s="224">
        <f>ROUND(I627*H627,2)</f>
        <v>0</v>
      </c>
      <c r="BL627" s="18" t="s">
        <v>673</v>
      </c>
      <c r="BM627" s="223" t="s">
        <v>710</v>
      </c>
    </row>
    <row r="628" s="2" customFormat="1" ht="6.96" customHeight="1">
      <c r="A628" s="39"/>
      <c r="B628" s="67"/>
      <c r="C628" s="68"/>
      <c r="D628" s="68"/>
      <c r="E628" s="68"/>
      <c r="F628" s="68"/>
      <c r="G628" s="68"/>
      <c r="H628" s="68"/>
      <c r="I628" s="68"/>
      <c r="J628" s="68"/>
      <c r="K628" s="68"/>
      <c r="L628" s="45"/>
      <c r="M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</row>
  </sheetData>
  <sheetProtection sheet="1" autoFilter="0" formatColumns="0" formatRows="0" objects="1" scenarios="1" spinCount="100000" saltValue="t34wJGQv6enmv0VFfU58GvFDaVe5cFb9Yivbl8iTNWQ+Xpid73SwdaeQ3+SCh9Zixf4Uv7Sb4YMkBOR0aFiXVA==" hashValue="PPtIheLd98SaJYZn4+seBjlMR/ohS+JhbfunlqLg1SMkBQVdw62SChV2g5jTuyHoJa1wixMhTK5rgHlZ2rTd1g==" algorithmName="SHA-512" password="CC35"/>
  <autoFilter ref="C135:K627"/>
  <mergeCells count="6">
    <mergeCell ref="E7:H7"/>
    <mergeCell ref="E16:H16"/>
    <mergeCell ref="E25:H25"/>
    <mergeCell ref="E85:H85"/>
    <mergeCell ref="E128:H12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LAPTOP-CLQ95BQ9\Petr Březina</dc:creator>
  <cp:lastModifiedBy>LAPTOP-CLQ95BQ9\Petr Březina</cp:lastModifiedBy>
  <dcterms:created xsi:type="dcterms:W3CDTF">2022-05-13T16:19:19Z</dcterms:created>
  <dcterms:modified xsi:type="dcterms:W3CDTF">2022-05-13T16:19:23Z</dcterms:modified>
</cp:coreProperties>
</file>