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7.1 - D7.1. Úsek 7 část ..." sheetId="2" r:id="rId2"/>
  </sheets>
  <definedNames>
    <definedName name="_xlnm.Print_Area" localSheetId="0">'Rekapitulace stavby'!$D$4:$AO$76,'Rekapitulace stavby'!$C$82:$AQ$96</definedName>
    <definedName name="_xlnm._FilterDatabase" localSheetId="1" hidden="1">'D7.1 - D7.1. Úsek 7 část ...'!$C$128:$K$302</definedName>
    <definedName name="_xlnm.Print_Area" localSheetId="1">'D7.1 - D7.1. Úsek 7 část ...'!$C$4:$J$76,'D7.1 - D7.1. Úsek 7 část ...'!$C$82:$J$110,'D7.1 - D7.1. Úsek 7 část ...'!$C$116:$J$302</definedName>
    <definedName name="_xlnm.Print_Titles" localSheetId="0">'Rekapitulace stavby'!$92:$92</definedName>
    <definedName name="_xlnm.Print_Titles" localSheetId="1">'D7.1 - D7.1. Úsek 7 část ...'!$128:$128</definedName>
  </definedNames>
  <calcPr fullCalcOnLoad="1"/>
</workbook>
</file>

<file path=xl/sharedStrings.xml><?xml version="1.0" encoding="utf-8"?>
<sst xmlns="http://schemas.openxmlformats.org/spreadsheetml/2006/main" count="2302" uniqueCount="605">
  <si>
    <t>Export Komplet</t>
  </si>
  <si>
    <t/>
  </si>
  <si>
    <t>2.0</t>
  </si>
  <si>
    <t>ZAMOK</t>
  </si>
  <si>
    <t>False</t>
  </si>
  <si>
    <t>{2ca7ca50-9b45-4205-b290-fa4227d12232}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</si>
  <si>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</si>
  <si>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</si>
  <si>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</si>
  <si>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</si>
  <si>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</si>
  <si>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</si>
  <si>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</si>
  <si>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</si>
  <si>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E-3112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</si>
  <si>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</si>
  <si>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</si>
  <si>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VEŘEJNÉHO OSVĚTLENÍ NA ÚZEMÍ MĚSTA STUDÉNKY</t>
  </si>
  <si>
    <t>KSO:</t>
  </si>
  <si>
    <t>CC-CZ:</t>
  </si>
  <si>
    <t>Místo:</t>
  </si>
  <si>
    <t>Studénka</t>
  </si>
  <si>
    <t>Datum:</t>
  </si>
  <si>
    <t>2. 10. 2020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</si>
  <si>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</si>
  <si>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</si>
  <si>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</si>
  <si>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</si>
  <si>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</si>
  <si>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</si>
  <si>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</si>
  <si>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PK Sklenář s.r.o.</t>
  </si>
  <si>
    <t>True</t>
  </si>
  <si>
    <t>Zpracovatel:</t>
  </si>
  <si>
    <t>Ing.Jiří Sklenář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</si>
  <si>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</si>
  <si>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</si>
  <si>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</si>
  <si>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</si>
  <si>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</si>
  <si>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</si>
  <si>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</si>
  <si>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</si>
  <si>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</si>
  <si>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</si>
  <si>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</si>
  <si>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</si>
  <si>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</si>
  <si>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</si>
  <si>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</si>
  <si>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</si>
  <si>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</si>
  <si>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</si>
  <si>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</si>
  <si>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</si>
  <si>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</si>
  <si>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</si>
  <si>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</si>
  <si>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</si>
  <si>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</si>
  <si>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</si>
  <si>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</si>
  <si>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</si>
  <si>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</si>
  <si>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</si>
  <si>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</si>
  <si>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</si>
  <si>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</si>
  <si>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</si>
  <si>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</si>
  <si>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</si>
  <si>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</si>
  <si>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</si>
  <si>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</si>
  <si>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</si>
  <si>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</si>
  <si>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</si>
  <si>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</si>
  <si>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</si>
  <si>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</si>
  <si>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</si>
  <si>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D7.1</t>
  </si>
  <si>
    <t>D7.1. Úsek 7 část 1 - 2.května</t>
  </si>
  <si>
    <t>STA</t>
  </si>
  <si>
    <t>1</t>
  </si>
  <si>
    <t>{7fd7cd1d-8bab-4bd7-b507-1fb01770389a}</t>
  </si>
  <si>
    <t>2</t>
  </si>
  <si>
    <t>KRYCÍ LIST SOUPISU PRACÍ</t>
  </si>
  <si>
    <t>Objekt:</t>
  </si>
  <si>
    <t>D7.1 - D7.1. Úsek 7 část 1 - 2.května</t>
  </si>
  <si>
    <t>Ing. Jiří Sklenář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</si>
  <si>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</si>
  <si>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</si>
  <si>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</si>
  <si>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</si>
  <si>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</si>
  <si>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</si>
  <si>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ZADL-Ch-Asf - Zádlažba chodník asfaltový</t>
  </si>
  <si>
    <t xml:space="preserve">    ZADL-Ch-Dl - Zádlažba chodník dlažba</t>
  </si>
  <si>
    <t xml:space="preserve">    5 - Komunikace pozemní</t>
  </si>
  <si>
    <t xml:space="preserve">    ZADL-VOZ-Asf - Zádlažba vozovka asfalt</t>
  </si>
  <si>
    <t xml:space="preserve">      ZADL-VOZ-Dlaž - Zádalžba vozovka dlažba</t>
  </si>
  <si>
    <t xml:space="preserve">        ZADL-VOZ-Bet - Zádlažba vozovka betonová</t>
  </si>
  <si>
    <t>745 - Elektromontáže - rozvody vodičů hliníkových</t>
  </si>
  <si>
    <t>PSV - Práce a dodávky PSV</t>
  </si>
  <si>
    <t xml:space="preserve">    741 - Elektroinstalace - silnoproud</t>
  </si>
  <si>
    <t>M - Práce a dodávky M</t>
  </si>
  <si>
    <t xml:space="preserve">    21-M - Elektromontáže (viz situace a schema)</t>
  </si>
  <si>
    <t xml:space="preserve">    46-M - Zemní práce při extr.mont.pracích - (viz situace a řezy)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</si>
  <si>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</si>
  <si>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</si>
  <si>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</si>
  <si>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</si>
  <si>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</si>
  <si>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</si>
  <si>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</si>
  <si>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</si>
  <si>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</si>
  <si>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</si>
  <si>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</si>
  <si>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</si>
  <si>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</si>
  <si>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</si>
  <si>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</si>
  <si>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ZADL-Ch-Asf</t>
  </si>
  <si>
    <t>Zádlažba chodník asfaltový</t>
  </si>
  <si>
    <t>K</t>
  </si>
  <si>
    <t>564851111</t>
  </si>
  <si>
    <t>Podklad ze štěrkodrtě ŠD tl 150 mm</t>
  </si>
  <si>
    <t>m2</t>
  </si>
  <si>
    <t>4</t>
  </si>
  <si>
    <t>2070283241</t>
  </si>
  <si>
    <t>VV</t>
  </si>
  <si>
    <t>"2.května" (21+25)*.35</t>
  </si>
  <si>
    <t>565171111</t>
  </si>
  <si>
    <t>Vyrovnání povrchu dosavadních podkladů obalovaným kamenivem ACP (OK) tl 100 mm</t>
  </si>
  <si>
    <t>533443250</t>
  </si>
  <si>
    <t>"2.května" (21+35)*.55</t>
  </si>
  <si>
    <t>3</t>
  </si>
  <si>
    <t>578143133</t>
  </si>
  <si>
    <t>Litý asfalt MA 11 (LAS) tl 40 mm š do 3 m z modifikovaného asfaltu</t>
  </si>
  <si>
    <t>-1706976645</t>
  </si>
  <si>
    <t>"2.května" (21+25)*.75</t>
  </si>
  <si>
    <t>ZADL-Ch-Dl</t>
  </si>
  <si>
    <t>Zádlažba chodník dlažba</t>
  </si>
  <si>
    <t>564201111</t>
  </si>
  <si>
    <t>Podklad nebo podsyp ze štěrkopísku ŠP tl 40 mm</t>
  </si>
  <si>
    <t>1474139856</t>
  </si>
  <si>
    <t>"2.května" (60+30+66+3+4)*.55</t>
  </si>
  <si>
    <t>5</t>
  </si>
  <si>
    <t>-798368317</t>
  </si>
  <si>
    <t>"2.května" (60+30+66+3+4)*.35</t>
  </si>
  <si>
    <t>6</t>
  </si>
  <si>
    <t>596211110</t>
  </si>
  <si>
    <t>Kladení zámkové dlažby komunikací pro pěší tl 60 mm skupiny A pl do 50 m2</t>
  </si>
  <si>
    <t>-281750740</t>
  </si>
  <si>
    <t>7</t>
  </si>
  <si>
    <t>M</t>
  </si>
  <si>
    <t>592452100</t>
  </si>
  <si>
    <t>Náhrada za poškozenou dlažbu 10%</t>
  </si>
  <si>
    <t>8</t>
  </si>
  <si>
    <t>514621060</t>
  </si>
  <si>
    <t>Komunikace pozemní</t>
  </si>
  <si>
    <t>ZADL-VOZ-Asf</t>
  </si>
  <si>
    <t>Zádlažba vozovka asfalt</t>
  </si>
  <si>
    <t>155303799</t>
  </si>
  <si>
    <t>"2.května" (20+4+20+9+15+4)*.5</t>
  </si>
  <si>
    <t>9</t>
  </si>
  <si>
    <t>578142115</t>
  </si>
  <si>
    <t>Litý asfalt MA 8 (LAJ) tl 40 mm š do 3 m z nemodifikovaného asfaltu</t>
  </si>
  <si>
    <t>-770576534</t>
  </si>
  <si>
    <t>"2.května" (20+4+20+9+15+4)*.9</t>
  </si>
  <si>
    <t>10</t>
  </si>
  <si>
    <t>567122114</t>
  </si>
  <si>
    <t>Podklad ze směsi stmelené cementem SC C 8/10 (KSC I) tl 150 mm</t>
  </si>
  <si>
    <t>1150815723</t>
  </si>
  <si>
    <t>11</t>
  </si>
  <si>
    <t>58773878</t>
  </si>
  <si>
    <t>"2.května" (20+4+20+9+15+4)*.7</t>
  </si>
  <si>
    <t>ZADL-VOZ-Dlaž</t>
  </si>
  <si>
    <t>Zádalžba vozovka dlažba</t>
  </si>
  <si>
    <t>12</t>
  </si>
  <si>
    <t>-1947411811</t>
  </si>
  <si>
    <t>"2.května" (14)*.5</t>
  </si>
  <si>
    <t>13</t>
  </si>
  <si>
    <t>564231111</t>
  </si>
  <si>
    <t>Podklad nebo podsyp ze štěrkopísku ŠP tl 100 mm</t>
  </si>
  <si>
    <t>1710673973</t>
  </si>
  <si>
    <t>"2.května" 14*.7</t>
  </si>
  <si>
    <t>14</t>
  </si>
  <si>
    <t>-1261896192</t>
  </si>
  <si>
    <t>596312112</t>
  </si>
  <si>
    <t>Kladení kloubové betonové dlažby pozemních komunikací tl 100 mm pl přes 300 m2</t>
  </si>
  <si>
    <t>320058964</t>
  </si>
  <si>
    <t>"2.května" 14*1.1</t>
  </si>
  <si>
    <t>ZADL-VOZ-Bet</t>
  </si>
  <si>
    <t>Zádlažba vozovka betonová</t>
  </si>
  <si>
    <t>16</t>
  </si>
  <si>
    <t>564861111</t>
  </si>
  <si>
    <t>Podklad ze štěrkodrtě ŠD tl 200 mm</t>
  </si>
  <si>
    <t>-2041894557</t>
  </si>
  <si>
    <t>"2.května"  11*.5</t>
  </si>
  <si>
    <t>17</t>
  </si>
  <si>
    <t>1535202011</t>
  </si>
  <si>
    <t>"2.května"  11*.7</t>
  </si>
  <si>
    <t>18</t>
  </si>
  <si>
    <t>581131211</t>
  </si>
  <si>
    <t>Kryt cementobetonový vozovek skupiny CB II tl 200 mm</t>
  </si>
  <si>
    <t>-255342866</t>
  </si>
  <si>
    <t>"2.května"  11*.9</t>
  </si>
  <si>
    <t>745</t>
  </si>
  <si>
    <t>Elektromontáže - rozvody vodičů hliníkových</t>
  </si>
  <si>
    <t>19</t>
  </si>
  <si>
    <t>745904112</t>
  </si>
  <si>
    <t>Příplatek k montáži kabelů za zatažení vodiče a kabelu do 2,00 kg</t>
  </si>
  <si>
    <t>m</t>
  </si>
  <si>
    <t>64</t>
  </si>
  <si>
    <t>-58076478</t>
  </si>
  <si>
    <t>PSV</t>
  </si>
  <si>
    <t>Práce a dodávky PSV</t>
  </si>
  <si>
    <t>741</t>
  </si>
  <si>
    <t>Elektroinstalace - silnoproud</t>
  </si>
  <si>
    <t>20</t>
  </si>
  <si>
    <t>210010019</t>
  </si>
  <si>
    <t xml:space="preserve">Montáž trubek plastových ohebných D 48 mm uložených volně </t>
  </si>
  <si>
    <t>-1249751971</t>
  </si>
  <si>
    <t>345713520-R1</t>
  </si>
  <si>
    <t>trubka elektroinstalační ohebná , HDPE+LDPE KF 09063</t>
  </si>
  <si>
    <t>32</t>
  </si>
  <si>
    <t>684168907</t>
  </si>
  <si>
    <t>"2.května trasa"  270+535+40</t>
  </si>
  <si>
    <t>"2.května u sloupů"  19*3</t>
  </si>
  <si>
    <t>"2.května u skříní"  4*1</t>
  </si>
  <si>
    <t>22</t>
  </si>
  <si>
    <t>210810014</t>
  </si>
  <si>
    <t>Montáž měděných kabelů CYKY, CYKYD, CYKYDY, NYM, NYY, YSLY 750 V 4x16mm2 uložených volně</t>
  </si>
  <si>
    <t>-7974696</t>
  </si>
  <si>
    <t>23</t>
  </si>
  <si>
    <t>341110800</t>
  </si>
  <si>
    <t>kabel silový s Cu jádrem CYKY 4x16 mm2</t>
  </si>
  <si>
    <t>256</t>
  </si>
  <si>
    <t>1931219016</t>
  </si>
  <si>
    <t>"2.května u sloupů"  19*5</t>
  </si>
  <si>
    <t>"2.května u skříní"  4*2</t>
  </si>
  <si>
    <t>24</t>
  </si>
  <si>
    <t>210220022.1</t>
  </si>
  <si>
    <t>Montáž uzemňovacího vedení vodičů FeZn pomocí svorek v zemi drátem do 10 mm ve městské zástavbě</t>
  </si>
  <si>
    <t>959034925</t>
  </si>
  <si>
    <t>"2.května u sloupů"  19*2</t>
  </si>
  <si>
    <t>25</t>
  </si>
  <si>
    <t>354410730.1</t>
  </si>
  <si>
    <t>drát průměr 10 mm FeZn</t>
  </si>
  <si>
    <t>kg</t>
  </si>
  <si>
    <t>113874644</t>
  </si>
  <si>
    <t>883*.62</t>
  </si>
  <si>
    <t>26</t>
  </si>
  <si>
    <t>741132133</t>
  </si>
  <si>
    <t>Ukončení kabelů 4x16 mm2 smršťovací záklopkou nebo páskem bez letování</t>
  </si>
  <si>
    <t>kus</t>
  </si>
  <si>
    <t>507599441</t>
  </si>
  <si>
    <t>"2.května"  21*2</t>
  </si>
  <si>
    <t>27</t>
  </si>
  <si>
    <t>741420021</t>
  </si>
  <si>
    <t>Montáž svorka hromosvodná se 2 šrouby</t>
  </si>
  <si>
    <t>-996190889</t>
  </si>
  <si>
    <t>28</t>
  </si>
  <si>
    <t>354418850</t>
  </si>
  <si>
    <t>svorka spojovací SS pro lano D8-10 mm</t>
  </si>
  <si>
    <t>1450748779</t>
  </si>
  <si>
    <t>Práce a dodávky M</t>
  </si>
  <si>
    <t>21-M</t>
  </si>
  <si>
    <t>Elektromontáže (viz situace a schema)</t>
  </si>
  <si>
    <t>29</t>
  </si>
  <si>
    <t>210111021</t>
  </si>
  <si>
    <t>Montáž zásuvka chráněná v krabici šroubové připojení 2P+PE prostředí základní, vlhké</t>
  </si>
  <si>
    <t>-973519377</t>
  </si>
  <si>
    <t>30</t>
  </si>
  <si>
    <t>345514850-R</t>
  </si>
  <si>
    <t>zásuvka krytá pro vlhké prostředí  Al.  IP44</t>
  </si>
  <si>
    <t>128</t>
  </si>
  <si>
    <t>884524397</t>
  </si>
  <si>
    <t>31</t>
  </si>
  <si>
    <t>210120102</t>
  </si>
  <si>
    <t>Montáž pojistkových patron nožových</t>
  </si>
  <si>
    <t>-1521979134</t>
  </si>
  <si>
    <t>358252220</t>
  </si>
  <si>
    <t>pojistka nízkoztrátová PHN00 16A provedení normální</t>
  </si>
  <si>
    <t>922833389</t>
  </si>
  <si>
    <t>33</t>
  </si>
  <si>
    <t>358252260</t>
  </si>
  <si>
    <t>pojistka nízkoztrátová PHNA000 25A provedení normální, charakteristika  gG</t>
  </si>
  <si>
    <t>1371618024</t>
  </si>
  <si>
    <t>34</t>
  </si>
  <si>
    <t>358252280-1</t>
  </si>
  <si>
    <t>pojistka  zkratová</t>
  </si>
  <si>
    <t>-691946128</t>
  </si>
  <si>
    <t>35</t>
  </si>
  <si>
    <t>210191502</t>
  </si>
  <si>
    <t>Montáž skříní pojistkových tenkocementových přípojkových v pilíři SP 3 až 5/1</t>
  </si>
  <si>
    <t>30111727</t>
  </si>
  <si>
    <t>36</t>
  </si>
  <si>
    <t>357117350-1</t>
  </si>
  <si>
    <t>skříň rozpojovací pro VO RF 4:3</t>
  </si>
  <si>
    <t>843948882</t>
  </si>
  <si>
    <t>37</t>
  </si>
  <si>
    <t>357117350-11</t>
  </si>
  <si>
    <t>Přepěťová ochrana SPD1</t>
  </si>
  <si>
    <t>-1821709665</t>
  </si>
  <si>
    <t>38</t>
  </si>
  <si>
    <t>210290451-R</t>
  </si>
  <si>
    <t>Úprava stávajícího rozvaděče ZB</t>
  </si>
  <si>
    <t>-1388503937</t>
  </si>
  <si>
    <t>40</t>
  </si>
  <si>
    <t>358224020</t>
  </si>
  <si>
    <t>jistič 3pólový-charakteristika B LPN (LSN) 20B/3</t>
  </si>
  <si>
    <t>-1822734775</t>
  </si>
  <si>
    <t>41</t>
  </si>
  <si>
    <t>210200120-R1</t>
  </si>
  <si>
    <t>Demontáž a opětovná montáž MR</t>
  </si>
  <si>
    <t>-95025474</t>
  </si>
  <si>
    <t>42</t>
  </si>
  <si>
    <t>210202013</t>
  </si>
  <si>
    <t>Montáž svítidel výbojkových průmyslových stropních závěsných na výložník</t>
  </si>
  <si>
    <t>489417387</t>
  </si>
  <si>
    <t>43</t>
  </si>
  <si>
    <t>LADA06-C40-1000-M2</t>
  </si>
  <si>
    <t>Svítidlo LED ozn.06 - 21W, 2 589lm, 4000K</t>
  </si>
  <si>
    <t>ks</t>
  </si>
  <si>
    <t>512</t>
  </si>
  <si>
    <t>450028618</t>
  </si>
  <si>
    <t>44</t>
  </si>
  <si>
    <t>LADA08-C40-1000-M2</t>
  </si>
  <si>
    <t>Svítidlo LED ozn.08 - 27W, 3 453lm, 4000K</t>
  </si>
  <si>
    <t>1948728228</t>
  </si>
  <si>
    <t>46</t>
  </si>
  <si>
    <t>LADA22-C40-1000-M2</t>
  </si>
  <si>
    <t>Svítidlo LED ozn.22 - 74W, 9 495lm, 4000K</t>
  </si>
  <si>
    <t>-1865775870</t>
  </si>
  <si>
    <t>47</t>
  </si>
  <si>
    <t>LADA24-C40-1000-M2</t>
  </si>
  <si>
    <t>Svítidlo LED ozn.24 - 81W, 10 358lm, 4000K</t>
  </si>
  <si>
    <t>679838868</t>
  </si>
  <si>
    <t>48</t>
  </si>
  <si>
    <t>210202013-D</t>
  </si>
  <si>
    <t>Demontáž svítidel výbojkových průmyslových stropních závěsných na výložník</t>
  </si>
  <si>
    <t>822250293</t>
  </si>
  <si>
    <t>49</t>
  </si>
  <si>
    <t>210204002-D</t>
  </si>
  <si>
    <t>Demontáž stožárů osvětlení parkových ocelových</t>
  </si>
  <si>
    <t>1442677045</t>
  </si>
  <si>
    <t>50</t>
  </si>
  <si>
    <t>210204002</t>
  </si>
  <si>
    <t>Montáž stožárů osvětlení parkových ocelových</t>
  </si>
  <si>
    <t>412596101</t>
  </si>
  <si>
    <t>51</t>
  </si>
  <si>
    <t>722- 5,0-P</t>
  </si>
  <si>
    <t>Sadový stožár přírubový 5m, oboust.zinkovaný</t>
  </si>
  <si>
    <t>-1987980294</t>
  </si>
  <si>
    <t>52</t>
  </si>
  <si>
    <t>722- 6-P</t>
  </si>
  <si>
    <t>Sadový stožár přírubový 6m, oboust.zinkovaný</t>
  </si>
  <si>
    <t>2011807340</t>
  </si>
  <si>
    <t>53</t>
  </si>
  <si>
    <t>210204011</t>
  </si>
  <si>
    <t>Montáž stožárů osvětlení ocelových samostatně stojících délky do 12 m</t>
  </si>
  <si>
    <t>-1228146684</t>
  </si>
  <si>
    <t>54</t>
  </si>
  <si>
    <t>722- 8,0-P</t>
  </si>
  <si>
    <t>Silniční stožár přírubový 8m, oboust.zinkovaný</t>
  </si>
  <si>
    <t>174637296</t>
  </si>
  <si>
    <t>55</t>
  </si>
  <si>
    <t>316722-00-otv</t>
  </si>
  <si>
    <t>Příplatek na zhotovení otvoru pro kabel v horní části ve výrobě</t>
  </si>
  <si>
    <t>896790424</t>
  </si>
  <si>
    <t>56</t>
  </si>
  <si>
    <t>210204011-D</t>
  </si>
  <si>
    <t>Demontáž stožárů osvětlení ocelových samostatně stojících délky do 12 m</t>
  </si>
  <si>
    <t>1732588261</t>
  </si>
  <si>
    <t>57</t>
  </si>
  <si>
    <t>210204103-D</t>
  </si>
  <si>
    <t>Demontáž výložníků osvětlení jednoramenných sloupových hmotnosti do 35 kg</t>
  </si>
  <si>
    <t>-1876851399</t>
  </si>
  <si>
    <t>58</t>
  </si>
  <si>
    <t>210204105</t>
  </si>
  <si>
    <t>Montáž výložníků osvětlení dvouramenných sloupových hmotnosti do 70 kg</t>
  </si>
  <si>
    <t>1220210804</t>
  </si>
  <si>
    <t>59</t>
  </si>
  <si>
    <t>722-SV1500</t>
  </si>
  <si>
    <t>Jednoduchý výložník pro stožár typu JBS - SV1500, oboust.zinkovaný</t>
  </si>
  <si>
    <t>2133281350</t>
  </si>
  <si>
    <t>60</t>
  </si>
  <si>
    <t>210204202</t>
  </si>
  <si>
    <t>Montáž elektrovýzbroje stožárů osvětlení 2 okruhy</t>
  </si>
  <si>
    <t>-195076249</t>
  </si>
  <si>
    <t>61</t>
  </si>
  <si>
    <t>722-EKM 2072 - 2xE27</t>
  </si>
  <si>
    <t>stožár.svorkovice IP54 2xE27</t>
  </si>
  <si>
    <t>1117557351</t>
  </si>
  <si>
    <t>62</t>
  </si>
  <si>
    <t>341110300</t>
  </si>
  <si>
    <t>kabel silový s Cu jádrem CYKY 3x1,5 mm2</t>
  </si>
  <si>
    <t>-1628198188</t>
  </si>
  <si>
    <t>12*10+2*5+3*6</t>
  </si>
  <si>
    <t>63</t>
  </si>
  <si>
    <t>210280003</t>
  </si>
  <si>
    <t>Zkoušky a prohlídky el rozvodů a zařízení celková prohlídka pro objem mtž prací do 1 000 000 Kč</t>
  </si>
  <si>
    <t>-841767853</t>
  </si>
  <si>
    <t>210280211</t>
  </si>
  <si>
    <t>Měření zemních odporů zemniče prvního nebo samostatného</t>
  </si>
  <si>
    <t>2072111243</t>
  </si>
  <si>
    <t>65</t>
  </si>
  <si>
    <t>210280351</t>
  </si>
  <si>
    <t>Zkoušky kabelů silových do 1 kV, počtu a průřezu žil do 4x25 mm2</t>
  </si>
  <si>
    <t>-496714041</t>
  </si>
  <si>
    <t>66</t>
  </si>
  <si>
    <t>210280542</t>
  </si>
  <si>
    <t>Měření impedance nulové smyčky okruhu vedení třífázového</t>
  </si>
  <si>
    <t>142670641</t>
  </si>
  <si>
    <t>67</t>
  </si>
  <si>
    <t>210280712</t>
  </si>
  <si>
    <t>Měření intenzity osvětlení na pracovišti do 50 svítidel</t>
  </si>
  <si>
    <t>soubor</t>
  </si>
  <si>
    <t>-1242060544</t>
  </si>
  <si>
    <t>68</t>
  </si>
  <si>
    <t>210950101-1</t>
  </si>
  <si>
    <t>Očíslování stožárů -správce VO (73,-Kč/světlené místo)</t>
  </si>
  <si>
    <t>-1292479474</t>
  </si>
  <si>
    <t>46-M</t>
  </si>
  <si>
    <t>Zemní práce při extr.mont.pracích - (viz situace a řezy)</t>
  </si>
  <si>
    <t>69</t>
  </si>
  <si>
    <t>460010024</t>
  </si>
  <si>
    <t>Vytyčení trasy vedení kabelového podzemního v zastavěném prostoru viz řezy</t>
  </si>
  <si>
    <t>km</t>
  </si>
  <si>
    <t>586937079</t>
  </si>
  <si>
    <t>"2.května"  (3+42+35+50+182+50+90+60+30+66+3+4+29+4+21+25+20+4+20+9+15+4+14+11)*.001</t>
  </si>
  <si>
    <t>70</t>
  </si>
  <si>
    <t>460010025</t>
  </si>
  <si>
    <t>Zaměření  trasy skutečného provedení v zastavěném prostoru</t>
  </si>
  <si>
    <t>-235018485</t>
  </si>
  <si>
    <t>71</t>
  </si>
  <si>
    <t>460030031</t>
  </si>
  <si>
    <t>Rozebrání dlažeb ručně z kostek velkých do písku spáry nezalité</t>
  </si>
  <si>
    <t>181902303</t>
  </si>
  <si>
    <t>"2.května"  (60+30+66+3+4+29+4)*.55+14*.9</t>
  </si>
  <si>
    <t>72</t>
  </si>
  <si>
    <t>460030151</t>
  </si>
  <si>
    <t>Odstranění podkladu nebo krytu komunikace z kameniva drceného tloušťky do 10 cm</t>
  </si>
  <si>
    <t>1893179730</t>
  </si>
  <si>
    <t>"2.května"  (21+25)*.55+(20+4+20+9+15+4)*.7</t>
  </si>
  <si>
    <t>73</t>
  </si>
  <si>
    <t>460030152</t>
  </si>
  <si>
    <t>Odstranění podkladu nebo krytu komunikace z kameniva drceného tloušťky do 20 cm</t>
  </si>
  <si>
    <t>-12057355</t>
  </si>
  <si>
    <t>"2.května" (20+4+20+9+15+4+14)*2*.5</t>
  </si>
  <si>
    <t>74</t>
  </si>
  <si>
    <t>460030161</t>
  </si>
  <si>
    <t>Odstranění podkladu nebo krytu komunikace z betonu prostého tloušťky do 15 cm</t>
  </si>
  <si>
    <t>-1279693483</t>
  </si>
  <si>
    <t>75</t>
  </si>
  <si>
    <t>460030162</t>
  </si>
  <si>
    <t>Odstranění podkladu nebo krytu komunikace z betonu prostého tloušťky do 30 cm</t>
  </si>
  <si>
    <t>-1066402184</t>
  </si>
  <si>
    <t>11*.9</t>
  </si>
  <si>
    <t>76</t>
  </si>
  <si>
    <t>460030171</t>
  </si>
  <si>
    <t>Odstranění podkladu nebo krytu komunikace ze živice tloušťky do 5 cm</t>
  </si>
  <si>
    <t>1276137296</t>
  </si>
  <si>
    <t>"2.května" (21+25)*.75+(20+4+20+9+15+4)*.9</t>
  </si>
  <si>
    <t>77</t>
  </si>
  <si>
    <t>460030183</t>
  </si>
  <si>
    <t>Řezání podkladu nebo krytu betonového hloubky do 20 cm</t>
  </si>
  <si>
    <t>1197324889</t>
  </si>
  <si>
    <t>78</t>
  </si>
  <si>
    <t>460030191</t>
  </si>
  <si>
    <t>Řezání podkladu nebo krytu živičného tloušťky do 5 cm</t>
  </si>
  <si>
    <t>-612657440</t>
  </si>
  <si>
    <t>"2.května" (21+35)*.75+(20+4+20+9+15+4)*.9</t>
  </si>
  <si>
    <t>79</t>
  </si>
  <si>
    <t>460030192</t>
  </si>
  <si>
    <t>Řezání podkladu nebo krytu živičného tloušťky do 10 cm</t>
  </si>
  <si>
    <t>896780978</t>
  </si>
  <si>
    <t>80</t>
  </si>
  <si>
    <t>460050703</t>
  </si>
  <si>
    <t>Hloubení nezapažených jam pro stožáry veřejného osvětlení ručně v hornině tř 3</t>
  </si>
  <si>
    <t>-1928708909</t>
  </si>
  <si>
    <t>81</t>
  </si>
  <si>
    <t>460080112</t>
  </si>
  <si>
    <t>Bourání základu betonového se záhozem jámy sypaninou</t>
  </si>
  <si>
    <t>m3</t>
  </si>
  <si>
    <t>-381243891</t>
  </si>
  <si>
    <t>"2.května"  2*.5*.5*1.2+10*.8*.8*1,5</t>
  </si>
  <si>
    <t>82</t>
  </si>
  <si>
    <t>46008-R1</t>
  </si>
  <si>
    <t xml:space="preserve">Základ prefabrikovaný pro sadový sloup </t>
  </si>
  <si>
    <t>-297497074</t>
  </si>
  <si>
    <t>"2.května"  5</t>
  </si>
  <si>
    <t>83</t>
  </si>
  <si>
    <t>46008-R2</t>
  </si>
  <si>
    <t>Základ prefabrikovaný pro silniční sloup do 8m</t>
  </si>
  <si>
    <t>-755830379</t>
  </si>
  <si>
    <t>"2.května"  12</t>
  </si>
  <si>
    <t>84</t>
  </si>
  <si>
    <t>460200143</t>
  </si>
  <si>
    <t>Hloubení kabelových nezapažených rýh ručně š 35 cm, hl 60 cm, v hornině tř 3</t>
  </si>
  <si>
    <t>964424358</t>
  </si>
  <si>
    <t>"2.května"  60+30+66+3+4+29+4+21+25</t>
  </si>
  <si>
    <t>85</t>
  </si>
  <si>
    <t>460200163</t>
  </si>
  <si>
    <t>Hloubení kabelových nezapažených rýh ručně š 35 cm, hl 80 cm, v hornině tř 3</t>
  </si>
  <si>
    <t>-1784397898</t>
  </si>
  <si>
    <t>"2.května"  3+42+35+50+182+50+90</t>
  </si>
  <si>
    <t>86</t>
  </si>
  <si>
    <t>460200303</t>
  </si>
  <si>
    <t>Hloubení kabelových nezapažených rýh ručně š 50 cm, hl 120 cm, v hornině tř 3</t>
  </si>
  <si>
    <t>1824228588</t>
  </si>
  <si>
    <t>"2.května"  20+4+20+9+15+4+14+11</t>
  </si>
  <si>
    <t>87</t>
  </si>
  <si>
    <t>460230414</t>
  </si>
  <si>
    <t>Odkop zeminy ručně s vodorovným přemístěním do 50 m na skládku v hornině tř 3 a 4</t>
  </si>
  <si>
    <t>762089898</t>
  </si>
  <si>
    <t>88</t>
  </si>
  <si>
    <t>460421082</t>
  </si>
  <si>
    <t>Lože kabelů z písku nebo štěrkopísku tl 5 cm nad kabel, kryté plastovou folií, š lože do 50 cm</t>
  </si>
  <si>
    <t>1319036743</t>
  </si>
  <si>
    <t>"2.května"  3+42+35+50+182+50+90+60+30+66+3+4+29+4+21+25</t>
  </si>
  <si>
    <t>89</t>
  </si>
  <si>
    <t>460421082-1</t>
  </si>
  <si>
    <t>krytí plastovou folií, š do 50 cm</t>
  </si>
  <si>
    <t>1520556970</t>
  </si>
  <si>
    <t>90</t>
  </si>
  <si>
    <t>460421101</t>
  </si>
  <si>
    <t>Lože kabelů z písku nebo štěrkopísku tl 10 cm nad kabel, bez zakrytí, šířky lože do 65 cm</t>
  </si>
  <si>
    <t>-1216415467</t>
  </si>
  <si>
    <t>91</t>
  </si>
  <si>
    <t>460470001.1</t>
  </si>
  <si>
    <t>Provizorní zajištění potrubí ve výkopech při křížení s kabelem</t>
  </si>
  <si>
    <t>340482331</t>
  </si>
  <si>
    <t>92</t>
  </si>
  <si>
    <t>460470011.1</t>
  </si>
  <si>
    <t>Provizorní zajištění kabelů ve výkopech při jejich křížení</t>
  </si>
  <si>
    <t>-1183808475</t>
  </si>
  <si>
    <t>93</t>
  </si>
  <si>
    <t>460510014</t>
  </si>
  <si>
    <t>Kabelové prostupy z trub betonových do rýhy s obsypem, průměru do 15 cm</t>
  </si>
  <si>
    <t>-354069581</t>
  </si>
  <si>
    <t>"2.května" 46</t>
  </si>
  <si>
    <t>94</t>
  </si>
  <si>
    <t>460510064</t>
  </si>
  <si>
    <t>Kabelové prostupy z trub plastových do rýhy s obsypem, průměru do 10 cm</t>
  </si>
  <si>
    <t>375399468</t>
  </si>
  <si>
    <t>"2.května"  (20+4+20+9+15+4+14+11)*2</t>
  </si>
  <si>
    <t>95</t>
  </si>
  <si>
    <t>460560123</t>
  </si>
  <si>
    <t>Zásyp rýh ručně šířky 35 cm, hloubky 40 cm, z horniny třídy 3</t>
  </si>
  <si>
    <t>-830166500</t>
  </si>
  <si>
    <t>96</t>
  </si>
  <si>
    <t>460560143</t>
  </si>
  <si>
    <t>Zásyp rýh ručně šířky 35 cm, hloubky 60 cm, z horniny třídy 3</t>
  </si>
  <si>
    <t>-1008581536</t>
  </si>
  <si>
    <t>97</t>
  </si>
  <si>
    <t>460560273</t>
  </si>
  <si>
    <t>Zásyp rýh ručně šířky 50 cm, hloubky 90 cm, z horniny třídy 3</t>
  </si>
  <si>
    <t>-138282056</t>
  </si>
  <si>
    <t>98</t>
  </si>
  <si>
    <t>460561901</t>
  </si>
  <si>
    <t>Zásyp rýh nebo jam strojně bez zhutnění v zástavbě</t>
  </si>
  <si>
    <t>1120696064</t>
  </si>
  <si>
    <t>99</t>
  </si>
  <si>
    <t>460600021</t>
  </si>
  <si>
    <t>Vodorovné přemístění horniny jakékoliv třídy do 50 m</t>
  </si>
  <si>
    <t>-881614202</t>
  </si>
  <si>
    <t xml:space="preserve">"2.května za písek"  (3+42+35+50+182+50+90+60+30+66+3+4+29+4+21+25)*.2*.35 </t>
  </si>
  <si>
    <t>"2.května za písek"  (20+4+20+9+15+4+14+11)*.3*.5</t>
  </si>
  <si>
    <t>"2.května za základy sloupů"5*.255*.24*.9+12*.4*.42*1</t>
  </si>
  <si>
    <t>100</t>
  </si>
  <si>
    <t>460600031</t>
  </si>
  <si>
    <t>Příplatek k vodorovnému přemístění horniny za každých dalších 1000 m</t>
  </si>
  <si>
    <t>-391302527</t>
  </si>
  <si>
    <t>65.421*15</t>
  </si>
  <si>
    <t>101</t>
  </si>
  <si>
    <t>460600061</t>
  </si>
  <si>
    <t>Odvoz suti a vybouraných hmot do 1 km</t>
  </si>
  <si>
    <t>t</t>
  </si>
  <si>
    <t>1235800575</t>
  </si>
  <si>
    <t>(75.7*.1+86*.2+7.7*.15+9.9*.3+99.3*.04)*1.6</t>
  </si>
  <si>
    <t>"Základy sloupů" 10.2*1.6</t>
  </si>
  <si>
    <t>102</t>
  </si>
  <si>
    <t>460600071</t>
  </si>
  <si>
    <t>Příplatek k odvozu suti a vybouraných hmot za každý další 1 km</t>
  </si>
  <si>
    <t>-1041394639</t>
  </si>
  <si>
    <t>68.907*15</t>
  </si>
  <si>
    <t>103</t>
  </si>
  <si>
    <t>460600071-11.1</t>
  </si>
  <si>
    <t>Poplatek za skládku zeminy</t>
  </si>
  <si>
    <t>447366906</t>
  </si>
  <si>
    <t>65.421*1.6</t>
  </si>
  <si>
    <t>104</t>
  </si>
  <si>
    <t>460600071-12</t>
  </si>
  <si>
    <t>Poplatek za skládku suti</t>
  </si>
  <si>
    <t>2072802177</t>
  </si>
  <si>
    <t>105</t>
  </si>
  <si>
    <t>460620013</t>
  </si>
  <si>
    <t>Provizorní úprava terénu se zhutněním, v hornině tř 3</t>
  </si>
  <si>
    <t>707483922</t>
  </si>
  <si>
    <t>"2.května"  (3+42+35+50+182+50+90+60+30+66+3+4+29+4+21+25)*.35+(20+4+20+9+15+4+14+11)*.5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</si>
</sst>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0" fontId="11" fillId="0" borderId="3" xfId="0" applyFont="1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15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E-3112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VEŘEJNÉHO OSVĚTLENÍ NA ÚZEMÍ MĚSTA STUDÉNKY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Studénka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2. 10. 2020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PK Sklenář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Ing.Jiří Sklenář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'D7.1 - D7.1. Úsek 7 část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'D7.1 - D7.1. Úsek 7 část ...'!P129</f>
        <v>0</v>
      </c>
      <c r="AV95" s="127">
        <f>'D7.1 - D7.1. Úsek 7 část ...'!J33</f>
        <v>0</v>
      </c>
      <c r="AW95" s="127">
        <f>'D7.1 - D7.1. Úsek 7 část ...'!J34</f>
        <v>0</v>
      </c>
      <c r="AX95" s="127">
        <f>'D7.1 - D7.1. Úsek 7 část ...'!J35</f>
        <v>0</v>
      </c>
      <c r="AY95" s="127">
        <f>'D7.1 - D7.1. Úsek 7 část ...'!J36</f>
        <v>0</v>
      </c>
      <c r="AZ95" s="127">
        <f>'D7.1 - D7.1. Úsek 7 část ...'!F33</f>
        <v>0</v>
      </c>
      <c r="BA95" s="127">
        <f>'D7.1 - D7.1. Úsek 7 část ...'!F34</f>
        <v>0</v>
      </c>
      <c r="BB95" s="127">
        <f>'D7.1 - D7.1. Úsek 7 část ...'!F35</f>
        <v>0</v>
      </c>
      <c r="BC95" s="127">
        <f>'D7.1 - D7.1. Úsek 7 část ...'!F36</f>
        <v>0</v>
      </c>
      <c r="BD95" s="129">
        <f>'D7.1 - D7.1. Úsek 7 část 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D7.1 - D7.1. Úsek 7 část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86</v>
      </c>
    </row>
    <row r="4" spans="2:46" s="1" customFormat="1" ht="24.95" customHeight="1">
      <c r="B4" s="19"/>
      <c r="D4" s="133" t="s">
        <v>87</v>
      </c>
      <c r="L4" s="19"/>
      <c r="M4" s="13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5" t="s">
        <v>16</v>
      </c>
      <c r="L6" s="19"/>
    </row>
    <row r="7" spans="2:12" s="1" customFormat="1" ht="26.25" customHeight="1">
      <c r="B7" s="19"/>
      <c r="E7" s="136" t="str">
        <f>'Rekapitulace stavby'!K6</f>
        <v>REKONSTRUKCE VEŘEJNÉHO OSVĚTLENÍ NA ÚZEMÍ MĚSTA STUDÉNKY</v>
      </c>
      <c r="F7" s="135"/>
      <c r="G7" s="135"/>
      <c r="H7" s="135"/>
      <c r="L7" s="19"/>
    </row>
    <row r="8" spans="1:31" s="2" customFormat="1" ht="12" customHeight="1">
      <c r="A8" s="37"/>
      <c r="B8" s="43"/>
      <c r="C8" s="37"/>
      <c r="D8" s="135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2. 10. 2020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 xml:space="preserve"> </v>
      </c>
      <c r="F15" s="37"/>
      <c r="G15" s="37"/>
      <c r="H15" s="37"/>
      <c r="I15" s="135" t="s">
        <v>27</v>
      </c>
      <c r="J15" s="138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5" t="s">
        <v>28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5" t="s">
        <v>30</v>
      </c>
      <c r="E20" s="37"/>
      <c r="F20" s="37"/>
      <c r="G20" s="37"/>
      <c r="H20" s="37"/>
      <c r="I20" s="135" t="s">
        <v>25</v>
      </c>
      <c r="J20" s="138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31</v>
      </c>
      <c r="F21" s="37"/>
      <c r="G21" s="37"/>
      <c r="H21" s="37"/>
      <c r="I21" s="135" t="s">
        <v>27</v>
      </c>
      <c r="J21" s="138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5" t="s">
        <v>33</v>
      </c>
      <c r="E23" s="37"/>
      <c r="F23" s="37"/>
      <c r="G23" s="37"/>
      <c r="H23" s="37"/>
      <c r="I23" s="135" t="s">
        <v>25</v>
      </c>
      <c r="J23" s="138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90</v>
      </c>
      <c r="F24" s="37"/>
      <c r="G24" s="37"/>
      <c r="H24" s="37"/>
      <c r="I24" s="135" t="s">
        <v>27</v>
      </c>
      <c r="J24" s="138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5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36</v>
      </c>
      <c r="E30" s="37"/>
      <c r="F30" s="37"/>
      <c r="G30" s="37"/>
      <c r="H30" s="37"/>
      <c r="I30" s="37"/>
      <c r="J30" s="146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38</v>
      </c>
      <c r="G32" s="37"/>
      <c r="H32" s="37"/>
      <c r="I32" s="147" t="s">
        <v>37</v>
      </c>
      <c r="J32" s="14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40</v>
      </c>
      <c r="E33" s="135" t="s">
        <v>41</v>
      </c>
      <c r="F33" s="149">
        <f>ROUND((SUM(BE129:BE302)),2)</f>
        <v>0</v>
      </c>
      <c r="G33" s="37"/>
      <c r="H33" s="37"/>
      <c r="I33" s="150">
        <v>0.21</v>
      </c>
      <c r="J33" s="149">
        <f>ROUND(((SUM(BE129:BE302))*I33),2)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5" t="s">
        <v>42</v>
      </c>
      <c r="F34" s="149">
        <f>ROUND((SUM(BF129:BF302)),2)</f>
        <v>0</v>
      </c>
      <c r="G34" s="37"/>
      <c r="H34" s="37"/>
      <c r="I34" s="150">
        <v>0.15</v>
      </c>
      <c r="J34" s="149">
        <f>ROUND(((SUM(BF129:BF302))*I34),2)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43</v>
      </c>
      <c r="F35" s="149">
        <f>ROUND((SUM(BG129:BG302)),2)</f>
        <v>0</v>
      </c>
      <c r="G35" s="37"/>
      <c r="H35" s="37"/>
      <c r="I35" s="150">
        <v>0.21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5" t="s">
        <v>44</v>
      </c>
      <c r="F36" s="149">
        <f>ROUND((SUM(BH129:BH302)),2)</f>
        <v>0</v>
      </c>
      <c r="G36" s="37"/>
      <c r="H36" s="37"/>
      <c r="I36" s="150">
        <v>0.15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45</v>
      </c>
      <c r="F37" s="149">
        <f>ROUND((SUM(BI129:BI302)),2)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46</v>
      </c>
      <c r="E39" s="153"/>
      <c r="F39" s="153"/>
      <c r="G39" s="154" t="s">
        <v>47</v>
      </c>
      <c r="H39" s="155" t="s">
        <v>48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8" t="s">
        <v>49</v>
      </c>
      <c r="E50" s="159"/>
      <c r="F50" s="159"/>
      <c r="G50" s="158" t="s">
        <v>50</v>
      </c>
      <c r="H50" s="159"/>
      <c r="I50" s="159"/>
      <c r="J50" s="159"/>
      <c r="K50" s="159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0" t="s">
        <v>51</v>
      </c>
      <c r="E61" s="161"/>
      <c r="F61" s="162" t="s">
        <v>52</v>
      </c>
      <c r="G61" s="160" t="s">
        <v>51</v>
      </c>
      <c r="H61" s="161"/>
      <c r="I61" s="161"/>
      <c r="J61" s="163" t="s">
        <v>52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8" t="s">
        <v>53</v>
      </c>
      <c r="E65" s="164"/>
      <c r="F65" s="164"/>
      <c r="G65" s="158" t="s">
        <v>54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0" t="s">
        <v>51</v>
      </c>
      <c r="E76" s="161"/>
      <c r="F76" s="162" t="s">
        <v>52</v>
      </c>
      <c r="G76" s="160" t="s">
        <v>51</v>
      </c>
      <c r="H76" s="161"/>
      <c r="I76" s="161"/>
      <c r="J76" s="163" t="s">
        <v>52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69" t="str">
        <f>E7</f>
        <v>REKONSTRUKCE VEŘEJNÉHO OSVĚTLENÍ NA ÚZEMÍ MĚSTA STUDÉNKY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D7.1 - D7.1. Úsek 7 část 1 - 2.května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Studénka</v>
      </c>
      <c r="G89" s="39"/>
      <c r="H89" s="39"/>
      <c r="I89" s="31" t="s">
        <v>22</v>
      </c>
      <c r="J89" s="78" t="str">
        <f>IF(J12="","",J12)</f>
        <v>2. 10. 2020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>PK Sklenář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Jiří Sklenář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0" t="s">
        <v>92</v>
      </c>
      <c r="D94" s="171"/>
      <c r="E94" s="171"/>
      <c r="F94" s="171"/>
      <c r="G94" s="171"/>
      <c r="H94" s="171"/>
      <c r="I94" s="171"/>
      <c r="J94" s="172" t="s">
        <v>93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3" t="s">
        <v>94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95</v>
      </c>
    </row>
    <row r="97" spans="1:31" s="9" customFormat="1" ht="24.95" customHeight="1">
      <c r="A97" s="9"/>
      <c r="B97" s="174"/>
      <c r="C97" s="175"/>
      <c r="D97" s="176" t="s">
        <v>96</v>
      </c>
      <c r="E97" s="177"/>
      <c r="F97" s="177"/>
      <c r="G97" s="177"/>
      <c r="H97" s="177"/>
      <c r="I97" s="177"/>
      <c r="J97" s="178">
        <f>J130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0"/>
      <c r="C98" s="181"/>
      <c r="D98" s="182" t="s">
        <v>97</v>
      </c>
      <c r="E98" s="183"/>
      <c r="F98" s="183"/>
      <c r="G98" s="183"/>
      <c r="H98" s="183"/>
      <c r="I98" s="183"/>
      <c r="J98" s="184">
        <f>J131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0"/>
      <c r="C99" s="181"/>
      <c r="D99" s="182" t="s">
        <v>98</v>
      </c>
      <c r="E99" s="183"/>
      <c r="F99" s="183"/>
      <c r="G99" s="183"/>
      <c r="H99" s="183"/>
      <c r="I99" s="183"/>
      <c r="J99" s="184">
        <f>J138</f>
        <v>0</v>
      </c>
      <c r="K99" s="181"/>
      <c r="L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0"/>
      <c r="C100" s="181"/>
      <c r="D100" s="182" t="s">
        <v>99</v>
      </c>
      <c r="E100" s="183"/>
      <c r="F100" s="183"/>
      <c r="G100" s="183"/>
      <c r="H100" s="183"/>
      <c r="I100" s="183"/>
      <c r="J100" s="184">
        <f>J146</f>
        <v>0</v>
      </c>
      <c r="K100" s="181"/>
      <c r="L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0"/>
      <c r="C101" s="181"/>
      <c r="D101" s="182" t="s">
        <v>100</v>
      </c>
      <c r="E101" s="183"/>
      <c r="F101" s="183"/>
      <c r="G101" s="183"/>
      <c r="H101" s="183"/>
      <c r="I101" s="183"/>
      <c r="J101" s="184">
        <f>J147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0"/>
      <c r="C102" s="181"/>
      <c r="D102" s="182" t="s">
        <v>101</v>
      </c>
      <c r="E102" s="183"/>
      <c r="F102" s="183"/>
      <c r="G102" s="183"/>
      <c r="H102" s="183"/>
      <c r="I102" s="183"/>
      <c r="J102" s="184">
        <f>J156</f>
        <v>0</v>
      </c>
      <c r="K102" s="181"/>
      <c r="L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21.8" customHeight="1">
      <c r="A103" s="10"/>
      <c r="B103" s="180"/>
      <c r="C103" s="181"/>
      <c r="D103" s="182" t="s">
        <v>102</v>
      </c>
      <c r="E103" s="183"/>
      <c r="F103" s="183"/>
      <c r="G103" s="183"/>
      <c r="H103" s="183"/>
      <c r="I103" s="183"/>
      <c r="J103" s="184">
        <f>J165</f>
        <v>0</v>
      </c>
      <c r="K103" s="181"/>
      <c r="L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4"/>
      <c r="C104" s="175"/>
      <c r="D104" s="176" t="s">
        <v>103</v>
      </c>
      <c r="E104" s="177"/>
      <c r="F104" s="177"/>
      <c r="G104" s="177"/>
      <c r="H104" s="177"/>
      <c r="I104" s="177"/>
      <c r="J104" s="178">
        <f>J172</f>
        <v>0</v>
      </c>
      <c r="K104" s="175"/>
      <c r="L104" s="17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4"/>
      <c r="C105" s="175"/>
      <c r="D105" s="176" t="s">
        <v>104</v>
      </c>
      <c r="E105" s="177"/>
      <c r="F105" s="177"/>
      <c r="G105" s="177"/>
      <c r="H105" s="177"/>
      <c r="I105" s="177"/>
      <c r="J105" s="178">
        <f>J174</f>
        <v>0</v>
      </c>
      <c r="K105" s="175"/>
      <c r="L105" s="17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0"/>
      <c r="C106" s="181"/>
      <c r="D106" s="182" t="s">
        <v>105</v>
      </c>
      <c r="E106" s="183"/>
      <c r="F106" s="183"/>
      <c r="G106" s="183"/>
      <c r="H106" s="183"/>
      <c r="I106" s="183"/>
      <c r="J106" s="184">
        <f>J175</f>
        <v>0</v>
      </c>
      <c r="K106" s="181"/>
      <c r="L106" s="18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4"/>
      <c r="C107" s="175"/>
      <c r="D107" s="176" t="s">
        <v>106</v>
      </c>
      <c r="E107" s="177"/>
      <c r="F107" s="177"/>
      <c r="G107" s="177"/>
      <c r="H107" s="177"/>
      <c r="I107" s="177"/>
      <c r="J107" s="178">
        <f>J196</f>
        <v>0</v>
      </c>
      <c r="K107" s="175"/>
      <c r="L107" s="17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0"/>
      <c r="C108" s="181"/>
      <c r="D108" s="182" t="s">
        <v>107</v>
      </c>
      <c r="E108" s="183"/>
      <c r="F108" s="183"/>
      <c r="G108" s="183"/>
      <c r="H108" s="183"/>
      <c r="I108" s="183"/>
      <c r="J108" s="184">
        <f>J197</f>
        <v>0</v>
      </c>
      <c r="K108" s="181"/>
      <c r="L108" s="18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0"/>
      <c r="C109" s="181"/>
      <c r="D109" s="182" t="s">
        <v>108</v>
      </c>
      <c r="E109" s="183"/>
      <c r="F109" s="183"/>
      <c r="G109" s="183"/>
      <c r="H109" s="183"/>
      <c r="I109" s="183"/>
      <c r="J109" s="184">
        <f>J237</f>
        <v>0</v>
      </c>
      <c r="K109" s="181"/>
      <c r="L109" s="18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109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6.25" customHeight="1">
      <c r="A119" s="37"/>
      <c r="B119" s="38"/>
      <c r="C119" s="39"/>
      <c r="D119" s="39"/>
      <c r="E119" s="169" t="str">
        <f>E7</f>
        <v>REKONSTRUKCE VEŘEJNÉHO OSVĚTLENÍ NA ÚZEMÍ MĚSTA STUDÉNKY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88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D7.1 - D7.1. Úsek 7 část 1 - 2.května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>Studénka</v>
      </c>
      <c r="G123" s="39"/>
      <c r="H123" s="39"/>
      <c r="I123" s="31" t="s">
        <v>22</v>
      </c>
      <c r="J123" s="78" t="str">
        <f>IF(J12="","",J12)</f>
        <v>2. 10. 2020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9"/>
      <c r="E125" s="39"/>
      <c r="F125" s="26" t="str">
        <f>E15</f>
        <v xml:space="preserve"> </v>
      </c>
      <c r="G125" s="39"/>
      <c r="H125" s="39"/>
      <c r="I125" s="31" t="s">
        <v>30</v>
      </c>
      <c r="J125" s="35" t="str">
        <f>E21</f>
        <v>PK Sklenář s.r.o.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9"/>
      <c r="E126" s="39"/>
      <c r="F126" s="26" t="str">
        <f>IF(E18="","",E18)</f>
        <v>Vyplň údaj</v>
      </c>
      <c r="G126" s="39"/>
      <c r="H126" s="39"/>
      <c r="I126" s="31" t="s">
        <v>33</v>
      </c>
      <c r="J126" s="35" t="str">
        <f>E24</f>
        <v>Ing. Jiří Sklenář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86"/>
      <c r="B128" s="187"/>
      <c r="C128" s="188" t="s">
        <v>110</v>
      </c>
      <c r="D128" s="189" t="s">
        <v>61</v>
      </c>
      <c r="E128" s="189" t="s">
        <v>57</v>
      </c>
      <c r="F128" s="189" t="s">
        <v>58</v>
      </c>
      <c r="G128" s="189" t="s">
        <v>111</v>
      </c>
      <c r="H128" s="189" t="s">
        <v>112</v>
      </c>
      <c r="I128" s="189" t="s">
        <v>113</v>
      </c>
      <c r="J128" s="190" t="s">
        <v>93</v>
      </c>
      <c r="K128" s="191" t="s">
        <v>114</v>
      </c>
      <c r="L128" s="192"/>
      <c r="M128" s="99" t="s">
        <v>1</v>
      </c>
      <c r="N128" s="100" t="s">
        <v>40</v>
      </c>
      <c r="O128" s="100" t="s">
        <v>115</v>
      </c>
      <c r="P128" s="100" t="s">
        <v>116</v>
      </c>
      <c r="Q128" s="100" t="s">
        <v>117</v>
      </c>
      <c r="R128" s="100" t="s">
        <v>118</v>
      </c>
      <c r="S128" s="100" t="s">
        <v>119</v>
      </c>
      <c r="T128" s="101" t="s">
        <v>120</v>
      </c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</row>
    <row r="129" spans="1:63" s="2" customFormat="1" ht="22.8" customHeight="1">
      <c r="A129" s="37"/>
      <c r="B129" s="38"/>
      <c r="C129" s="106" t="s">
        <v>121</v>
      </c>
      <c r="D129" s="39"/>
      <c r="E129" s="39"/>
      <c r="F129" s="39"/>
      <c r="G129" s="39"/>
      <c r="H129" s="39"/>
      <c r="I129" s="39"/>
      <c r="J129" s="193">
        <f>BK129</f>
        <v>0</v>
      </c>
      <c r="K129" s="39"/>
      <c r="L129" s="43"/>
      <c r="M129" s="102"/>
      <c r="N129" s="194"/>
      <c r="O129" s="103"/>
      <c r="P129" s="195">
        <f>P130+P172+P174+P196</f>
        <v>0</v>
      </c>
      <c r="Q129" s="103"/>
      <c r="R129" s="195">
        <f>R130+R172+R174+R196</f>
        <v>161.80166619999997</v>
      </c>
      <c r="S129" s="103"/>
      <c r="T129" s="196">
        <f>T130+T172+T174+T196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75</v>
      </c>
      <c r="AU129" s="16" t="s">
        <v>95</v>
      </c>
      <c r="BK129" s="197">
        <f>BK130+BK172+BK174+BK196</f>
        <v>0</v>
      </c>
    </row>
    <row r="130" spans="1:63" s="12" customFormat="1" ht="25.9" customHeight="1">
      <c r="A130" s="12"/>
      <c r="B130" s="198"/>
      <c r="C130" s="199"/>
      <c r="D130" s="200" t="s">
        <v>75</v>
      </c>
      <c r="E130" s="201" t="s">
        <v>122</v>
      </c>
      <c r="F130" s="201" t="s">
        <v>122</v>
      </c>
      <c r="G130" s="199"/>
      <c r="H130" s="199"/>
      <c r="I130" s="202"/>
      <c r="J130" s="203">
        <f>BK130</f>
        <v>0</v>
      </c>
      <c r="K130" s="199"/>
      <c r="L130" s="204"/>
      <c r="M130" s="205"/>
      <c r="N130" s="206"/>
      <c r="O130" s="206"/>
      <c r="P130" s="207">
        <f>P131+P138+P146+P147</f>
        <v>0</v>
      </c>
      <c r="Q130" s="206"/>
      <c r="R130" s="207">
        <f>R131+R138+R146+R147</f>
        <v>30.9056645</v>
      </c>
      <c r="S130" s="206"/>
      <c r="T130" s="208">
        <f>T131+T138+T146+T147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84</v>
      </c>
      <c r="AT130" s="210" t="s">
        <v>75</v>
      </c>
      <c r="AU130" s="210" t="s">
        <v>76</v>
      </c>
      <c r="AY130" s="209" t="s">
        <v>123</v>
      </c>
      <c r="BK130" s="211">
        <f>BK131+BK138+BK146+BK147</f>
        <v>0</v>
      </c>
    </row>
    <row r="131" spans="1:63" s="12" customFormat="1" ht="22.8" customHeight="1">
      <c r="A131" s="12"/>
      <c r="B131" s="198"/>
      <c r="C131" s="199"/>
      <c r="D131" s="200" t="s">
        <v>75</v>
      </c>
      <c r="E131" s="212" t="s">
        <v>124</v>
      </c>
      <c r="F131" s="212" t="s">
        <v>125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f>SUM(P132:P137)</f>
        <v>0</v>
      </c>
      <c r="Q131" s="206"/>
      <c r="R131" s="207">
        <f>SUM(R132:R137)</f>
        <v>8.123808</v>
      </c>
      <c r="S131" s="206"/>
      <c r="T131" s="208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84</v>
      </c>
      <c r="AT131" s="210" t="s">
        <v>75</v>
      </c>
      <c r="AU131" s="210" t="s">
        <v>84</v>
      </c>
      <c r="AY131" s="209" t="s">
        <v>123</v>
      </c>
      <c r="BK131" s="211">
        <f>SUM(BK132:BK137)</f>
        <v>0</v>
      </c>
    </row>
    <row r="132" spans="1:65" s="2" customFormat="1" ht="16.5" customHeight="1">
      <c r="A132" s="37"/>
      <c r="B132" s="38"/>
      <c r="C132" s="214" t="s">
        <v>84</v>
      </c>
      <c r="D132" s="214" t="s">
        <v>126</v>
      </c>
      <c r="E132" s="215" t="s">
        <v>127</v>
      </c>
      <c r="F132" s="216" t="s">
        <v>128</v>
      </c>
      <c r="G132" s="217" t="s">
        <v>129</v>
      </c>
      <c r="H132" s="218">
        <v>16.1</v>
      </c>
      <c r="I132" s="219"/>
      <c r="J132" s="220">
        <f>ROUND(I132*H132,2)</f>
        <v>0</v>
      </c>
      <c r="K132" s="221"/>
      <c r="L132" s="43"/>
      <c r="M132" s="222" t="s">
        <v>1</v>
      </c>
      <c r="N132" s="223" t="s">
        <v>41</v>
      </c>
      <c r="O132" s="90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6" t="s">
        <v>130</v>
      </c>
      <c r="AT132" s="226" t="s">
        <v>126</v>
      </c>
      <c r="AU132" s="226" t="s">
        <v>86</v>
      </c>
      <c r="AY132" s="16" t="s">
        <v>123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6" t="s">
        <v>84</v>
      </c>
      <c r="BK132" s="227">
        <f>ROUND(I132*H132,2)</f>
        <v>0</v>
      </c>
      <c r="BL132" s="16" t="s">
        <v>130</v>
      </c>
      <c r="BM132" s="226" t="s">
        <v>131</v>
      </c>
    </row>
    <row r="133" spans="1:51" s="13" customFormat="1" ht="12">
      <c r="A133" s="13"/>
      <c r="B133" s="228"/>
      <c r="C133" s="229"/>
      <c r="D133" s="230" t="s">
        <v>132</v>
      </c>
      <c r="E133" s="231" t="s">
        <v>1</v>
      </c>
      <c r="F133" s="232" t="s">
        <v>133</v>
      </c>
      <c r="G133" s="229"/>
      <c r="H133" s="233">
        <v>16.1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132</v>
      </c>
      <c r="AU133" s="239" t="s">
        <v>86</v>
      </c>
      <c r="AV133" s="13" t="s">
        <v>86</v>
      </c>
      <c r="AW133" s="13" t="s">
        <v>32</v>
      </c>
      <c r="AX133" s="13" t="s">
        <v>84</v>
      </c>
      <c r="AY133" s="239" t="s">
        <v>123</v>
      </c>
    </row>
    <row r="134" spans="1:65" s="2" customFormat="1" ht="24.15" customHeight="1">
      <c r="A134" s="37"/>
      <c r="B134" s="38"/>
      <c r="C134" s="214" t="s">
        <v>86</v>
      </c>
      <c r="D134" s="214" t="s">
        <v>126</v>
      </c>
      <c r="E134" s="215" t="s">
        <v>134</v>
      </c>
      <c r="F134" s="216" t="s">
        <v>135</v>
      </c>
      <c r="G134" s="217" t="s">
        <v>129</v>
      </c>
      <c r="H134" s="218">
        <v>30.8</v>
      </c>
      <c r="I134" s="219"/>
      <c r="J134" s="220">
        <f>ROUND(I134*H134,2)</f>
        <v>0</v>
      </c>
      <c r="K134" s="221"/>
      <c r="L134" s="43"/>
      <c r="M134" s="222" t="s">
        <v>1</v>
      </c>
      <c r="N134" s="223" t="s">
        <v>41</v>
      </c>
      <c r="O134" s="90"/>
      <c r="P134" s="224">
        <f>O134*H134</f>
        <v>0</v>
      </c>
      <c r="Q134" s="224">
        <v>0.26376</v>
      </c>
      <c r="R134" s="224">
        <f>Q134*H134</f>
        <v>8.123808</v>
      </c>
      <c r="S134" s="224">
        <v>0</v>
      </c>
      <c r="T134" s="22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6" t="s">
        <v>130</v>
      </c>
      <c r="AT134" s="226" t="s">
        <v>126</v>
      </c>
      <c r="AU134" s="226" t="s">
        <v>86</v>
      </c>
      <c r="AY134" s="16" t="s">
        <v>123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6" t="s">
        <v>84</v>
      </c>
      <c r="BK134" s="227">
        <f>ROUND(I134*H134,2)</f>
        <v>0</v>
      </c>
      <c r="BL134" s="16" t="s">
        <v>130</v>
      </c>
      <c r="BM134" s="226" t="s">
        <v>136</v>
      </c>
    </row>
    <row r="135" spans="1:51" s="13" customFormat="1" ht="12">
      <c r="A135" s="13"/>
      <c r="B135" s="228"/>
      <c r="C135" s="229"/>
      <c r="D135" s="230" t="s">
        <v>132</v>
      </c>
      <c r="E135" s="231" t="s">
        <v>1</v>
      </c>
      <c r="F135" s="232" t="s">
        <v>137</v>
      </c>
      <c r="G135" s="229"/>
      <c r="H135" s="233">
        <v>30.8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132</v>
      </c>
      <c r="AU135" s="239" t="s">
        <v>86</v>
      </c>
      <c r="AV135" s="13" t="s">
        <v>86</v>
      </c>
      <c r="AW135" s="13" t="s">
        <v>32</v>
      </c>
      <c r="AX135" s="13" t="s">
        <v>84</v>
      </c>
      <c r="AY135" s="239" t="s">
        <v>123</v>
      </c>
    </row>
    <row r="136" spans="1:65" s="2" customFormat="1" ht="24.15" customHeight="1">
      <c r="A136" s="37"/>
      <c r="B136" s="38"/>
      <c r="C136" s="214" t="s">
        <v>138</v>
      </c>
      <c r="D136" s="214" t="s">
        <v>126</v>
      </c>
      <c r="E136" s="215" t="s">
        <v>139</v>
      </c>
      <c r="F136" s="216" t="s">
        <v>140</v>
      </c>
      <c r="G136" s="217" t="s">
        <v>129</v>
      </c>
      <c r="H136" s="218">
        <v>34.5</v>
      </c>
      <c r="I136" s="219"/>
      <c r="J136" s="220">
        <f>ROUND(I136*H136,2)</f>
        <v>0</v>
      </c>
      <c r="K136" s="221"/>
      <c r="L136" s="43"/>
      <c r="M136" s="222" t="s">
        <v>1</v>
      </c>
      <c r="N136" s="223" t="s">
        <v>41</v>
      </c>
      <c r="O136" s="90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6" t="s">
        <v>130</v>
      </c>
      <c r="AT136" s="226" t="s">
        <v>126</v>
      </c>
      <c r="AU136" s="226" t="s">
        <v>86</v>
      </c>
      <c r="AY136" s="16" t="s">
        <v>123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6" t="s">
        <v>84</v>
      </c>
      <c r="BK136" s="227">
        <f>ROUND(I136*H136,2)</f>
        <v>0</v>
      </c>
      <c r="BL136" s="16" t="s">
        <v>130</v>
      </c>
      <c r="BM136" s="226" t="s">
        <v>141</v>
      </c>
    </row>
    <row r="137" spans="1:51" s="13" customFormat="1" ht="12">
      <c r="A137" s="13"/>
      <c r="B137" s="228"/>
      <c r="C137" s="229"/>
      <c r="D137" s="230" t="s">
        <v>132</v>
      </c>
      <c r="E137" s="231" t="s">
        <v>1</v>
      </c>
      <c r="F137" s="232" t="s">
        <v>142</v>
      </c>
      <c r="G137" s="229"/>
      <c r="H137" s="233">
        <v>34.5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132</v>
      </c>
      <c r="AU137" s="239" t="s">
        <v>86</v>
      </c>
      <c r="AV137" s="13" t="s">
        <v>86</v>
      </c>
      <c r="AW137" s="13" t="s">
        <v>32</v>
      </c>
      <c r="AX137" s="13" t="s">
        <v>84</v>
      </c>
      <c r="AY137" s="239" t="s">
        <v>123</v>
      </c>
    </row>
    <row r="138" spans="1:63" s="12" customFormat="1" ht="22.8" customHeight="1">
      <c r="A138" s="12"/>
      <c r="B138" s="198"/>
      <c r="C138" s="199"/>
      <c r="D138" s="200" t="s">
        <v>75</v>
      </c>
      <c r="E138" s="212" t="s">
        <v>143</v>
      </c>
      <c r="F138" s="212" t="s">
        <v>144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SUM(P139:P145)</f>
        <v>0</v>
      </c>
      <c r="Q138" s="206"/>
      <c r="R138" s="207">
        <f>SUM(R139:R145)</f>
        <v>7.823612500000001</v>
      </c>
      <c r="S138" s="206"/>
      <c r="T138" s="208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84</v>
      </c>
      <c r="AT138" s="210" t="s">
        <v>75</v>
      </c>
      <c r="AU138" s="210" t="s">
        <v>84</v>
      </c>
      <c r="AY138" s="209" t="s">
        <v>123</v>
      </c>
      <c r="BK138" s="211">
        <f>SUM(BK139:BK145)</f>
        <v>0</v>
      </c>
    </row>
    <row r="139" spans="1:65" s="2" customFormat="1" ht="21.75" customHeight="1">
      <c r="A139" s="37"/>
      <c r="B139" s="38"/>
      <c r="C139" s="214" t="s">
        <v>130</v>
      </c>
      <c r="D139" s="214" t="s">
        <v>126</v>
      </c>
      <c r="E139" s="215" t="s">
        <v>145</v>
      </c>
      <c r="F139" s="216" t="s">
        <v>146</v>
      </c>
      <c r="G139" s="217" t="s">
        <v>129</v>
      </c>
      <c r="H139" s="218">
        <v>89.65</v>
      </c>
      <c r="I139" s="219"/>
      <c r="J139" s="220">
        <f>ROUND(I139*H139,2)</f>
        <v>0</v>
      </c>
      <c r="K139" s="221"/>
      <c r="L139" s="43"/>
      <c r="M139" s="222" t="s">
        <v>1</v>
      </c>
      <c r="N139" s="223" t="s">
        <v>41</v>
      </c>
      <c r="O139" s="90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6" t="s">
        <v>130</v>
      </c>
      <c r="AT139" s="226" t="s">
        <v>126</v>
      </c>
      <c r="AU139" s="226" t="s">
        <v>86</v>
      </c>
      <c r="AY139" s="16" t="s">
        <v>123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6" t="s">
        <v>84</v>
      </c>
      <c r="BK139" s="227">
        <f>ROUND(I139*H139,2)</f>
        <v>0</v>
      </c>
      <c r="BL139" s="16" t="s">
        <v>130</v>
      </c>
      <c r="BM139" s="226" t="s">
        <v>147</v>
      </c>
    </row>
    <row r="140" spans="1:51" s="13" customFormat="1" ht="12">
      <c r="A140" s="13"/>
      <c r="B140" s="228"/>
      <c r="C140" s="229"/>
      <c r="D140" s="230" t="s">
        <v>132</v>
      </c>
      <c r="E140" s="231" t="s">
        <v>1</v>
      </c>
      <c r="F140" s="232" t="s">
        <v>148</v>
      </c>
      <c r="G140" s="229"/>
      <c r="H140" s="233">
        <v>89.65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132</v>
      </c>
      <c r="AU140" s="239" t="s">
        <v>86</v>
      </c>
      <c r="AV140" s="13" t="s">
        <v>86</v>
      </c>
      <c r="AW140" s="13" t="s">
        <v>32</v>
      </c>
      <c r="AX140" s="13" t="s">
        <v>84</v>
      </c>
      <c r="AY140" s="239" t="s">
        <v>123</v>
      </c>
    </row>
    <row r="141" spans="1:65" s="2" customFormat="1" ht="16.5" customHeight="1">
      <c r="A141" s="37"/>
      <c r="B141" s="38"/>
      <c r="C141" s="214" t="s">
        <v>149</v>
      </c>
      <c r="D141" s="214" t="s">
        <v>126</v>
      </c>
      <c r="E141" s="215" t="s">
        <v>127</v>
      </c>
      <c r="F141" s="216" t="s">
        <v>128</v>
      </c>
      <c r="G141" s="217" t="s">
        <v>129</v>
      </c>
      <c r="H141" s="218">
        <v>57.05</v>
      </c>
      <c r="I141" s="219"/>
      <c r="J141" s="220">
        <f>ROUND(I141*H141,2)</f>
        <v>0</v>
      </c>
      <c r="K141" s="221"/>
      <c r="L141" s="43"/>
      <c r="M141" s="222" t="s">
        <v>1</v>
      </c>
      <c r="N141" s="223" t="s">
        <v>41</v>
      </c>
      <c r="O141" s="90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6" t="s">
        <v>130</v>
      </c>
      <c r="AT141" s="226" t="s">
        <v>126</v>
      </c>
      <c r="AU141" s="226" t="s">
        <v>86</v>
      </c>
      <c r="AY141" s="16" t="s">
        <v>123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6" t="s">
        <v>84</v>
      </c>
      <c r="BK141" s="227">
        <f>ROUND(I141*H141,2)</f>
        <v>0</v>
      </c>
      <c r="BL141" s="16" t="s">
        <v>130</v>
      </c>
      <c r="BM141" s="226" t="s">
        <v>150</v>
      </c>
    </row>
    <row r="142" spans="1:51" s="13" customFormat="1" ht="12">
      <c r="A142" s="13"/>
      <c r="B142" s="228"/>
      <c r="C142" s="229"/>
      <c r="D142" s="230" t="s">
        <v>132</v>
      </c>
      <c r="E142" s="231" t="s">
        <v>1</v>
      </c>
      <c r="F142" s="232" t="s">
        <v>151</v>
      </c>
      <c r="G142" s="229"/>
      <c r="H142" s="233">
        <v>57.05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132</v>
      </c>
      <c r="AU142" s="239" t="s">
        <v>86</v>
      </c>
      <c r="AV142" s="13" t="s">
        <v>86</v>
      </c>
      <c r="AW142" s="13" t="s">
        <v>32</v>
      </c>
      <c r="AX142" s="13" t="s">
        <v>84</v>
      </c>
      <c r="AY142" s="239" t="s">
        <v>123</v>
      </c>
    </row>
    <row r="143" spans="1:65" s="2" customFormat="1" ht="24.15" customHeight="1">
      <c r="A143" s="37"/>
      <c r="B143" s="38"/>
      <c r="C143" s="214" t="s">
        <v>152</v>
      </c>
      <c r="D143" s="214" t="s">
        <v>126</v>
      </c>
      <c r="E143" s="215" t="s">
        <v>153</v>
      </c>
      <c r="F143" s="216" t="s">
        <v>154</v>
      </c>
      <c r="G143" s="217" t="s">
        <v>129</v>
      </c>
      <c r="H143" s="218">
        <v>89.65</v>
      </c>
      <c r="I143" s="219"/>
      <c r="J143" s="220">
        <f>ROUND(I143*H143,2)</f>
        <v>0</v>
      </c>
      <c r="K143" s="221"/>
      <c r="L143" s="43"/>
      <c r="M143" s="222" t="s">
        <v>1</v>
      </c>
      <c r="N143" s="223" t="s">
        <v>41</v>
      </c>
      <c r="O143" s="90"/>
      <c r="P143" s="224">
        <f>O143*H143</f>
        <v>0</v>
      </c>
      <c r="Q143" s="224">
        <v>0.08425</v>
      </c>
      <c r="R143" s="224">
        <f>Q143*H143</f>
        <v>7.553012500000001</v>
      </c>
      <c r="S143" s="224">
        <v>0</v>
      </c>
      <c r="T143" s="22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6" t="s">
        <v>130</v>
      </c>
      <c r="AT143" s="226" t="s">
        <v>126</v>
      </c>
      <c r="AU143" s="226" t="s">
        <v>86</v>
      </c>
      <c r="AY143" s="16" t="s">
        <v>123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6" t="s">
        <v>84</v>
      </c>
      <c r="BK143" s="227">
        <f>ROUND(I143*H143,2)</f>
        <v>0</v>
      </c>
      <c r="BL143" s="16" t="s">
        <v>130</v>
      </c>
      <c r="BM143" s="226" t="s">
        <v>155</v>
      </c>
    </row>
    <row r="144" spans="1:51" s="13" customFormat="1" ht="12">
      <c r="A144" s="13"/>
      <c r="B144" s="228"/>
      <c r="C144" s="229"/>
      <c r="D144" s="230" t="s">
        <v>132</v>
      </c>
      <c r="E144" s="231" t="s">
        <v>1</v>
      </c>
      <c r="F144" s="232" t="s">
        <v>148</v>
      </c>
      <c r="G144" s="229"/>
      <c r="H144" s="233">
        <v>89.65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132</v>
      </c>
      <c r="AU144" s="239" t="s">
        <v>86</v>
      </c>
      <c r="AV144" s="13" t="s">
        <v>86</v>
      </c>
      <c r="AW144" s="13" t="s">
        <v>32</v>
      </c>
      <c r="AX144" s="13" t="s">
        <v>84</v>
      </c>
      <c r="AY144" s="239" t="s">
        <v>123</v>
      </c>
    </row>
    <row r="145" spans="1:65" s="2" customFormat="1" ht="16.5" customHeight="1">
      <c r="A145" s="37"/>
      <c r="B145" s="38"/>
      <c r="C145" s="240" t="s">
        <v>156</v>
      </c>
      <c r="D145" s="240" t="s">
        <v>157</v>
      </c>
      <c r="E145" s="241" t="s">
        <v>158</v>
      </c>
      <c r="F145" s="242" t="s">
        <v>159</v>
      </c>
      <c r="G145" s="243" t="s">
        <v>129</v>
      </c>
      <c r="H145" s="244">
        <v>12.3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41</v>
      </c>
      <c r="O145" s="90"/>
      <c r="P145" s="224">
        <f>O145*H145</f>
        <v>0</v>
      </c>
      <c r="Q145" s="224">
        <v>0.022</v>
      </c>
      <c r="R145" s="224">
        <f>Q145*H145</f>
        <v>0.2706</v>
      </c>
      <c r="S145" s="224">
        <v>0</v>
      </c>
      <c r="T145" s="22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6" t="s">
        <v>160</v>
      </c>
      <c r="AT145" s="226" t="s">
        <v>157</v>
      </c>
      <c r="AU145" s="226" t="s">
        <v>86</v>
      </c>
      <c r="AY145" s="16" t="s">
        <v>123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6" t="s">
        <v>84</v>
      </c>
      <c r="BK145" s="227">
        <f>ROUND(I145*H145,2)</f>
        <v>0</v>
      </c>
      <c r="BL145" s="16" t="s">
        <v>130</v>
      </c>
      <c r="BM145" s="226" t="s">
        <v>161</v>
      </c>
    </row>
    <row r="146" spans="1:63" s="12" customFormat="1" ht="22.8" customHeight="1">
      <c r="A146" s="12"/>
      <c r="B146" s="198"/>
      <c r="C146" s="199"/>
      <c r="D146" s="200" t="s">
        <v>75</v>
      </c>
      <c r="E146" s="212" t="s">
        <v>149</v>
      </c>
      <c r="F146" s="212" t="s">
        <v>162</v>
      </c>
      <c r="G146" s="199"/>
      <c r="H146" s="199"/>
      <c r="I146" s="202"/>
      <c r="J146" s="213">
        <f>BK146</f>
        <v>0</v>
      </c>
      <c r="K146" s="199"/>
      <c r="L146" s="204"/>
      <c r="M146" s="205"/>
      <c r="N146" s="206"/>
      <c r="O146" s="206"/>
      <c r="P146" s="207">
        <v>0</v>
      </c>
      <c r="Q146" s="206"/>
      <c r="R146" s="207">
        <v>0</v>
      </c>
      <c r="S146" s="206"/>
      <c r="T146" s="208"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84</v>
      </c>
      <c r="AT146" s="210" t="s">
        <v>75</v>
      </c>
      <c r="AU146" s="210" t="s">
        <v>84</v>
      </c>
      <c r="AY146" s="209" t="s">
        <v>123</v>
      </c>
      <c r="BK146" s="211">
        <v>0</v>
      </c>
    </row>
    <row r="147" spans="1:63" s="12" customFormat="1" ht="22.8" customHeight="1">
      <c r="A147" s="12"/>
      <c r="B147" s="198"/>
      <c r="C147" s="199"/>
      <c r="D147" s="200" t="s">
        <v>75</v>
      </c>
      <c r="E147" s="212" t="s">
        <v>163</v>
      </c>
      <c r="F147" s="212" t="s">
        <v>164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P148+SUM(P149:P156)</f>
        <v>0</v>
      </c>
      <c r="Q147" s="206"/>
      <c r="R147" s="207">
        <f>R148+SUM(R149:R156)</f>
        <v>14.958243999999999</v>
      </c>
      <c r="S147" s="206"/>
      <c r="T147" s="208">
        <f>T148+SUM(T149:T156)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9" t="s">
        <v>84</v>
      </c>
      <c r="AT147" s="210" t="s">
        <v>75</v>
      </c>
      <c r="AU147" s="210" t="s">
        <v>84</v>
      </c>
      <c r="AY147" s="209" t="s">
        <v>123</v>
      </c>
      <c r="BK147" s="211">
        <f>BK148+SUM(BK149:BK156)</f>
        <v>0</v>
      </c>
    </row>
    <row r="148" spans="1:65" s="2" customFormat="1" ht="16.5" customHeight="1">
      <c r="A148" s="37"/>
      <c r="B148" s="38"/>
      <c r="C148" s="214" t="s">
        <v>160</v>
      </c>
      <c r="D148" s="214" t="s">
        <v>126</v>
      </c>
      <c r="E148" s="215" t="s">
        <v>127</v>
      </c>
      <c r="F148" s="216" t="s">
        <v>128</v>
      </c>
      <c r="G148" s="217" t="s">
        <v>129</v>
      </c>
      <c r="H148" s="218">
        <v>36</v>
      </c>
      <c r="I148" s="219"/>
      <c r="J148" s="220">
        <f>ROUND(I148*H148,2)</f>
        <v>0</v>
      </c>
      <c r="K148" s="221"/>
      <c r="L148" s="43"/>
      <c r="M148" s="222" t="s">
        <v>1</v>
      </c>
      <c r="N148" s="223" t="s">
        <v>41</v>
      </c>
      <c r="O148" s="90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6" t="s">
        <v>130</v>
      </c>
      <c r="AT148" s="226" t="s">
        <v>126</v>
      </c>
      <c r="AU148" s="226" t="s">
        <v>86</v>
      </c>
      <c r="AY148" s="16" t="s">
        <v>123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6" t="s">
        <v>84</v>
      </c>
      <c r="BK148" s="227">
        <f>ROUND(I148*H148,2)</f>
        <v>0</v>
      </c>
      <c r="BL148" s="16" t="s">
        <v>130</v>
      </c>
      <c r="BM148" s="226" t="s">
        <v>165</v>
      </c>
    </row>
    <row r="149" spans="1:51" s="13" customFormat="1" ht="12">
      <c r="A149" s="13"/>
      <c r="B149" s="228"/>
      <c r="C149" s="229"/>
      <c r="D149" s="230" t="s">
        <v>132</v>
      </c>
      <c r="E149" s="231" t="s">
        <v>1</v>
      </c>
      <c r="F149" s="232" t="s">
        <v>166</v>
      </c>
      <c r="G149" s="229"/>
      <c r="H149" s="233">
        <v>36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9" t="s">
        <v>132</v>
      </c>
      <c r="AU149" s="239" t="s">
        <v>86</v>
      </c>
      <c r="AV149" s="13" t="s">
        <v>86</v>
      </c>
      <c r="AW149" s="13" t="s">
        <v>32</v>
      </c>
      <c r="AX149" s="13" t="s">
        <v>84</v>
      </c>
      <c r="AY149" s="239" t="s">
        <v>123</v>
      </c>
    </row>
    <row r="150" spans="1:65" s="2" customFormat="1" ht="24.15" customHeight="1">
      <c r="A150" s="37"/>
      <c r="B150" s="38"/>
      <c r="C150" s="214" t="s">
        <v>167</v>
      </c>
      <c r="D150" s="214" t="s">
        <v>126</v>
      </c>
      <c r="E150" s="215" t="s">
        <v>168</v>
      </c>
      <c r="F150" s="216" t="s">
        <v>169</v>
      </c>
      <c r="G150" s="217" t="s">
        <v>129</v>
      </c>
      <c r="H150" s="218">
        <v>64.8</v>
      </c>
      <c r="I150" s="219"/>
      <c r="J150" s="220">
        <f>ROUND(I150*H150,2)</f>
        <v>0</v>
      </c>
      <c r="K150" s="221"/>
      <c r="L150" s="43"/>
      <c r="M150" s="222" t="s">
        <v>1</v>
      </c>
      <c r="N150" s="223" t="s">
        <v>41</v>
      </c>
      <c r="O150" s="90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6" t="s">
        <v>130</v>
      </c>
      <c r="AT150" s="226" t="s">
        <v>126</v>
      </c>
      <c r="AU150" s="226" t="s">
        <v>86</v>
      </c>
      <c r="AY150" s="16" t="s">
        <v>123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6" t="s">
        <v>84</v>
      </c>
      <c r="BK150" s="227">
        <f>ROUND(I150*H150,2)</f>
        <v>0</v>
      </c>
      <c r="BL150" s="16" t="s">
        <v>130</v>
      </c>
      <c r="BM150" s="226" t="s">
        <v>170</v>
      </c>
    </row>
    <row r="151" spans="1:51" s="13" customFormat="1" ht="12">
      <c r="A151" s="13"/>
      <c r="B151" s="228"/>
      <c r="C151" s="229"/>
      <c r="D151" s="230" t="s">
        <v>132</v>
      </c>
      <c r="E151" s="231" t="s">
        <v>1</v>
      </c>
      <c r="F151" s="232" t="s">
        <v>171</v>
      </c>
      <c r="G151" s="229"/>
      <c r="H151" s="233">
        <v>64.8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132</v>
      </c>
      <c r="AU151" s="239" t="s">
        <v>86</v>
      </c>
      <c r="AV151" s="13" t="s">
        <v>86</v>
      </c>
      <c r="AW151" s="13" t="s">
        <v>32</v>
      </c>
      <c r="AX151" s="13" t="s">
        <v>84</v>
      </c>
      <c r="AY151" s="239" t="s">
        <v>123</v>
      </c>
    </row>
    <row r="152" spans="1:65" s="2" customFormat="1" ht="24.15" customHeight="1">
      <c r="A152" s="37"/>
      <c r="B152" s="38"/>
      <c r="C152" s="214" t="s">
        <v>172</v>
      </c>
      <c r="D152" s="214" t="s">
        <v>126</v>
      </c>
      <c r="E152" s="215" t="s">
        <v>173</v>
      </c>
      <c r="F152" s="216" t="s">
        <v>174</v>
      </c>
      <c r="G152" s="217" t="s">
        <v>129</v>
      </c>
      <c r="H152" s="218">
        <v>36</v>
      </c>
      <c r="I152" s="219"/>
      <c r="J152" s="220">
        <f>ROUND(I152*H152,2)</f>
        <v>0</v>
      </c>
      <c r="K152" s="221"/>
      <c r="L152" s="43"/>
      <c r="M152" s="222" t="s">
        <v>1</v>
      </c>
      <c r="N152" s="223" t="s">
        <v>41</v>
      </c>
      <c r="O152" s="90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6" t="s">
        <v>130</v>
      </c>
      <c r="AT152" s="226" t="s">
        <v>126</v>
      </c>
      <c r="AU152" s="226" t="s">
        <v>86</v>
      </c>
      <c r="AY152" s="16" t="s">
        <v>123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6" t="s">
        <v>84</v>
      </c>
      <c r="BK152" s="227">
        <f>ROUND(I152*H152,2)</f>
        <v>0</v>
      </c>
      <c r="BL152" s="16" t="s">
        <v>130</v>
      </c>
      <c r="BM152" s="226" t="s">
        <v>175</v>
      </c>
    </row>
    <row r="153" spans="1:51" s="13" customFormat="1" ht="12">
      <c r="A153" s="13"/>
      <c r="B153" s="228"/>
      <c r="C153" s="229"/>
      <c r="D153" s="230" t="s">
        <v>132</v>
      </c>
      <c r="E153" s="231" t="s">
        <v>1</v>
      </c>
      <c r="F153" s="232" t="s">
        <v>166</v>
      </c>
      <c r="G153" s="229"/>
      <c r="H153" s="233">
        <v>36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9" t="s">
        <v>132</v>
      </c>
      <c r="AU153" s="239" t="s">
        <v>86</v>
      </c>
      <c r="AV153" s="13" t="s">
        <v>86</v>
      </c>
      <c r="AW153" s="13" t="s">
        <v>32</v>
      </c>
      <c r="AX153" s="13" t="s">
        <v>84</v>
      </c>
      <c r="AY153" s="239" t="s">
        <v>123</v>
      </c>
    </row>
    <row r="154" spans="1:65" s="2" customFormat="1" ht="24.15" customHeight="1">
      <c r="A154" s="37"/>
      <c r="B154" s="38"/>
      <c r="C154" s="214" t="s">
        <v>176</v>
      </c>
      <c r="D154" s="214" t="s">
        <v>126</v>
      </c>
      <c r="E154" s="215" t="s">
        <v>134</v>
      </c>
      <c r="F154" s="216" t="s">
        <v>135</v>
      </c>
      <c r="G154" s="217" t="s">
        <v>129</v>
      </c>
      <c r="H154" s="218">
        <v>50.4</v>
      </c>
      <c r="I154" s="219"/>
      <c r="J154" s="220">
        <f>ROUND(I154*H154,2)</f>
        <v>0</v>
      </c>
      <c r="K154" s="221"/>
      <c r="L154" s="43"/>
      <c r="M154" s="222" t="s">
        <v>1</v>
      </c>
      <c r="N154" s="223" t="s">
        <v>41</v>
      </c>
      <c r="O154" s="90"/>
      <c r="P154" s="224">
        <f>O154*H154</f>
        <v>0</v>
      </c>
      <c r="Q154" s="224">
        <v>0.26376</v>
      </c>
      <c r="R154" s="224">
        <f>Q154*H154</f>
        <v>13.293503999999999</v>
      </c>
      <c r="S154" s="224">
        <v>0</v>
      </c>
      <c r="T154" s="22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6" t="s">
        <v>130</v>
      </c>
      <c r="AT154" s="226" t="s">
        <v>126</v>
      </c>
      <c r="AU154" s="226" t="s">
        <v>86</v>
      </c>
      <c r="AY154" s="16" t="s">
        <v>123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6" t="s">
        <v>84</v>
      </c>
      <c r="BK154" s="227">
        <f>ROUND(I154*H154,2)</f>
        <v>0</v>
      </c>
      <c r="BL154" s="16" t="s">
        <v>130</v>
      </c>
      <c r="BM154" s="226" t="s">
        <v>177</v>
      </c>
    </row>
    <row r="155" spans="1:51" s="13" customFormat="1" ht="12">
      <c r="A155" s="13"/>
      <c r="B155" s="228"/>
      <c r="C155" s="229"/>
      <c r="D155" s="230" t="s">
        <v>132</v>
      </c>
      <c r="E155" s="231" t="s">
        <v>1</v>
      </c>
      <c r="F155" s="232" t="s">
        <v>178</v>
      </c>
      <c r="G155" s="229"/>
      <c r="H155" s="233">
        <v>50.4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132</v>
      </c>
      <c r="AU155" s="239" t="s">
        <v>86</v>
      </c>
      <c r="AV155" s="13" t="s">
        <v>86</v>
      </c>
      <c r="AW155" s="13" t="s">
        <v>32</v>
      </c>
      <c r="AX155" s="13" t="s">
        <v>84</v>
      </c>
      <c r="AY155" s="239" t="s">
        <v>123</v>
      </c>
    </row>
    <row r="156" spans="1:63" s="12" customFormat="1" ht="20.85" customHeight="1">
      <c r="A156" s="12"/>
      <c r="B156" s="198"/>
      <c r="C156" s="199"/>
      <c r="D156" s="200" t="s">
        <v>75</v>
      </c>
      <c r="E156" s="212" t="s">
        <v>179</v>
      </c>
      <c r="F156" s="212" t="s">
        <v>180</v>
      </c>
      <c r="G156" s="199"/>
      <c r="H156" s="199"/>
      <c r="I156" s="202"/>
      <c r="J156" s="213">
        <f>BK156</f>
        <v>0</v>
      </c>
      <c r="K156" s="199"/>
      <c r="L156" s="204"/>
      <c r="M156" s="205"/>
      <c r="N156" s="206"/>
      <c r="O156" s="206"/>
      <c r="P156" s="207">
        <f>P157+SUM(P158:P165)</f>
        <v>0</v>
      </c>
      <c r="Q156" s="206"/>
      <c r="R156" s="207">
        <f>R157+SUM(R158:R165)</f>
        <v>1.66474</v>
      </c>
      <c r="S156" s="206"/>
      <c r="T156" s="208">
        <f>T157+SUM(T158:T165)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84</v>
      </c>
      <c r="AT156" s="210" t="s">
        <v>75</v>
      </c>
      <c r="AU156" s="210" t="s">
        <v>86</v>
      </c>
      <c r="AY156" s="209" t="s">
        <v>123</v>
      </c>
      <c r="BK156" s="211">
        <f>BK157+SUM(BK158:BK165)</f>
        <v>0</v>
      </c>
    </row>
    <row r="157" spans="1:65" s="2" customFormat="1" ht="16.5" customHeight="1">
      <c r="A157" s="37"/>
      <c r="B157" s="38"/>
      <c r="C157" s="214" t="s">
        <v>181</v>
      </c>
      <c r="D157" s="214" t="s">
        <v>126</v>
      </c>
      <c r="E157" s="215" t="s">
        <v>127</v>
      </c>
      <c r="F157" s="216" t="s">
        <v>128</v>
      </c>
      <c r="G157" s="217" t="s">
        <v>129</v>
      </c>
      <c r="H157" s="218">
        <v>7</v>
      </c>
      <c r="I157" s="219"/>
      <c r="J157" s="220">
        <f>ROUND(I157*H157,2)</f>
        <v>0</v>
      </c>
      <c r="K157" s="221"/>
      <c r="L157" s="43"/>
      <c r="M157" s="222" t="s">
        <v>1</v>
      </c>
      <c r="N157" s="223" t="s">
        <v>41</v>
      </c>
      <c r="O157" s="90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6" t="s">
        <v>130</v>
      </c>
      <c r="AT157" s="226" t="s">
        <v>126</v>
      </c>
      <c r="AU157" s="226" t="s">
        <v>138</v>
      </c>
      <c r="AY157" s="16" t="s">
        <v>123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6" t="s">
        <v>84</v>
      </c>
      <c r="BK157" s="227">
        <f>ROUND(I157*H157,2)</f>
        <v>0</v>
      </c>
      <c r="BL157" s="16" t="s">
        <v>130</v>
      </c>
      <c r="BM157" s="226" t="s">
        <v>182</v>
      </c>
    </row>
    <row r="158" spans="1:51" s="13" customFormat="1" ht="12">
      <c r="A158" s="13"/>
      <c r="B158" s="228"/>
      <c r="C158" s="229"/>
      <c r="D158" s="230" t="s">
        <v>132</v>
      </c>
      <c r="E158" s="231" t="s">
        <v>1</v>
      </c>
      <c r="F158" s="232" t="s">
        <v>183</v>
      </c>
      <c r="G158" s="229"/>
      <c r="H158" s="233">
        <v>7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132</v>
      </c>
      <c r="AU158" s="239" t="s">
        <v>138</v>
      </c>
      <c r="AV158" s="13" t="s">
        <v>86</v>
      </c>
      <c r="AW158" s="13" t="s">
        <v>32</v>
      </c>
      <c r="AX158" s="13" t="s">
        <v>84</v>
      </c>
      <c r="AY158" s="239" t="s">
        <v>123</v>
      </c>
    </row>
    <row r="159" spans="1:65" s="2" customFormat="1" ht="21.75" customHeight="1">
      <c r="A159" s="37"/>
      <c r="B159" s="38"/>
      <c r="C159" s="214" t="s">
        <v>184</v>
      </c>
      <c r="D159" s="214" t="s">
        <v>126</v>
      </c>
      <c r="E159" s="215" t="s">
        <v>185</v>
      </c>
      <c r="F159" s="216" t="s">
        <v>186</v>
      </c>
      <c r="G159" s="217" t="s">
        <v>129</v>
      </c>
      <c r="H159" s="218">
        <v>9.8</v>
      </c>
      <c r="I159" s="219"/>
      <c r="J159" s="220">
        <f>ROUND(I159*H159,2)</f>
        <v>0</v>
      </c>
      <c r="K159" s="221"/>
      <c r="L159" s="43"/>
      <c r="M159" s="222" t="s">
        <v>1</v>
      </c>
      <c r="N159" s="223" t="s">
        <v>41</v>
      </c>
      <c r="O159" s="90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6" t="s">
        <v>130</v>
      </c>
      <c r="AT159" s="226" t="s">
        <v>126</v>
      </c>
      <c r="AU159" s="226" t="s">
        <v>138</v>
      </c>
      <c r="AY159" s="16" t="s">
        <v>123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6" t="s">
        <v>84</v>
      </c>
      <c r="BK159" s="227">
        <f>ROUND(I159*H159,2)</f>
        <v>0</v>
      </c>
      <c r="BL159" s="16" t="s">
        <v>130</v>
      </c>
      <c r="BM159" s="226" t="s">
        <v>187</v>
      </c>
    </row>
    <row r="160" spans="1:51" s="13" customFormat="1" ht="12">
      <c r="A160" s="13"/>
      <c r="B160" s="228"/>
      <c r="C160" s="229"/>
      <c r="D160" s="230" t="s">
        <v>132</v>
      </c>
      <c r="E160" s="231" t="s">
        <v>1</v>
      </c>
      <c r="F160" s="232" t="s">
        <v>188</v>
      </c>
      <c r="G160" s="229"/>
      <c r="H160" s="233">
        <v>9.8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132</v>
      </c>
      <c r="AU160" s="239" t="s">
        <v>138</v>
      </c>
      <c r="AV160" s="13" t="s">
        <v>86</v>
      </c>
      <c r="AW160" s="13" t="s">
        <v>32</v>
      </c>
      <c r="AX160" s="13" t="s">
        <v>84</v>
      </c>
      <c r="AY160" s="239" t="s">
        <v>123</v>
      </c>
    </row>
    <row r="161" spans="1:65" s="2" customFormat="1" ht="24.15" customHeight="1">
      <c r="A161" s="37"/>
      <c r="B161" s="38"/>
      <c r="C161" s="214" t="s">
        <v>189</v>
      </c>
      <c r="D161" s="214" t="s">
        <v>126</v>
      </c>
      <c r="E161" s="215" t="s">
        <v>173</v>
      </c>
      <c r="F161" s="216" t="s">
        <v>174</v>
      </c>
      <c r="G161" s="217" t="s">
        <v>129</v>
      </c>
      <c r="H161" s="218">
        <v>7</v>
      </c>
      <c r="I161" s="219"/>
      <c r="J161" s="220">
        <f>ROUND(I161*H161,2)</f>
        <v>0</v>
      </c>
      <c r="K161" s="221"/>
      <c r="L161" s="43"/>
      <c r="M161" s="222" t="s">
        <v>1</v>
      </c>
      <c r="N161" s="223" t="s">
        <v>41</v>
      </c>
      <c r="O161" s="90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6" t="s">
        <v>130</v>
      </c>
      <c r="AT161" s="226" t="s">
        <v>126</v>
      </c>
      <c r="AU161" s="226" t="s">
        <v>138</v>
      </c>
      <c r="AY161" s="16" t="s">
        <v>123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6" t="s">
        <v>84</v>
      </c>
      <c r="BK161" s="227">
        <f>ROUND(I161*H161,2)</f>
        <v>0</v>
      </c>
      <c r="BL161" s="16" t="s">
        <v>130</v>
      </c>
      <c r="BM161" s="226" t="s">
        <v>190</v>
      </c>
    </row>
    <row r="162" spans="1:51" s="13" customFormat="1" ht="12">
      <c r="A162" s="13"/>
      <c r="B162" s="228"/>
      <c r="C162" s="229"/>
      <c r="D162" s="230" t="s">
        <v>132</v>
      </c>
      <c r="E162" s="231" t="s">
        <v>1</v>
      </c>
      <c r="F162" s="232" t="s">
        <v>183</v>
      </c>
      <c r="G162" s="229"/>
      <c r="H162" s="233">
        <v>7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132</v>
      </c>
      <c r="AU162" s="239" t="s">
        <v>138</v>
      </c>
      <c r="AV162" s="13" t="s">
        <v>86</v>
      </c>
      <c r="AW162" s="13" t="s">
        <v>32</v>
      </c>
      <c r="AX162" s="13" t="s">
        <v>84</v>
      </c>
      <c r="AY162" s="239" t="s">
        <v>123</v>
      </c>
    </row>
    <row r="163" spans="1:65" s="2" customFormat="1" ht="24.15" customHeight="1">
      <c r="A163" s="37"/>
      <c r="B163" s="38"/>
      <c r="C163" s="214" t="s">
        <v>8</v>
      </c>
      <c r="D163" s="214" t="s">
        <v>126</v>
      </c>
      <c r="E163" s="215" t="s">
        <v>191</v>
      </c>
      <c r="F163" s="216" t="s">
        <v>192</v>
      </c>
      <c r="G163" s="217" t="s">
        <v>129</v>
      </c>
      <c r="H163" s="218">
        <v>15.4</v>
      </c>
      <c r="I163" s="219"/>
      <c r="J163" s="220">
        <f>ROUND(I163*H163,2)</f>
        <v>0</v>
      </c>
      <c r="K163" s="221"/>
      <c r="L163" s="43"/>
      <c r="M163" s="222" t="s">
        <v>1</v>
      </c>
      <c r="N163" s="223" t="s">
        <v>41</v>
      </c>
      <c r="O163" s="90"/>
      <c r="P163" s="224">
        <f>O163*H163</f>
        <v>0</v>
      </c>
      <c r="Q163" s="224">
        <v>0.1081</v>
      </c>
      <c r="R163" s="224">
        <f>Q163*H163</f>
        <v>1.66474</v>
      </c>
      <c r="S163" s="224">
        <v>0</v>
      </c>
      <c r="T163" s="22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6" t="s">
        <v>130</v>
      </c>
      <c r="AT163" s="226" t="s">
        <v>126</v>
      </c>
      <c r="AU163" s="226" t="s">
        <v>138</v>
      </c>
      <c r="AY163" s="16" t="s">
        <v>123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6" t="s">
        <v>84</v>
      </c>
      <c r="BK163" s="227">
        <f>ROUND(I163*H163,2)</f>
        <v>0</v>
      </c>
      <c r="BL163" s="16" t="s">
        <v>130</v>
      </c>
      <c r="BM163" s="226" t="s">
        <v>193</v>
      </c>
    </row>
    <row r="164" spans="1:51" s="13" customFormat="1" ht="12">
      <c r="A164" s="13"/>
      <c r="B164" s="228"/>
      <c r="C164" s="229"/>
      <c r="D164" s="230" t="s">
        <v>132</v>
      </c>
      <c r="E164" s="231" t="s">
        <v>1</v>
      </c>
      <c r="F164" s="232" t="s">
        <v>194</v>
      </c>
      <c r="G164" s="229"/>
      <c r="H164" s="233">
        <v>15.4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132</v>
      </c>
      <c r="AU164" s="239" t="s">
        <v>138</v>
      </c>
      <c r="AV164" s="13" t="s">
        <v>86</v>
      </c>
      <c r="AW164" s="13" t="s">
        <v>32</v>
      </c>
      <c r="AX164" s="13" t="s">
        <v>84</v>
      </c>
      <c r="AY164" s="239" t="s">
        <v>123</v>
      </c>
    </row>
    <row r="165" spans="1:63" s="14" customFormat="1" ht="20.85" customHeight="1">
      <c r="A165" s="14"/>
      <c r="B165" s="251"/>
      <c r="C165" s="252"/>
      <c r="D165" s="253" t="s">
        <v>75</v>
      </c>
      <c r="E165" s="253" t="s">
        <v>195</v>
      </c>
      <c r="F165" s="253" t="s">
        <v>196</v>
      </c>
      <c r="G165" s="252"/>
      <c r="H165" s="252"/>
      <c r="I165" s="254"/>
      <c r="J165" s="255">
        <f>BK165</f>
        <v>0</v>
      </c>
      <c r="K165" s="252"/>
      <c r="L165" s="256"/>
      <c r="M165" s="257"/>
      <c r="N165" s="258"/>
      <c r="O165" s="258"/>
      <c r="P165" s="259">
        <f>SUM(P166:P171)</f>
        <v>0</v>
      </c>
      <c r="Q165" s="258"/>
      <c r="R165" s="259">
        <f>SUM(R166:R171)</f>
        <v>0</v>
      </c>
      <c r="S165" s="258"/>
      <c r="T165" s="260">
        <f>SUM(T166:T171)</f>
        <v>0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R165" s="261" t="s">
        <v>84</v>
      </c>
      <c r="AT165" s="262" t="s">
        <v>75</v>
      </c>
      <c r="AU165" s="262" t="s">
        <v>138</v>
      </c>
      <c r="AY165" s="261" t="s">
        <v>123</v>
      </c>
      <c r="BK165" s="263">
        <f>SUM(BK166:BK171)</f>
        <v>0</v>
      </c>
    </row>
    <row r="166" spans="1:65" s="2" customFormat="1" ht="16.5" customHeight="1">
      <c r="A166" s="37"/>
      <c r="B166" s="38"/>
      <c r="C166" s="214" t="s">
        <v>197</v>
      </c>
      <c r="D166" s="214" t="s">
        <v>126</v>
      </c>
      <c r="E166" s="215" t="s">
        <v>198</v>
      </c>
      <c r="F166" s="216" t="s">
        <v>199</v>
      </c>
      <c r="G166" s="217" t="s">
        <v>129</v>
      </c>
      <c r="H166" s="218">
        <v>5.5</v>
      </c>
      <c r="I166" s="219"/>
      <c r="J166" s="220">
        <f>ROUND(I166*H166,2)</f>
        <v>0</v>
      </c>
      <c r="K166" s="221"/>
      <c r="L166" s="43"/>
      <c r="M166" s="222" t="s">
        <v>1</v>
      </c>
      <c r="N166" s="223" t="s">
        <v>41</v>
      </c>
      <c r="O166" s="90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6" t="s">
        <v>130</v>
      </c>
      <c r="AT166" s="226" t="s">
        <v>126</v>
      </c>
      <c r="AU166" s="226" t="s">
        <v>130</v>
      </c>
      <c r="AY166" s="16" t="s">
        <v>123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6" t="s">
        <v>84</v>
      </c>
      <c r="BK166" s="227">
        <f>ROUND(I166*H166,2)</f>
        <v>0</v>
      </c>
      <c r="BL166" s="16" t="s">
        <v>130</v>
      </c>
      <c r="BM166" s="226" t="s">
        <v>200</v>
      </c>
    </row>
    <row r="167" spans="1:51" s="13" customFormat="1" ht="12">
      <c r="A167" s="13"/>
      <c r="B167" s="228"/>
      <c r="C167" s="229"/>
      <c r="D167" s="230" t="s">
        <v>132</v>
      </c>
      <c r="E167" s="231" t="s">
        <v>1</v>
      </c>
      <c r="F167" s="232" t="s">
        <v>201</v>
      </c>
      <c r="G167" s="229"/>
      <c r="H167" s="233">
        <v>5.5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132</v>
      </c>
      <c r="AU167" s="239" t="s">
        <v>130</v>
      </c>
      <c r="AV167" s="13" t="s">
        <v>86</v>
      </c>
      <c r="AW167" s="13" t="s">
        <v>32</v>
      </c>
      <c r="AX167" s="13" t="s">
        <v>84</v>
      </c>
      <c r="AY167" s="239" t="s">
        <v>123</v>
      </c>
    </row>
    <row r="168" spans="1:65" s="2" customFormat="1" ht="24.15" customHeight="1">
      <c r="A168" s="37"/>
      <c r="B168" s="38"/>
      <c r="C168" s="214" t="s">
        <v>202</v>
      </c>
      <c r="D168" s="214" t="s">
        <v>126</v>
      </c>
      <c r="E168" s="215" t="s">
        <v>173</v>
      </c>
      <c r="F168" s="216" t="s">
        <v>174</v>
      </c>
      <c r="G168" s="217" t="s">
        <v>129</v>
      </c>
      <c r="H168" s="218">
        <v>7.7</v>
      </c>
      <c r="I168" s="219"/>
      <c r="J168" s="220">
        <f>ROUND(I168*H168,2)</f>
        <v>0</v>
      </c>
      <c r="K168" s="221"/>
      <c r="L168" s="43"/>
      <c r="M168" s="222" t="s">
        <v>1</v>
      </c>
      <c r="N168" s="223" t="s">
        <v>41</v>
      </c>
      <c r="O168" s="90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6" t="s">
        <v>130</v>
      </c>
      <c r="AT168" s="226" t="s">
        <v>126</v>
      </c>
      <c r="AU168" s="226" t="s">
        <v>130</v>
      </c>
      <c r="AY168" s="16" t="s">
        <v>123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6" t="s">
        <v>84</v>
      </c>
      <c r="BK168" s="227">
        <f>ROUND(I168*H168,2)</f>
        <v>0</v>
      </c>
      <c r="BL168" s="16" t="s">
        <v>130</v>
      </c>
      <c r="BM168" s="226" t="s">
        <v>203</v>
      </c>
    </row>
    <row r="169" spans="1:51" s="13" customFormat="1" ht="12">
      <c r="A169" s="13"/>
      <c r="B169" s="228"/>
      <c r="C169" s="229"/>
      <c r="D169" s="230" t="s">
        <v>132</v>
      </c>
      <c r="E169" s="231" t="s">
        <v>1</v>
      </c>
      <c r="F169" s="232" t="s">
        <v>204</v>
      </c>
      <c r="G169" s="229"/>
      <c r="H169" s="233">
        <v>7.7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132</v>
      </c>
      <c r="AU169" s="239" t="s">
        <v>130</v>
      </c>
      <c r="AV169" s="13" t="s">
        <v>86</v>
      </c>
      <c r="AW169" s="13" t="s">
        <v>32</v>
      </c>
      <c r="AX169" s="13" t="s">
        <v>84</v>
      </c>
      <c r="AY169" s="239" t="s">
        <v>123</v>
      </c>
    </row>
    <row r="170" spans="1:65" s="2" customFormat="1" ht="21.75" customHeight="1">
      <c r="A170" s="37"/>
      <c r="B170" s="38"/>
      <c r="C170" s="214" t="s">
        <v>205</v>
      </c>
      <c r="D170" s="214" t="s">
        <v>126</v>
      </c>
      <c r="E170" s="215" t="s">
        <v>206</v>
      </c>
      <c r="F170" s="216" t="s">
        <v>207</v>
      </c>
      <c r="G170" s="217" t="s">
        <v>129</v>
      </c>
      <c r="H170" s="218">
        <v>9.9</v>
      </c>
      <c r="I170" s="219"/>
      <c r="J170" s="220">
        <f>ROUND(I170*H170,2)</f>
        <v>0</v>
      </c>
      <c r="K170" s="221"/>
      <c r="L170" s="43"/>
      <c r="M170" s="222" t="s">
        <v>1</v>
      </c>
      <c r="N170" s="223" t="s">
        <v>41</v>
      </c>
      <c r="O170" s="90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6" t="s">
        <v>130</v>
      </c>
      <c r="AT170" s="226" t="s">
        <v>126</v>
      </c>
      <c r="AU170" s="226" t="s">
        <v>130</v>
      </c>
      <c r="AY170" s="16" t="s">
        <v>123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6" t="s">
        <v>84</v>
      </c>
      <c r="BK170" s="227">
        <f>ROUND(I170*H170,2)</f>
        <v>0</v>
      </c>
      <c r="BL170" s="16" t="s">
        <v>130</v>
      </c>
      <c r="BM170" s="226" t="s">
        <v>208</v>
      </c>
    </row>
    <row r="171" spans="1:51" s="13" customFormat="1" ht="12">
      <c r="A171" s="13"/>
      <c r="B171" s="228"/>
      <c r="C171" s="229"/>
      <c r="D171" s="230" t="s">
        <v>132</v>
      </c>
      <c r="E171" s="231" t="s">
        <v>1</v>
      </c>
      <c r="F171" s="232" t="s">
        <v>209</v>
      </c>
      <c r="G171" s="229"/>
      <c r="H171" s="233">
        <v>9.9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132</v>
      </c>
      <c r="AU171" s="239" t="s">
        <v>130</v>
      </c>
      <c r="AV171" s="13" t="s">
        <v>86</v>
      </c>
      <c r="AW171" s="13" t="s">
        <v>32</v>
      </c>
      <c r="AX171" s="13" t="s">
        <v>84</v>
      </c>
      <c r="AY171" s="239" t="s">
        <v>123</v>
      </c>
    </row>
    <row r="172" spans="1:63" s="12" customFormat="1" ht="25.9" customHeight="1">
      <c r="A172" s="12"/>
      <c r="B172" s="198"/>
      <c r="C172" s="199"/>
      <c r="D172" s="200" t="s">
        <v>75</v>
      </c>
      <c r="E172" s="201" t="s">
        <v>210</v>
      </c>
      <c r="F172" s="201" t="s">
        <v>211</v>
      </c>
      <c r="G172" s="199"/>
      <c r="H172" s="199"/>
      <c r="I172" s="202"/>
      <c r="J172" s="203">
        <f>BK172</f>
        <v>0</v>
      </c>
      <c r="K172" s="199"/>
      <c r="L172" s="204"/>
      <c r="M172" s="205"/>
      <c r="N172" s="206"/>
      <c r="O172" s="206"/>
      <c r="P172" s="207">
        <f>P173</f>
        <v>0</v>
      </c>
      <c r="Q172" s="206"/>
      <c r="R172" s="207">
        <f>R173</f>
        <v>0</v>
      </c>
      <c r="S172" s="206"/>
      <c r="T172" s="208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86</v>
      </c>
      <c r="AT172" s="210" t="s">
        <v>75</v>
      </c>
      <c r="AU172" s="210" t="s">
        <v>76</v>
      </c>
      <c r="AY172" s="209" t="s">
        <v>123</v>
      </c>
      <c r="BK172" s="211">
        <f>BK173</f>
        <v>0</v>
      </c>
    </row>
    <row r="173" spans="1:65" s="2" customFormat="1" ht="24.15" customHeight="1">
      <c r="A173" s="37"/>
      <c r="B173" s="38"/>
      <c r="C173" s="214" t="s">
        <v>212</v>
      </c>
      <c r="D173" s="214" t="s">
        <v>126</v>
      </c>
      <c r="E173" s="215" t="s">
        <v>213</v>
      </c>
      <c r="F173" s="216" t="s">
        <v>214</v>
      </c>
      <c r="G173" s="217" t="s">
        <v>215</v>
      </c>
      <c r="H173" s="218">
        <v>906</v>
      </c>
      <c r="I173" s="219"/>
      <c r="J173" s="220">
        <f>ROUND(I173*H173,2)</f>
        <v>0</v>
      </c>
      <c r="K173" s="221"/>
      <c r="L173" s="43"/>
      <c r="M173" s="222" t="s">
        <v>1</v>
      </c>
      <c r="N173" s="223" t="s">
        <v>41</v>
      </c>
      <c r="O173" s="90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6" t="s">
        <v>216</v>
      </c>
      <c r="AT173" s="226" t="s">
        <v>126</v>
      </c>
      <c r="AU173" s="226" t="s">
        <v>84</v>
      </c>
      <c r="AY173" s="16" t="s">
        <v>123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6" t="s">
        <v>84</v>
      </c>
      <c r="BK173" s="227">
        <f>ROUND(I173*H173,2)</f>
        <v>0</v>
      </c>
      <c r="BL173" s="16" t="s">
        <v>216</v>
      </c>
      <c r="BM173" s="226" t="s">
        <v>217</v>
      </c>
    </row>
    <row r="174" spans="1:63" s="12" customFormat="1" ht="25.9" customHeight="1">
      <c r="A174" s="12"/>
      <c r="B174" s="198"/>
      <c r="C174" s="199"/>
      <c r="D174" s="200" t="s">
        <v>75</v>
      </c>
      <c r="E174" s="201" t="s">
        <v>218</v>
      </c>
      <c r="F174" s="201" t="s">
        <v>219</v>
      </c>
      <c r="G174" s="199"/>
      <c r="H174" s="199"/>
      <c r="I174" s="202"/>
      <c r="J174" s="203">
        <f>BK174</f>
        <v>0</v>
      </c>
      <c r="K174" s="199"/>
      <c r="L174" s="204"/>
      <c r="M174" s="205"/>
      <c r="N174" s="206"/>
      <c r="O174" s="206"/>
      <c r="P174" s="207">
        <f>P175</f>
        <v>0</v>
      </c>
      <c r="Q174" s="206"/>
      <c r="R174" s="207">
        <f>R175</f>
        <v>1.7369</v>
      </c>
      <c r="S174" s="206"/>
      <c r="T174" s="208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9" t="s">
        <v>86</v>
      </c>
      <c r="AT174" s="210" t="s">
        <v>75</v>
      </c>
      <c r="AU174" s="210" t="s">
        <v>76</v>
      </c>
      <c r="AY174" s="209" t="s">
        <v>123</v>
      </c>
      <c r="BK174" s="211">
        <f>BK175</f>
        <v>0</v>
      </c>
    </row>
    <row r="175" spans="1:63" s="12" customFormat="1" ht="22.8" customHeight="1">
      <c r="A175" s="12"/>
      <c r="B175" s="198"/>
      <c r="C175" s="199"/>
      <c r="D175" s="200" t="s">
        <v>75</v>
      </c>
      <c r="E175" s="212" t="s">
        <v>220</v>
      </c>
      <c r="F175" s="212" t="s">
        <v>221</v>
      </c>
      <c r="G175" s="199"/>
      <c r="H175" s="199"/>
      <c r="I175" s="202"/>
      <c r="J175" s="213">
        <f>BK175</f>
        <v>0</v>
      </c>
      <c r="K175" s="199"/>
      <c r="L175" s="204"/>
      <c r="M175" s="205"/>
      <c r="N175" s="206"/>
      <c r="O175" s="206"/>
      <c r="P175" s="207">
        <f>SUM(P176:P195)</f>
        <v>0</v>
      </c>
      <c r="Q175" s="206"/>
      <c r="R175" s="207">
        <f>SUM(R176:R195)</f>
        <v>1.7369</v>
      </c>
      <c r="S175" s="206"/>
      <c r="T175" s="208">
        <f>SUM(T176:T195)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9" t="s">
        <v>86</v>
      </c>
      <c r="AT175" s="210" t="s">
        <v>75</v>
      </c>
      <c r="AU175" s="210" t="s">
        <v>84</v>
      </c>
      <c r="AY175" s="209" t="s">
        <v>123</v>
      </c>
      <c r="BK175" s="211">
        <f>SUM(BK176:BK195)</f>
        <v>0</v>
      </c>
    </row>
    <row r="176" spans="1:65" s="2" customFormat="1" ht="24.15" customHeight="1">
      <c r="A176" s="37"/>
      <c r="B176" s="38"/>
      <c r="C176" s="214" t="s">
        <v>222</v>
      </c>
      <c r="D176" s="214" t="s">
        <v>126</v>
      </c>
      <c r="E176" s="215" t="s">
        <v>223</v>
      </c>
      <c r="F176" s="216" t="s">
        <v>224</v>
      </c>
      <c r="G176" s="217" t="s">
        <v>215</v>
      </c>
      <c r="H176" s="218">
        <v>906</v>
      </c>
      <c r="I176" s="219"/>
      <c r="J176" s="220">
        <f>ROUND(I176*H176,2)</f>
        <v>0</v>
      </c>
      <c r="K176" s="221"/>
      <c r="L176" s="43"/>
      <c r="M176" s="222" t="s">
        <v>1</v>
      </c>
      <c r="N176" s="223" t="s">
        <v>41</v>
      </c>
      <c r="O176" s="90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6" t="s">
        <v>216</v>
      </c>
      <c r="AT176" s="226" t="s">
        <v>126</v>
      </c>
      <c r="AU176" s="226" t="s">
        <v>86</v>
      </c>
      <c r="AY176" s="16" t="s">
        <v>123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6" t="s">
        <v>84</v>
      </c>
      <c r="BK176" s="227">
        <f>ROUND(I176*H176,2)</f>
        <v>0</v>
      </c>
      <c r="BL176" s="16" t="s">
        <v>216</v>
      </c>
      <c r="BM176" s="226" t="s">
        <v>225</v>
      </c>
    </row>
    <row r="177" spans="1:65" s="2" customFormat="1" ht="24.15" customHeight="1">
      <c r="A177" s="37"/>
      <c r="B177" s="38"/>
      <c r="C177" s="240" t="s">
        <v>7</v>
      </c>
      <c r="D177" s="240" t="s">
        <v>157</v>
      </c>
      <c r="E177" s="241" t="s">
        <v>226</v>
      </c>
      <c r="F177" s="242" t="s">
        <v>227</v>
      </c>
      <c r="G177" s="243" t="s">
        <v>215</v>
      </c>
      <c r="H177" s="244">
        <v>906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41</v>
      </c>
      <c r="O177" s="90"/>
      <c r="P177" s="224">
        <f>O177*H177</f>
        <v>0</v>
      </c>
      <c r="Q177" s="224">
        <v>0.00035</v>
      </c>
      <c r="R177" s="224">
        <f>Q177*H177</f>
        <v>0.3171</v>
      </c>
      <c r="S177" s="224">
        <v>0</v>
      </c>
      <c r="T177" s="22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6" t="s">
        <v>228</v>
      </c>
      <c r="AT177" s="226" t="s">
        <v>157</v>
      </c>
      <c r="AU177" s="226" t="s">
        <v>86</v>
      </c>
      <c r="AY177" s="16" t="s">
        <v>123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6" t="s">
        <v>84</v>
      </c>
      <c r="BK177" s="227">
        <f>ROUND(I177*H177,2)</f>
        <v>0</v>
      </c>
      <c r="BL177" s="16" t="s">
        <v>197</v>
      </c>
      <c r="BM177" s="226" t="s">
        <v>229</v>
      </c>
    </row>
    <row r="178" spans="1:51" s="13" customFormat="1" ht="12">
      <c r="A178" s="13"/>
      <c r="B178" s="228"/>
      <c r="C178" s="229"/>
      <c r="D178" s="230" t="s">
        <v>132</v>
      </c>
      <c r="E178" s="231" t="s">
        <v>1</v>
      </c>
      <c r="F178" s="232" t="s">
        <v>230</v>
      </c>
      <c r="G178" s="229"/>
      <c r="H178" s="233">
        <v>845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132</v>
      </c>
      <c r="AU178" s="239" t="s">
        <v>86</v>
      </c>
      <c r="AV178" s="13" t="s">
        <v>86</v>
      </c>
      <c r="AW178" s="13" t="s">
        <v>32</v>
      </c>
      <c r="AX178" s="13" t="s">
        <v>76</v>
      </c>
      <c r="AY178" s="239" t="s">
        <v>123</v>
      </c>
    </row>
    <row r="179" spans="1:51" s="13" customFormat="1" ht="12">
      <c r="A179" s="13"/>
      <c r="B179" s="228"/>
      <c r="C179" s="229"/>
      <c r="D179" s="230" t="s">
        <v>132</v>
      </c>
      <c r="E179" s="231" t="s">
        <v>1</v>
      </c>
      <c r="F179" s="232" t="s">
        <v>231</v>
      </c>
      <c r="G179" s="229"/>
      <c r="H179" s="233">
        <v>57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132</v>
      </c>
      <c r="AU179" s="239" t="s">
        <v>86</v>
      </c>
      <c r="AV179" s="13" t="s">
        <v>86</v>
      </c>
      <c r="AW179" s="13" t="s">
        <v>32</v>
      </c>
      <c r="AX179" s="13" t="s">
        <v>76</v>
      </c>
      <c r="AY179" s="239" t="s">
        <v>123</v>
      </c>
    </row>
    <row r="180" spans="1:51" s="13" customFormat="1" ht="12">
      <c r="A180" s="13"/>
      <c r="B180" s="228"/>
      <c r="C180" s="229"/>
      <c r="D180" s="230" t="s">
        <v>132</v>
      </c>
      <c r="E180" s="231" t="s">
        <v>1</v>
      </c>
      <c r="F180" s="232" t="s">
        <v>232</v>
      </c>
      <c r="G180" s="229"/>
      <c r="H180" s="233">
        <v>4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132</v>
      </c>
      <c r="AU180" s="239" t="s">
        <v>86</v>
      </c>
      <c r="AV180" s="13" t="s">
        <v>86</v>
      </c>
      <c r="AW180" s="13" t="s">
        <v>32</v>
      </c>
      <c r="AX180" s="13" t="s">
        <v>76</v>
      </c>
      <c r="AY180" s="239" t="s">
        <v>123</v>
      </c>
    </row>
    <row r="181" spans="1:65" s="2" customFormat="1" ht="33" customHeight="1">
      <c r="A181" s="37"/>
      <c r="B181" s="38"/>
      <c r="C181" s="214" t="s">
        <v>233</v>
      </c>
      <c r="D181" s="214" t="s">
        <v>126</v>
      </c>
      <c r="E181" s="215" t="s">
        <v>234</v>
      </c>
      <c r="F181" s="216" t="s">
        <v>235</v>
      </c>
      <c r="G181" s="217" t="s">
        <v>215</v>
      </c>
      <c r="H181" s="218">
        <v>948</v>
      </c>
      <c r="I181" s="219"/>
      <c r="J181" s="220">
        <f>ROUND(I181*H181,2)</f>
        <v>0</v>
      </c>
      <c r="K181" s="221"/>
      <c r="L181" s="43"/>
      <c r="M181" s="222" t="s">
        <v>1</v>
      </c>
      <c r="N181" s="223" t="s">
        <v>41</v>
      </c>
      <c r="O181" s="90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6" t="s">
        <v>216</v>
      </c>
      <c r="AT181" s="226" t="s">
        <v>126</v>
      </c>
      <c r="AU181" s="226" t="s">
        <v>86</v>
      </c>
      <c r="AY181" s="16" t="s">
        <v>123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6" t="s">
        <v>84</v>
      </c>
      <c r="BK181" s="227">
        <f>ROUND(I181*H181,2)</f>
        <v>0</v>
      </c>
      <c r="BL181" s="16" t="s">
        <v>216</v>
      </c>
      <c r="BM181" s="226" t="s">
        <v>236</v>
      </c>
    </row>
    <row r="182" spans="1:65" s="2" customFormat="1" ht="16.5" customHeight="1">
      <c r="A182" s="37"/>
      <c r="B182" s="38"/>
      <c r="C182" s="240" t="s">
        <v>237</v>
      </c>
      <c r="D182" s="240" t="s">
        <v>157</v>
      </c>
      <c r="E182" s="241" t="s">
        <v>238</v>
      </c>
      <c r="F182" s="242" t="s">
        <v>239</v>
      </c>
      <c r="G182" s="243" t="s">
        <v>215</v>
      </c>
      <c r="H182" s="244">
        <v>948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41</v>
      </c>
      <c r="O182" s="90"/>
      <c r="P182" s="224">
        <f>O182*H182</f>
        <v>0</v>
      </c>
      <c r="Q182" s="224">
        <v>0.00091</v>
      </c>
      <c r="R182" s="224">
        <f>Q182*H182</f>
        <v>0.86268</v>
      </c>
      <c r="S182" s="224">
        <v>0</v>
      </c>
      <c r="T182" s="22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6" t="s">
        <v>240</v>
      </c>
      <c r="AT182" s="226" t="s">
        <v>157</v>
      </c>
      <c r="AU182" s="226" t="s">
        <v>86</v>
      </c>
      <c r="AY182" s="16" t="s">
        <v>123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6" t="s">
        <v>84</v>
      </c>
      <c r="BK182" s="227">
        <f>ROUND(I182*H182,2)</f>
        <v>0</v>
      </c>
      <c r="BL182" s="16" t="s">
        <v>216</v>
      </c>
      <c r="BM182" s="226" t="s">
        <v>241</v>
      </c>
    </row>
    <row r="183" spans="1:51" s="13" customFormat="1" ht="12">
      <c r="A183" s="13"/>
      <c r="B183" s="228"/>
      <c r="C183" s="229"/>
      <c r="D183" s="230" t="s">
        <v>132</v>
      </c>
      <c r="E183" s="231" t="s">
        <v>1</v>
      </c>
      <c r="F183" s="232" t="s">
        <v>230</v>
      </c>
      <c r="G183" s="229"/>
      <c r="H183" s="233">
        <v>845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132</v>
      </c>
      <c r="AU183" s="239" t="s">
        <v>86</v>
      </c>
      <c r="AV183" s="13" t="s">
        <v>86</v>
      </c>
      <c r="AW183" s="13" t="s">
        <v>32</v>
      </c>
      <c r="AX183" s="13" t="s">
        <v>76</v>
      </c>
      <c r="AY183" s="239" t="s">
        <v>123</v>
      </c>
    </row>
    <row r="184" spans="1:51" s="13" customFormat="1" ht="12">
      <c r="A184" s="13"/>
      <c r="B184" s="228"/>
      <c r="C184" s="229"/>
      <c r="D184" s="230" t="s">
        <v>132</v>
      </c>
      <c r="E184" s="231" t="s">
        <v>1</v>
      </c>
      <c r="F184" s="232" t="s">
        <v>242</v>
      </c>
      <c r="G184" s="229"/>
      <c r="H184" s="233">
        <v>95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132</v>
      </c>
      <c r="AU184" s="239" t="s">
        <v>86</v>
      </c>
      <c r="AV184" s="13" t="s">
        <v>86</v>
      </c>
      <c r="AW184" s="13" t="s">
        <v>32</v>
      </c>
      <c r="AX184" s="13" t="s">
        <v>76</v>
      </c>
      <c r="AY184" s="239" t="s">
        <v>123</v>
      </c>
    </row>
    <row r="185" spans="1:51" s="13" customFormat="1" ht="12">
      <c r="A185" s="13"/>
      <c r="B185" s="228"/>
      <c r="C185" s="229"/>
      <c r="D185" s="230" t="s">
        <v>132</v>
      </c>
      <c r="E185" s="231" t="s">
        <v>1</v>
      </c>
      <c r="F185" s="232" t="s">
        <v>243</v>
      </c>
      <c r="G185" s="229"/>
      <c r="H185" s="233">
        <v>8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9" t="s">
        <v>132</v>
      </c>
      <c r="AU185" s="239" t="s">
        <v>86</v>
      </c>
      <c r="AV185" s="13" t="s">
        <v>86</v>
      </c>
      <c r="AW185" s="13" t="s">
        <v>32</v>
      </c>
      <c r="AX185" s="13" t="s">
        <v>76</v>
      </c>
      <c r="AY185" s="239" t="s">
        <v>123</v>
      </c>
    </row>
    <row r="186" spans="1:65" s="2" customFormat="1" ht="33" customHeight="1">
      <c r="A186" s="37"/>
      <c r="B186" s="38"/>
      <c r="C186" s="214" t="s">
        <v>244</v>
      </c>
      <c r="D186" s="214" t="s">
        <v>126</v>
      </c>
      <c r="E186" s="215" t="s">
        <v>245</v>
      </c>
      <c r="F186" s="216" t="s">
        <v>246</v>
      </c>
      <c r="G186" s="217" t="s">
        <v>215</v>
      </c>
      <c r="H186" s="218">
        <v>883</v>
      </c>
      <c r="I186" s="219"/>
      <c r="J186" s="220">
        <f>ROUND(I186*H186,2)</f>
        <v>0</v>
      </c>
      <c r="K186" s="221"/>
      <c r="L186" s="43"/>
      <c r="M186" s="222" t="s">
        <v>1</v>
      </c>
      <c r="N186" s="223" t="s">
        <v>41</v>
      </c>
      <c r="O186" s="90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6" t="s">
        <v>216</v>
      </c>
      <c r="AT186" s="226" t="s">
        <v>126</v>
      </c>
      <c r="AU186" s="226" t="s">
        <v>86</v>
      </c>
      <c r="AY186" s="16" t="s">
        <v>123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6" t="s">
        <v>84</v>
      </c>
      <c r="BK186" s="227">
        <f>ROUND(I186*H186,2)</f>
        <v>0</v>
      </c>
      <c r="BL186" s="16" t="s">
        <v>216</v>
      </c>
      <c r="BM186" s="226" t="s">
        <v>247</v>
      </c>
    </row>
    <row r="187" spans="1:51" s="13" customFormat="1" ht="12">
      <c r="A187" s="13"/>
      <c r="B187" s="228"/>
      <c r="C187" s="229"/>
      <c r="D187" s="230" t="s">
        <v>132</v>
      </c>
      <c r="E187" s="231" t="s">
        <v>1</v>
      </c>
      <c r="F187" s="232" t="s">
        <v>230</v>
      </c>
      <c r="G187" s="229"/>
      <c r="H187" s="233">
        <v>845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9" t="s">
        <v>132</v>
      </c>
      <c r="AU187" s="239" t="s">
        <v>86</v>
      </c>
      <c r="AV187" s="13" t="s">
        <v>86</v>
      </c>
      <c r="AW187" s="13" t="s">
        <v>32</v>
      </c>
      <c r="AX187" s="13" t="s">
        <v>76</v>
      </c>
      <c r="AY187" s="239" t="s">
        <v>123</v>
      </c>
    </row>
    <row r="188" spans="1:51" s="13" customFormat="1" ht="12">
      <c r="A188" s="13"/>
      <c r="B188" s="228"/>
      <c r="C188" s="229"/>
      <c r="D188" s="230" t="s">
        <v>132</v>
      </c>
      <c r="E188" s="231" t="s">
        <v>1</v>
      </c>
      <c r="F188" s="232" t="s">
        <v>248</v>
      </c>
      <c r="G188" s="229"/>
      <c r="H188" s="233">
        <v>38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132</v>
      </c>
      <c r="AU188" s="239" t="s">
        <v>86</v>
      </c>
      <c r="AV188" s="13" t="s">
        <v>86</v>
      </c>
      <c r="AW188" s="13" t="s">
        <v>32</v>
      </c>
      <c r="AX188" s="13" t="s">
        <v>76</v>
      </c>
      <c r="AY188" s="239" t="s">
        <v>123</v>
      </c>
    </row>
    <row r="189" spans="1:65" s="2" customFormat="1" ht="16.5" customHeight="1">
      <c r="A189" s="37"/>
      <c r="B189" s="38"/>
      <c r="C189" s="240" t="s">
        <v>249</v>
      </c>
      <c r="D189" s="240" t="s">
        <v>157</v>
      </c>
      <c r="E189" s="241" t="s">
        <v>250</v>
      </c>
      <c r="F189" s="242" t="s">
        <v>251</v>
      </c>
      <c r="G189" s="243" t="s">
        <v>252</v>
      </c>
      <c r="H189" s="244">
        <v>547.46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41</v>
      </c>
      <c r="O189" s="90"/>
      <c r="P189" s="224">
        <f>O189*H189</f>
        <v>0</v>
      </c>
      <c r="Q189" s="224">
        <v>0.001</v>
      </c>
      <c r="R189" s="224">
        <f>Q189*H189</f>
        <v>0.5474600000000001</v>
      </c>
      <c r="S189" s="224">
        <v>0</v>
      </c>
      <c r="T189" s="22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6" t="s">
        <v>240</v>
      </c>
      <c r="AT189" s="226" t="s">
        <v>157</v>
      </c>
      <c r="AU189" s="226" t="s">
        <v>86</v>
      </c>
      <c r="AY189" s="16" t="s">
        <v>123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6" t="s">
        <v>84</v>
      </c>
      <c r="BK189" s="227">
        <f>ROUND(I189*H189,2)</f>
        <v>0</v>
      </c>
      <c r="BL189" s="16" t="s">
        <v>216</v>
      </c>
      <c r="BM189" s="226" t="s">
        <v>253</v>
      </c>
    </row>
    <row r="190" spans="1:51" s="13" customFormat="1" ht="12">
      <c r="A190" s="13"/>
      <c r="B190" s="228"/>
      <c r="C190" s="229"/>
      <c r="D190" s="230" t="s">
        <v>132</v>
      </c>
      <c r="E190" s="231" t="s">
        <v>1</v>
      </c>
      <c r="F190" s="232" t="s">
        <v>254</v>
      </c>
      <c r="G190" s="229"/>
      <c r="H190" s="233">
        <v>547.46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132</v>
      </c>
      <c r="AU190" s="239" t="s">
        <v>86</v>
      </c>
      <c r="AV190" s="13" t="s">
        <v>86</v>
      </c>
      <c r="AW190" s="13" t="s">
        <v>32</v>
      </c>
      <c r="AX190" s="13" t="s">
        <v>84</v>
      </c>
      <c r="AY190" s="239" t="s">
        <v>123</v>
      </c>
    </row>
    <row r="191" spans="1:65" s="2" customFormat="1" ht="24.15" customHeight="1">
      <c r="A191" s="37"/>
      <c r="B191" s="38"/>
      <c r="C191" s="214" t="s">
        <v>255</v>
      </c>
      <c r="D191" s="214" t="s">
        <v>126</v>
      </c>
      <c r="E191" s="215" t="s">
        <v>256</v>
      </c>
      <c r="F191" s="216" t="s">
        <v>257</v>
      </c>
      <c r="G191" s="217" t="s">
        <v>258</v>
      </c>
      <c r="H191" s="218">
        <v>42</v>
      </c>
      <c r="I191" s="219"/>
      <c r="J191" s="220">
        <f>ROUND(I191*H191,2)</f>
        <v>0</v>
      </c>
      <c r="K191" s="221"/>
      <c r="L191" s="43"/>
      <c r="M191" s="222" t="s">
        <v>1</v>
      </c>
      <c r="N191" s="223" t="s">
        <v>41</v>
      </c>
      <c r="O191" s="90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6" t="s">
        <v>197</v>
      </c>
      <c r="AT191" s="226" t="s">
        <v>126</v>
      </c>
      <c r="AU191" s="226" t="s">
        <v>86</v>
      </c>
      <c r="AY191" s="16" t="s">
        <v>123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6" t="s">
        <v>84</v>
      </c>
      <c r="BK191" s="227">
        <f>ROUND(I191*H191,2)</f>
        <v>0</v>
      </c>
      <c r="BL191" s="16" t="s">
        <v>197</v>
      </c>
      <c r="BM191" s="226" t="s">
        <v>259</v>
      </c>
    </row>
    <row r="192" spans="1:51" s="13" customFormat="1" ht="12">
      <c r="A192" s="13"/>
      <c r="B192" s="228"/>
      <c r="C192" s="229"/>
      <c r="D192" s="230" t="s">
        <v>132</v>
      </c>
      <c r="E192" s="231" t="s">
        <v>1</v>
      </c>
      <c r="F192" s="232" t="s">
        <v>260</v>
      </c>
      <c r="G192" s="229"/>
      <c r="H192" s="233">
        <v>42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132</v>
      </c>
      <c r="AU192" s="239" t="s">
        <v>86</v>
      </c>
      <c r="AV192" s="13" t="s">
        <v>86</v>
      </c>
      <c r="AW192" s="13" t="s">
        <v>32</v>
      </c>
      <c r="AX192" s="13" t="s">
        <v>84</v>
      </c>
      <c r="AY192" s="239" t="s">
        <v>123</v>
      </c>
    </row>
    <row r="193" spans="1:65" s="2" customFormat="1" ht="16.5" customHeight="1">
      <c r="A193" s="37"/>
      <c r="B193" s="38"/>
      <c r="C193" s="214" t="s">
        <v>261</v>
      </c>
      <c r="D193" s="214" t="s">
        <v>126</v>
      </c>
      <c r="E193" s="215" t="s">
        <v>262</v>
      </c>
      <c r="F193" s="216" t="s">
        <v>263</v>
      </c>
      <c r="G193" s="217" t="s">
        <v>258</v>
      </c>
      <c r="H193" s="218">
        <v>42</v>
      </c>
      <c r="I193" s="219"/>
      <c r="J193" s="220">
        <f>ROUND(I193*H193,2)</f>
        <v>0</v>
      </c>
      <c r="K193" s="221"/>
      <c r="L193" s="43"/>
      <c r="M193" s="222" t="s">
        <v>1</v>
      </c>
      <c r="N193" s="223" t="s">
        <v>41</v>
      </c>
      <c r="O193" s="90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6" t="s">
        <v>197</v>
      </c>
      <c r="AT193" s="226" t="s">
        <v>126</v>
      </c>
      <c r="AU193" s="226" t="s">
        <v>86</v>
      </c>
      <c r="AY193" s="16" t="s">
        <v>123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6" t="s">
        <v>84</v>
      </c>
      <c r="BK193" s="227">
        <f>ROUND(I193*H193,2)</f>
        <v>0</v>
      </c>
      <c r="BL193" s="16" t="s">
        <v>197</v>
      </c>
      <c r="BM193" s="226" t="s">
        <v>264</v>
      </c>
    </row>
    <row r="194" spans="1:65" s="2" customFormat="1" ht="16.5" customHeight="1">
      <c r="A194" s="37"/>
      <c r="B194" s="38"/>
      <c r="C194" s="240" t="s">
        <v>265</v>
      </c>
      <c r="D194" s="240" t="s">
        <v>157</v>
      </c>
      <c r="E194" s="241" t="s">
        <v>266</v>
      </c>
      <c r="F194" s="242" t="s">
        <v>267</v>
      </c>
      <c r="G194" s="243" t="s">
        <v>258</v>
      </c>
      <c r="H194" s="244">
        <v>42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41</v>
      </c>
      <c r="O194" s="90"/>
      <c r="P194" s="224">
        <f>O194*H194</f>
        <v>0</v>
      </c>
      <c r="Q194" s="224">
        <v>0.00023</v>
      </c>
      <c r="R194" s="224">
        <f>Q194*H194</f>
        <v>0.00966</v>
      </c>
      <c r="S194" s="224">
        <v>0</v>
      </c>
      <c r="T194" s="22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6" t="s">
        <v>228</v>
      </c>
      <c r="AT194" s="226" t="s">
        <v>157</v>
      </c>
      <c r="AU194" s="226" t="s">
        <v>86</v>
      </c>
      <c r="AY194" s="16" t="s">
        <v>123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6" t="s">
        <v>84</v>
      </c>
      <c r="BK194" s="227">
        <f>ROUND(I194*H194,2)</f>
        <v>0</v>
      </c>
      <c r="BL194" s="16" t="s">
        <v>197</v>
      </c>
      <c r="BM194" s="226" t="s">
        <v>268</v>
      </c>
    </row>
    <row r="195" spans="1:51" s="13" customFormat="1" ht="12">
      <c r="A195" s="13"/>
      <c r="B195" s="228"/>
      <c r="C195" s="229"/>
      <c r="D195" s="230" t="s">
        <v>132</v>
      </c>
      <c r="E195" s="231" t="s">
        <v>1</v>
      </c>
      <c r="F195" s="232" t="s">
        <v>260</v>
      </c>
      <c r="G195" s="229"/>
      <c r="H195" s="233">
        <v>42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132</v>
      </c>
      <c r="AU195" s="239" t="s">
        <v>86</v>
      </c>
      <c r="AV195" s="13" t="s">
        <v>86</v>
      </c>
      <c r="AW195" s="13" t="s">
        <v>32</v>
      </c>
      <c r="AX195" s="13" t="s">
        <v>84</v>
      </c>
      <c r="AY195" s="239" t="s">
        <v>123</v>
      </c>
    </row>
    <row r="196" spans="1:63" s="12" customFormat="1" ht="25.9" customHeight="1">
      <c r="A196" s="12"/>
      <c r="B196" s="198"/>
      <c r="C196" s="199"/>
      <c r="D196" s="200" t="s">
        <v>75</v>
      </c>
      <c r="E196" s="201" t="s">
        <v>157</v>
      </c>
      <c r="F196" s="201" t="s">
        <v>269</v>
      </c>
      <c r="G196" s="199"/>
      <c r="H196" s="199"/>
      <c r="I196" s="202"/>
      <c r="J196" s="203">
        <f>BK196</f>
        <v>0</v>
      </c>
      <c r="K196" s="199"/>
      <c r="L196" s="204"/>
      <c r="M196" s="205"/>
      <c r="N196" s="206"/>
      <c r="O196" s="206"/>
      <c r="P196" s="207">
        <f>P197+P237</f>
        <v>0</v>
      </c>
      <c r="Q196" s="206"/>
      <c r="R196" s="207">
        <f>R197+R237</f>
        <v>129.15910169999998</v>
      </c>
      <c r="S196" s="206"/>
      <c r="T196" s="208">
        <f>T197+T237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9" t="s">
        <v>138</v>
      </c>
      <c r="AT196" s="210" t="s">
        <v>75</v>
      </c>
      <c r="AU196" s="210" t="s">
        <v>76</v>
      </c>
      <c r="AY196" s="209" t="s">
        <v>123</v>
      </c>
      <c r="BK196" s="211">
        <f>BK197+BK237</f>
        <v>0</v>
      </c>
    </row>
    <row r="197" spans="1:63" s="12" customFormat="1" ht="22.8" customHeight="1">
      <c r="A197" s="12"/>
      <c r="B197" s="198"/>
      <c r="C197" s="199"/>
      <c r="D197" s="200" t="s">
        <v>75</v>
      </c>
      <c r="E197" s="212" t="s">
        <v>270</v>
      </c>
      <c r="F197" s="212" t="s">
        <v>271</v>
      </c>
      <c r="G197" s="199"/>
      <c r="H197" s="199"/>
      <c r="I197" s="202"/>
      <c r="J197" s="213">
        <f>BK197</f>
        <v>0</v>
      </c>
      <c r="K197" s="199"/>
      <c r="L197" s="204"/>
      <c r="M197" s="205"/>
      <c r="N197" s="206"/>
      <c r="O197" s="206"/>
      <c r="P197" s="207">
        <f>SUM(P198:P236)</f>
        <v>0</v>
      </c>
      <c r="Q197" s="206"/>
      <c r="R197" s="207">
        <f>SUM(R198:R236)</f>
        <v>0.03877</v>
      </c>
      <c r="S197" s="206"/>
      <c r="T197" s="208">
        <f>SUM(T198:T236)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9" t="s">
        <v>138</v>
      </c>
      <c r="AT197" s="210" t="s">
        <v>75</v>
      </c>
      <c r="AU197" s="210" t="s">
        <v>84</v>
      </c>
      <c r="AY197" s="209" t="s">
        <v>123</v>
      </c>
      <c r="BK197" s="211">
        <f>SUM(BK198:BK236)</f>
        <v>0</v>
      </c>
    </row>
    <row r="198" spans="1:65" s="2" customFormat="1" ht="24.15" customHeight="1">
      <c r="A198" s="37"/>
      <c r="B198" s="38"/>
      <c r="C198" s="214" t="s">
        <v>272</v>
      </c>
      <c r="D198" s="214" t="s">
        <v>126</v>
      </c>
      <c r="E198" s="215" t="s">
        <v>273</v>
      </c>
      <c r="F198" s="216" t="s">
        <v>274</v>
      </c>
      <c r="G198" s="217" t="s">
        <v>258</v>
      </c>
      <c r="H198" s="218">
        <v>6</v>
      </c>
      <c r="I198" s="219"/>
      <c r="J198" s="220">
        <f>ROUND(I198*H198,2)</f>
        <v>0</v>
      </c>
      <c r="K198" s="221"/>
      <c r="L198" s="43"/>
      <c r="M198" s="222" t="s">
        <v>1</v>
      </c>
      <c r="N198" s="223" t="s">
        <v>41</v>
      </c>
      <c r="O198" s="90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6" t="s">
        <v>216</v>
      </c>
      <c r="AT198" s="226" t="s">
        <v>126</v>
      </c>
      <c r="AU198" s="226" t="s">
        <v>86</v>
      </c>
      <c r="AY198" s="16" t="s">
        <v>123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6" t="s">
        <v>84</v>
      </c>
      <c r="BK198" s="227">
        <f>ROUND(I198*H198,2)</f>
        <v>0</v>
      </c>
      <c r="BL198" s="16" t="s">
        <v>216</v>
      </c>
      <c r="BM198" s="226" t="s">
        <v>275</v>
      </c>
    </row>
    <row r="199" spans="1:65" s="2" customFormat="1" ht="16.5" customHeight="1">
      <c r="A199" s="37"/>
      <c r="B199" s="38"/>
      <c r="C199" s="240" t="s">
        <v>276</v>
      </c>
      <c r="D199" s="240" t="s">
        <v>157</v>
      </c>
      <c r="E199" s="241" t="s">
        <v>277</v>
      </c>
      <c r="F199" s="242" t="s">
        <v>278</v>
      </c>
      <c r="G199" s="243" t="s">
        <v>258</v>
      </c>
      <c r="H199" s="244">
        <v>6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41</v>
      </c>
      <c r="O199" s="90"/>
      <c r="P199" s="224">
        <f>O199*H199</f>
        <v>0</v>
      </c>
      <c r="Q199" s="224">
        <v>0.00022</v>
      </c>
      <c r="R199" s="224">
        <f>Q199*H199</f>
        <v>0.00132</v>
      </c>
      <c r="S199" s="224">
        <v>0</v>
      </c>
      <c r="T199" s="22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6" t="s">
        <v>279</v>
      </c>
      <c r="AT199" s="226" t="s">
        <v>157</v>
      </c>
      <c r="AU199" s="226" t="s">
        <v>86</v>
      </c>
      <c r="AY199" s="16" t="s">
        <v>123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6" t="s">
        <v>84</v>
      </c>
      <c r="BK199" s="227">
        <f>ROUND(I199*H199,2)</f>
        <v>0</v>
      </c>
      <c r="BL199" s="16" t="s">
        <v>279</v>
      </c>
      <c r="BM199" s="226" t="s">
        <v>280</v>
      </c>
    </row>
    <row r="200" spans="1:65" s="2" customFormat="1" ht="16.5" customHeight="1">
      <c r="A200" s="37"/>
      <c r="B200" s="38"/>
      <c r="C200" s="214" t="s">
        <v>281</v>
      </c>
      <c r="D200" s="214" t="s">
        <v>126</v>
      </c>
      <c r="E200" s="215" t="s">
        <v>282</v>
      </c>
      <c r="F200" s="216" t="s">
        <v>283</v>
      </c>
      <c r="G200" s="217" t="s">
        <v>258</v>
      </c>
      <c r="H200" s="218">
        <v>9</v>
      </c>
      <c r="I200" s="219"/>
      <c r="J200" s="220">
        <f>ROUND(I200*H200,2)</f>
        <v>0</v>
      </c>
      <c r="K200" s="221"/>
      <c r="L200" s="43"/>
      <c r="M200" s="222" t="s">
        <v>1</v>
      </c>
      <c r="N200" s="223" t="s">
        <v>41</v>
      </c>
      <c r="O200" s="90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6" t="s">
        <v>216</v>
      </c>
      <c r="AT200" s="226" t="s">
        <v>126</v>
      </c>
      <c r="AU200" s="226" t="s">
        <v>86</v>
      </c>
      <c r="AY200" s="16" t="s">
        <v>123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6" t="s">
        <v>84</v>
      </c>
      <c r="BK200" s="227">
        <f>ROUND(I200*H200,2)</f>
        <v>0</v>
      </c>
      <c r="BL200" s="16" t="s">
        <v>216</v>
      </c>
      <c r="BM200" s="226" t="s">
        <v>284</v>
      </c>
    </row>
    <row r="201" spans="1:65" s="2" customFormat="1" ht="21.75" customHeight="1">
      <c r="A201" s="37"/>
      <c r="B201" s="38"/>
      <c r="C201" s="240" t="s">
        <v>228</v>
      </c>
      <c r="D201" s="240" t="s">
        <v>157</v>
      </c>
      <c r="E201" s="241" t="s">
        <v>285</v>
      </c>
      <c r="F201" s="242" t="s">
        <v>286</v>
      </c>
      <c r="G201" s="243" t="s">
        <v>258</v>
      </c>
      <c r="H201" s="244">
        <v>3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41</v>
      </c>
      <c r="O201" s="90"/>
      <c r="P201" s="224">
        <f>O201*H201</f>
        <v>0</v>
      </c>
      <c r="Q201" s="224">
        <v>0.00015</v>
      </c>
      <c r="R201" s="224">
        <f>Q201*H201</f>
        <v>0.00045</v>
      </c>
      <c r="S201" s="224">
        <v>0</v>
      </c>
      <c r="T201" s="22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6" t="s">
        <v>240</v>
      </c>
      <c r="AT201" s="226" t="s">
        <v>157</v>
      </c>
      <c r="AU201" s="226" t="s">
        <v>86</v>
      </c>
      <c r="AY201" s="16" t="s">
        <v>123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6" t="s">
        <v>84</v>
      </c>
      <c r="BK201" s="227">
        <f>ROUND(I201*H201,2)</f>
        <v>0</v>
      </c>
      <c r="BL201" s="16" t="s">
        <v>216</v>
      </c>
      <c r="BM201" s="226" t="s">
        <v>287</v>
      </c>
    </row>
    <row r="202" spans="1:65" s="2" customFormat="1" ht="24.15" customHeight="1">
      <c r="A202" s="37"/>
      <c r="B202" s="38"/>
      <c r="C202" s="240" t="s">
        <v>288</v>
      </c>
      <c r="D202" s="240" t="s">
        <v>157</v>
      </c>
      <c r="E202" s="241" t="s">
        <v>289</v>
      </c>
      <c r="F202" s="242" t="s">
        <v>290</v>
      </c>
      <c r="G202" s="243" t="s">
        <v>258</v>
      </c>
      <c r="H202" s="244">
        <v>3</v>
      </c>
      <c r="I202" s="245"/>
      <c r="J202" s="246">
        <f>ROUND(I202*H202,2)</f>
        <v>0</v>
      </c>
      <c r="K202" s="247"/>
      <c r="L202" s="248"/>
      <c r="M202" s="249" t="s">
        <v>1</v>
      </c>
      <c r="N202" s="250" t="s">
        <v>41</v>
      </c>
      <c r="O202" s="90"/>
      <c r="P202" s="224">
        <f>O202*H202</f>
        <v>0</v>
      </c>
      <c r="Q202" s="224">
        <v>0.00013</v>
      </c>
      <c r="R202" s="224">
        <f>Q202*H202</f>
        <v>0.00038999999999999994</v>
      </c>
      <c r="S202" s="224">
        <v>0</v>
      </c>
      <c r="T202" s="22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6" t="s">
        <v>240</v>
      </c>
      <c r="AT202" s="226" t="s">
        <v>157</v>
      </c>
      <c r="AU202" s="226" t="s">
        <v>86</v>
      </c>
      <c r="AY202" s="16" t="s">
        <v>123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6" t="s">
        <v>84</v>
      </c>
      <c r="BK202" s="227">
        <f>ROUND(I202*H202,2)</f>
        <v>0</v>
      </c>
      <c r="BL202" s="16" t="s">
        <v>216</v>
      </c>
      <c r="BM202" s="226" t="s">
        <v>291</v>
      </c>
    </row>
    <row r="203" spans="1:65" s="2" customFormat="1" ht="16.5" customHeight="1">
      <c r="A203" s="37"/>
      <c r="B203" s="38"/>
      <c r="C203" s="240" t="s">
        <v>292</v>
      </c>
      <c r="D203" s="240" t="s">
        <v>157</v>
      </c>
      <c r="E203" s="241" t="s">
        <v>293</v>
      </c>
      <c r="F203" s="242" t="s">
        <v>294</v>
      </c>
      <c r="G203" s="243" t="s">
        <v>258</v>
      </c>
      <c r="H203" s="244">
        <v>3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41</v>
      </c>
      <c r="O203" s="90"/>
      <c r="P203" s="224">
        <f>O203*H203</f>
        <v>0</v>
      </c>
      <c r="Q203" s="224">
        <v>0.00015</v>
      </c>
      <c r="R203" s="224">
        <f>Q203*H203</f>
        <v>0.00045</v>
      </c>
      <c r="S203" s="224">
        <v>0</v>
      </c>
      <c r="T203" s="22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6" t="s">
        <v>240</v>
      </c>
      <c r="AT203" s="226" t="s">
        <v>157</v>
      </c>
      <c r="AU203" s="226" t="s">
        <v>86</v>
      </c>
      <c r="AY203" s="16" t="s">
        <v>123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6" t="s">
        <v>84</v>
      </c>
      <c r="BK203" s="227">
        <f>ROUND(I203*H203,2)</f>
        <v>0</v>
      </c>
      <c r="BL203" s="16" t="s">
        <v>216</v>
      </c>
      <c r="BM203" s="226" t="s">
        <v>295</v>
      </c>
    </row>
    <row r="204" spans="1:65" s="2" customFormat="1" ht="24.15" customHeight="1">
      <c r="A204" s="37"/>
      <c r="B204" s="38"/>
      <c r="C204" s="214" t="s">
        <v>296</v>
      </c>
      <c r="D204" s="214" t="s">
        <v>126</v>
      </c>
      <c r="E204" s="215" t="s">
        <v>297</v>
      </c>
      <c r="F204" s="216" t="s">
        <v>298</v>
      </c>
      <c r="G204" s="217" t="s">
        <v>258</v>
      </c>
      <c r="H204" s="218">
        <v>1</v>
      </c>
      <c r="I204" s="219"/>
      <c r="J204" s="220">
        <f>ROUND(I204*H204,2)</f>
        <v>0</v>
      </c>
      <c r="K204" s="221"/>
      <c r="L204" s="43"/>
      <c r="M204" s="222" t="s">
        <v>1</v>
      </c>
      <c r="N204" s="223" t="s">
        <v>41</v>
      </c>
      <c r="O204" s="90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6" t="s">
        <v>216</v>
      </c>
      <c r="AT204" s="226" t="s">
        <v>126</v>
      </c>
      <c r="AU204" s="226" t="s">
        <v>86</v>
      </c>
      <c r="AY204" s="16" t="s">
        <v>123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6" t="s">
        <v>84</v>
      </c>
      <c r="BK204" s="227">
        <f>ROUND(I204*H204,2)</f>
        <v>0</v>
      </c>
      <c r="BL204" s="16" t="s">
        <v>216</v>
      </c>
      <c r="BM204" s="226" t="s">
        <v>299</v>
      </c>
    </row>
    <row r="205" spans="1:65" s="2" customFormat="1" ht="16.5" customHeight="1">
      <c r="A205" s="37"/>
      <c r="B205" s="38"/>
      <c r="C205" s="240" t="s">
        <v>300</v>
      </c>
      <c r="D205" s="240" t="s">
        <v>157</v>
      </c>
      <c r="E205" s="241" t="s">
        <v>301</v>
      </c>
      <c r="F205" s="242" t="s">
        <v>302</v>
      </c>
      <c r="G205" s="243" t="s">
        <v>258</v>
      </c>
      <c r="H205" s="244">
        <v>1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41</v>
      </c>
      <c r="O205" s="90"/>
      <c r="P205" s="224">
        <f>O205*H205</f>
        <v>0</v>
      </c>
      <c r="Q205" s="224">
        <v>0.009</v>
      </c>
      <c r="R205" s="224">
        <f>Q205*H205</f>
        <v>0.009</v>
      </c>
      <c r="S205" s="224">
        <v>0</v>
      </c>
      <c r="T205" s="22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6" t="s">
        <v>279</v>
      </c>
      <c r="AT205" s="226" t="s">
        <v>157</v>
      </c>
      <c r="AU205" s="226" t="s">
        <v>86</v>
      </c>
      <c r="AY205" s="16" t="s">
        <v>123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6" t="s">
        <v>84</v>
      </c>
      <c r="BK205" s="227">
        <f>ROUND(I205*H205,2)</f>
        <v>0</v>
      </c>
      <c r="BL205" s="16" t="s">
        <v>279</v>
      </c>
      <c r="BM205" s="226" t="s">
        <v>303</v>
      </c>
    </row>
    <row r="206" spans="1:65" s="2" customFormat="1" ht="16.5" customHeight="1">
      <c r="A206" s="37"/>
      <c r="B206" s="38"/>
      <c r="C206" s="240" t="s">
        <v>304</v>
      </c>
      <c r="D206" s="240" t="s">
        <v>157</v>
      </c>
      <c r="E206" s="241" t="s">
        <v>305</v>
      </c>
      <c r="F206" s="242" t="s">
        <v>306</v>
      </c>
      <c r="G206" s="243" t="s">
        <v>258</v>
      </c>
      <c r="H206" s="244">
        <v>1</v>
      </c>
      <c r="I206" s="245"/>
      <c r="J206" s="246">
        <f>ROUND(I206*H206,2)</f>
        <v>0</v>
      </c>
      <c r="K206" s="247"/>
      <c r="L206" s="248"/>
      <c r="M206" s="249" t="s">
        <v>1</v>
      </c>
      <c r="N206" s="250" t="s">
        <v>41</v>
      </c>
      <c r="O206" s="90"/>
      <c r="P206" s="224">
        <f>O206*H206</f>
        <v>0</v>
      </c>
      <c r="Q206" s="224">
        <v>0.009</v>
      </c>
      <c r="R206" s="224">
        <f>Q206*H206</f>
        <v>0.009</v>
      </c>
      <c r="S206" s="224">
        <v>0</v>
      </c>
      <c r="T206" s="22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6" t="s">
        <v>240</v>
      </c>
      <c r="AT206" s="226" t="s">
        <v>157</v>
      </c>
      <c r="AU206" s="226" t="s">
        <v>86</v>
      </c>
      <c r="AY206" s="16" t="s">
        <v>123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6" t="s">
        <v>84</v>
      </c>
      <c r="BK206" s="227">
        <f>ROUND(I206*H206,2)</f>
        <v>0</v>
      </c>
      <c r="BL206" s="16" t="s">
        <v>216</v>
      </c>
      <c r="BM206" s="226" t="s">
        <v>307</v>
      </c>
    </row>
    <row r="207" spans="1:65" s="2" customFormat="1" ht="16.5" customHeight="1">
      <c r="A207" s="37"/>
      <c r="B207" s="38"/>
      <c r="C207" s="214" t="s">
        <v>308</v>
      </c>
      <c r="D207" s="214" t="s">
        <v>126</v>
      </c>
      <c r="E207" s="215" t="s">
        <v>309</v>
      </c>
      <c r="F207" s="216" t="s">
        <v>310</v>
      </c>
      <c r="G207" s="217" t="s">
        <v>258</v>
      </c>
      <c r="H207" s="218">
        <v>1</v>
      </c>
      <c r="I207" s="219"/>
      <c r="J207" s="220">
        <f>ROUND(I207*H207,2)</f>
        <v>0</v>
      </c>
      <c r="K207" s="221"/>
      <c r="L207" s="43"/>
      <c r="M207" s="222" t="s">
        <v>1</v>
      </c>
      <c r="N207" s="223" t="s">
        <v>41</v>
      </c>
      <c r="O207" s="90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6" t="s">
        <v>216</v>
      </c>
      <c r="AT207" s="226" t="s">
        <v>126</v>
      </c>
      <c r="AU207" s="226" t="s">
        <v>86</v>
      </c>
      <c r="AY207" s="16" t="s">
        <v>123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6" t="s">
        <v>84</v>
      </c>
      <c r="BK207" s="227">
        <f>ROUND(I207*H207,2)</f>
        <v>0</v>
      </c>
      <c r="BL207" s="16" t="s">
        <v>216</v>
      </c>
      <c r="BM207" s="226" t="s">
        <v>311</v>
      </c>
    </row>
    <row r="208" spans="1:65" s="2" customFormat="1" ht="16.5" customHeight="1">
      <c r="A208" s="37"/>
      <c r="B208" s="38"/>
      <c r="C208" s="240" t="s">
        <v>312</v>
      </c>
      <c r="D208" s="240" t="s">
        <v>157</v>
      </c>
      <c r="E208" s="241" t="s">
        <v>313</v>
      </c>
      <c r="F208" s="242" t="s">
        <v>314</v>
      </c>
      <c r="G208" s="243" t="s">
        <v>258</v>
      </c>
      <c r="H208" s="244">
        <v>1</v>
      </c>
      <c r="I208" s="245"/>
      <c r="J208" s="246">
        <f>ROUND(I208*H208,2)</f>
        <v>0</v>
      </c>
      <c r="K208" s="247"/>
      <c r="L208" s="248"/>
      <c r="M208" s="249" t="s">
        <v>1</v>
      </c>
      <c r="N208" s="250" t="s">
        <v>41</v>
      </c>
      <c r="O208" s="90"/>
      <c r="P208" s="224">
        <f>O208*H208</f>
        <v>0</v>
      </c>
      <c r="Q208" s="224">
        <v>0.0004</v>
      </c>
      <c r="R208" s="224">
        <f>Q208*H208</f>
        <v>0.0004</v>
      </c>
      <c r="S208" s="224">
        <v>0</v>
      </c>
      <c r="T208" s="22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6" t="s">
        <v>279</v>
      </c>
      <c r="AT208" s="226" t="s">
        <v>157</v>
      </c>
      <c r="AU208" s="226" t="s">
        <v>86</v>
      </c>
      <c r="AY208" s="16" t="s">
        <v>123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6" t="s">
        <v>84</v>
      </c>
      <c r="BK208" s="227">
        <f>ROUND(I208*H208,2)</f>
        <v>0</v>
      </c>
      <c r="BL208" s="16" t="s">
        <v>279</v>
      </c>
      <c r="BM208" s="226" t="s">
        <v>315</v>
      </c>
    </row>
    <row r="209" spans="1:65" s="2" customFormat="1" ht="16.5" customHeight="1">
      <c r="A209" s="37"/>
      <c r="B209" s="38"/>
      <c r="C209" s="214" t="s">
        <v>316</v>
      </c>
      <c r="D209" s="214" t="s">
        <v>126</v>
      </c>
      <c r="E209" s="215" t="s">
        <v>317</v>
      </c>
      <c r="F209" s="216" t="s">
        <v>318</v>
      </c>
      <c r="G209" s="217" t="s">
        <v>258</v>
      </c>
      <c r="H209" s="218">
        <v>3</v>
      </c>
      <c r="I209" s="219"/>
      <c r="J209" s="220">
        <f>ROUND(I209*H209,2)</f>
        <v>0</v>
      </c>
      <c r="K209" s="221"/>
      <c r="L209" s="43"/>
      <c r="M209" s="222" t="s">
        <v>1</v>
      </c>
      <c r="N209" s="223" t="s">
        <v>41</v>
      </c>
      <c r="O209" s="90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6" t="s">
        <v>216</v>
      </c>
      <c r="AT209" s="226" t="s">
        <v>126</v>
      </c>
      <c r="AU209" s="226" t="s">
        <v>86</v>
      </c>
      <c r="AY209" s="16" t="s">
        <v>123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6" t="s">
        <v>84</v>
      </c>
      <c r="BK209" s="227">
        <f>ROUND(I209*H209,2)</f>
        <v>0</v>
      </c>
      <c r="BL209" s="16" t="s">
        <v>216</v>
      </c>
      <c r="BM209" s="226" t="s">
        <v>319</v>
      </c>
    </row>
    <row r="210" spans="1:65" s="2" customFormat="1" ht="24.15" customHeight="1">
      <c r="A210" s="37"/>
      <c r="B210" s="38"/>
      <c r="C210" s="214" t="s">
        <v>320</v>
      </c>
      <c r="D210" s="214" t="s">
        <v>126</v>
      </c>
      <c r="E210" s="215" t="s">
        <v>321</v>
      </c>
      <c r="F210" s="216" t="s">
        <v>322</v>
      </c>
      <c r="G210" s="217" t="s">
        <v>258</v>
      </c>
      <c r="H210" s="218">
        <v>21</v>
      </c>
      <c r="I210" s="219"/>
      <c r="J210" s="220">
        <f>ROUND(I210*H210,2)</f>
        <v>0</v>
      </c>
      <c r="K210" s="221"/>
      <c r="L210" s="43"/>
      <c r="M210" s="222" t="s">
        <v>1</v>
      </c>
      <c r="N210" s="223" t="s">
        <v>41</v>
      </c>
      <c r="O210" s="90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6" t="s">
        <v>216</v>
      </c>
      <c r="AT210" s="226" t="s">
        <v>126</v>
      </c>
      <c r="AU210" s="226" t="s">
        <v>86</v>
      </c>
      <c r="AY210" s="16" t="s">
        <v>123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6" t="s">
        <v>84</v>
      </c>
      <c r="BK210" s="227">
        <f>ROUND(I210*H210,2)</f>
        <v>0</v>
      </c>
      <c r="BL210" s="16" t="s">
        <v>216</v>
      </c>
      <c r="BM210" s="226" t="s">
        <v>323</v>
      </c>
    </row>
    <row r="211" spans="1:65" s="2" customFormat="1" ht="24.15" customHeight="1">
      <c r="A211" s="37"/>
      <c r="B211" s="38"/>
      <c r="C211" s="240" t="s">
        <v>324</v>
      </c>
      <c r="D211" s="240" t="s">
        <v>157</v>
      </c>
      <c r="E211" s="241" t="s">
        <v>325</v>
      </c>
      <c r="F211" s="242" t="s">
        <v>326</v>
      </c>
      <c r="G211" s="243" t="s">
        <v>327</v>
      </c>
      <c r="H211" s="244">
        <v>2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41</v>
      </c>
      <c r="O211" s="90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6" t="s">
        <v>328</v>
      </c>
      <c r="AT211" s="226" t="s">
        <v>157</v>
      </c>
      <c r="AU211" s="226" t="s">
        <v>86</v>
      </c>
      <c r="AY211" s="16" t="s">
        <v>123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6" t="s">
        <v>84</v>
      </c>
      <c r="BK211" s="227">
        <f>ROUND(I211*H211,2)</f>
        <v>0</v>
      </c>
      <c r="BL211" s="16" t="s">
        <v>328</v>
      </c>
      <c r="BM211" s="226" t="s">
        <v>329</v>
      </c>
    </row>
    <row r="212" spans="1:65" s="2" customFormat="1" ht="24.15" customHeight="1">
      <c r="A212" s="37"/>
      <c r="B212" s="38"/>
      <c r="C212" s="240" t="s">
        <v>330</v>
      </c>
      <c r="D212" s="240" t="s">
        <v>157</v>
      </c>
      <c r="E212" s="241" t="s">
        <v>331</v>
      </c>
      <c r="F212" s="242" t="s">
        <v>332</v>
      </c>
      <c r="G212" s="243" t="s">
        <v>327</v>
      </c>
      <c r="H212" s="244">
        <v>3</v>
      </c>
      <c r="I212" s="245"/>
      <c r="J212" s="246">
        <f>ROUND(I212*H212,2)</f>
        <v>0</v>
      </c>
      <c r="K212" s="247"/>
      <c r="L212" s="248"/>
      <c r="M212" s="249" t="s">
        <v>1</v>
      </c>
      <c r="N212" s="250" t="s">
        <v>41</v>
      </c>
      <c r="O212" s="90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6" t="s">
        <v>328</v>
      </c>
      <c r="AT212" s="226" t="s">
        <v>157</v>
      </c>
      <c r="AU212" s="226" t="s">
        <v>86</v>
      </c>
      <c r="AY212" s="16" t="s">
        <v>123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6" t="s">
        <v>84</v>
      </c>
      <c r="BK212" s="227">
        <f>ROUND(I212*H212,2)</f>
        <v>0</v>
      </c>
      <c r="BL212" s="16" t="s">
        <v>328</v>
      </c>
      <c r="BM212" s="226" t="s">
        <v>333</v>
      </c>
    </row>
    <row r="213" spans="1:65" s="2" customFormat="1" ht="24.15" customHeight="1">
      <c r="A213" s="37"/>
      <c r="B213" s="38"/>
      <c r="C213" s="240" t="s">
        <v>334</v>
      </c>
      <c r="D213" s="240" t="s">
        <v>157</v>
      </c>
      <c r="E213" s="241" t="s">
        <v>335</v>
      </c>
      <c r="F213" s="242" t="s">
        <v>336</v>
      </c>
      <c r="G213" s="243" t="s">
        <v>327</v>
      </c>
      <c r="H213" s="244">
        <v>12</v>
      </c>
      <c r="I213" s="245"/>
      <c r="J213" s="246">
        <f>ROUND(I213*H213,2)</f>
        <v>0</v>
      </c>
      <c r="K213" s="247"/>
      <c r="L213" s="248"/>
      <c r="M213" s="249" t="s">
        <v>1</v>
      </c>
      <c r="N213" s="250" t="s">
        <v>41</v>
      </c>
      <c r="O213" s="90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6" t="s">
        <v>328</v>
      </c>
      <c r="AT213" s="226" t="s">
        <v>157</v>
      </c>
      <c r="AU213" s="226" t="s">
        <v>86</v>
      </c>
      <c r="AY213" s="16" t="s">
        <v>123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6" t="s">
        <v>84</v>
      </c>
      <c r="BK213" s="227">
        <f>ROUND(I213*H213,2)</f>
        <v>0</v>
      </c>
      <c r="BL213" s="16" t="s">
        <v>328</v>
      </c>
      <c r="BM213" s="226" t="s">
        <v>337</v>
      </c>
    </row>
    <row r="214" spans="1:65" s="2" customFormat="1" ht="24.15" customHeight="1">
      <c r="A214" s="37"/>
      <c r="B214" s="38"/>
      <c r="C214" s="240" t="s">
        <v>338</v>
      </c>
      <c r="D214" s="240" t="s">
        <v>157</v>
      </c>
      <c r="E214" s="241" t="s">
        <v>339</v>
      </c>
      <c r="F214" s="242" t="s">
        <v>340</v>
      </c>
      <c r="G214" s="243" t="s">
        <v>327</v>
      </c>
      <c r="H214" s="244">
        <v>4</v>
      </c>
      <c r="I214" s="245"/>
      <c r="J214" s="246">
        <f>ROUND(I214*H214,2)</f>
        <v>0</v>
      </c>
      <c r="K214" s="247"/>
      <c r="L214" s="248"/>
      <c r="M214" s="249" t="s">
        <v>1</v>
      </c>
      <c r="N214" s="250" t="s">
        <v>41</v>
      </c>
      <c r="O214" s="90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6" t="s">
        <v>328</v>
      </c>
      <c r="AT214" s="226" t="s">
        <v>157</v>
      </c>
      <c r="AU214" s="226" t="s">
        <v>86</v>
      </c>
      <c r="AY214" s="16" t="s">
        <v>123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6" t="s">
        <v>84</v>
      </c>
      <c r="BK214" s="227">
        <f>ROUND(I214*H214,2)</f>
        <v>0</v>
      </c>
      <c r="BL214" s="16" t="s">
        <v>328</v>
      </c>
      <c r="BM214" s="226" t="s">
        <v>341</v>
      </c>
    </row>
    <row r="215" spans="1:65" s="2" customFormat="1" ht="24.15" customHeight="1">
      <c r="A215" s="37"/>
      <c r="B215" s="38"/>
      <c r="C215" s="214" t="s">
        <v>342</v>
      </c>
      <c r="D215" s="214" t="s">
        <v>126</v>
      </c>
      <c r="E215" s="215" t="s">
        <v>343</v>
      </c>
      <c r="F215" s="216" t="s">
        <v>344</v>
      </c>
      <c r="G215" s="217" t="s">
        <v>258</v>
      </c>
      <c r="H215" s="218">
        <v>22</v>
      </c>
      <c r="I215" s="219"/>
      <c r="J215" s="220">
        <f>ROUND(I215*H215,2)</f>
        <v>0</v>
      </c>
      <c r="K215" s="221"/>
      <c r="L215" s="43"/>
      <c r="M215" s="222" t="s">
        <v>1</v>
      </c>
      <c r="N215" s="223" t="s">
        <v>41</v>
      </c>
      <c r="O215" s="90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6" t="s">
        <v>216</v>
      </c>
      <c r="AT215" s="226" t="s">
        <v>126</v>
      </c>
      <c r="AU215" s="226" t="s">
        <v>86</v>
      </c>
      <c r="AY215" s="16" t="s">
        <v>123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6" t="s">
        <v>84</v>
      </c>
      <c r="BK215" s="227">
        <f>ROUND(I215*H215,2)</f>
        <v>0</v>
      </c>
      <c r="BL215" s="16" t="s">
        <v>216</v>
      </c>
      <c r="BM215" s="226" t="s">
        <v>345</v>
      </c>
    </row>
    <row r="216" spans="1:65" s="2" customFormat="1" ht="16.5" customHeight="1">
      <c r="A216" s="37"/>
      <c r="B216" s="38"/>
      <c r="C216" s="214" t="s">
        <v>346</v>
      </c>
      <c r="D216" s="214" t="s">
        <v>126</v>
      </c>
      <c r="E216" s="215" t="s">
        <v>347</v>
      </c>
      <c r="F216" s="216" t="s">
        <v>348</v>
      </c>
      <c r="G216" s="217" t="s">
        <v>258</v>
      </c>
      <c r="H216" s="218">
        <v>2</v>
      </c>
      <c r="I216" s="219"/>
      <c r="J216" s="220">
        <f>ROUND(I216*H216,2)</f>
        <v>0</v>
      </c>
      <c r="K216" s="221"/>
      <c r="L216" s="43"/>
      <c r="M216" s="222" t="s">
        <v>1</v>
      </c>
      <c r="N216" s="223" t="s">
        <v>41</v>
      </c>
      <c r="O216" s="90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6" t="s">
        <v>216</v>
      </c>
      <c r="AT216" s="226" t="s">
        <v>126</v>
      </c>
      <c r="AU216" s="226" t="s">
        <v>86</v>
      </c>
      <c r="AY216" s="16" t="s">
        <v>123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6" t="s">
        <v>84</v>
      </c>
      <c r="BK216" s="227">
        <f>ROUND(I216*H216,2)</f>
        <v>0</v>
      </c>
      <c r="BL216" s="16" t="s">
        <v>216</v>
      </c>
      <c r="BM216" s="226" t="s">
        <v>349</v>
      </c>
    </row>
    <row r="217" spans="1:65" s="2" customFormat="1" ht="16.5" customHeight="1">
      <c r="A217" s="37"/>
      <c r="B217" s="38"/>
      <c r="C217" s="214" t="s">
        <v>350</v>
      </c>
      <c r="D217" s="214" t="s">
        <v>126</v>
      </c>
      <c r="E217" s="215" t="s">
        <v>351</v>
      </c>
      <c r="F217" s="216" t="s">
        <v>352</v>
      </c>
      <c r="G217" s="217" t="s">
        <v>258</v>
      </c>
      <c r="H217" s="218">
        <v>5</v>
      </c>
      <c r="I217" s="219"/>
      <c r="J217" s="220">
        <f>ROUND(I217*H217,2)</f>
        <v>0</v>
      </c>
      <c r="K217" s="221"/>
      <c r="L217" s="43"/>
      <c r="M217" s="222" t="s">
        <v>1</v>
      </c>
      <c r="N217" s="223" t="s">
        <v>41</v>
      </c>
      <c r="O217" s="90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6" t="s">
        <v>216</v>
      </c>
      <c r="AT217" s="226" t="s">
        <v>126</v>
      </c>
      <c r="AU217" s="226" t="s">
        <v>86</v>
      </c>
      <c r="AY217" s="16" t="s">
        <v>123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6" t="s">
        <v>84</v>
      </c>
      <c r="BK217" s="227">
        <f>ROUND(I217*H217,2)</f>
        <v>0</v>
      </c>
      <c r="BL217" s="16" t="s">
        <v>216</v>
      </c>
      <c r="BM217" s="226" t="s">
        <v>353</v>
      </c>
    </row>
    <row r="218" spans="1:65" s="2" customFormat="1" ht="16.5" customHeight="1">
      <c r="A218" s="37"/>
      <c r="B218" s="38"/>
      <c r="C218" s="240" t="s">
        <v>354</v>
      </c>
      <c r="D218" s="240" t="s">
        <v>157</v>
      </c>
      <c r="E218" s="241" t="s">
        <v>355</v>
      </c>
      <c r="F218" s="242" t="s">
        <v>356</v>
      </c>
      <c r="G218" s="243" t="s">
        <v>327</v>
      </c>
      <c r="H218" s="244">
        <v>2</v>
      </c>
      <c r="I218" s="245"/>
      <c r="J218" s="246">
        <f>ROUND(I218*H218,2)</f>
        <v>0</v>
      </c>
      <c r="K218" s="247"/>
      <c r="L218" s="248"/>
      <c r="M218" s="249" t="s">
        <v>1</v>
      </c>
      <c r="N218" s="250" t="s">
        <v>41</v>
      </c>
      <c r="O218" s="90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6" t="s">
        <v>240</v>
      </c>
      <c r="AT218" s="226" t="s">
        <v>157</v>
      </c>
      <c r="AU218" s="226" t="s">
        <v>86</v>
      </c>
      <c r="AY218" s="16" t="s">
        <v>123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6" t="s">
        <v>84</v>
      </c>
      <c r="BK218" s="227">
        <f>ROUND(I218*H218,2)</f>
        <v>0</v>
      </c>
      <c r="BL218" s="16" t="s">
        <v>216</v>
      </c>
      <c r="BM218" s="226" t="s">
        <v>357</v>
      </c>
    </row>
    <row r="219" spans="1:65" s="2" customFormat="1" ht="16.5" customHeight="1">
      <c r="A219" s="37"/>
      <c r="B219" s="38"/>
      <c r="C219" s="240" t="s">
        <v>358</v>
      </c>
      <c r="D219" s="240" t="s">
        <v>157</v>
      </c>
      <c r="E219" s="241" t="s">
        <v>359</v>
      </c>
      <c r="F219" s="242" t="s">
        <v>360</v>
      </c>
      <c r="G219" s="243" t="s">
        <v>327</v>
      </c>
      <c r="H219" s="244">
        <v>3</v>
      </c>
      <c r="I219" s="245"/>
      <c r="J219" s="246">
        <f>ROUND(I219*H219,2)</f>
        <v>0</v>
      </c>
      <c r="K219" s="247"/>
      <c r="L219" s="248"/>
      <c r="M219" s="249" t="s">
        <v>1</v>
      </c>
      <c r="N219" s="250" t="s">
        <v>41</v>
      </c>
      <c r="O219" s="90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6" t="s">
        <v>240</v>
      </c>
      <c r="AT219" s="226" t="s">
        <v>157</v>
      </c>
      <c r="AU219" s="226" t="s">
        <v>86</v>
      </c>
      <c r="AY219" s="16" t="s">
        <v>123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6" t="s">
        <v>84</v>
      </c>
      <c r="BK219" s="227">
        <f>ROUND(I219*H219,2)</f>
        <v>0</v>
      </c>
      <c r="BL219" s="16" t="s">
        <v>216</v>
      </c>
      <c r="BM219" s="226" t="s">
        <v>361</v>
      </c>
    </row>
    <row r="220" spans="1:65" s="2" customFormat="1" ht="24.15" customHeight="1">
      <c r="A220" s="37"/>
      <c r="B220" s="38"/>
      <c r="C220" s="214" t="s">
        <v>362</v>
      </c>
      <c r="D220" s="214" t="s">
        <v>126</v>
      </c>
      <c r="E220" s="215" t="s">
        <v>363</v>
      </c>
      <c r="F220" s="216" t="s">
        <v>364</v>
      </c>
      <c r="G220" s="217" t="s">
        <v>258</v>
      </c>
      <c r="H220" s="218">
        <v>12</v>
      </c>
      <c r="I220" s="219"/>
      <c r="J220" s="220">
        <f>ROUND(I220*H220,2)</f>
        <v>0</v>
      </c>
      <c r="K220" s="221"/>
      <c r="L220" s="43"/>
      <c r="M220" s="222" t="s">
        <v>1</v>
      </c>
      <c r="N220" s="223" t="s">
        <v>41</v>
      </c>
      <c r="O220" s="90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6" t="s">
        <v>216</v>
      </c>
      <c r="AT220" s="226" t="s">
        <v>126</v>
      </c>
      <c r="AU220" s="226" t="s">
        <v>86</v>
      </c>
      <c r="AY220" s="16" t="s">
        <v>123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6" t="s">
        <v>84</v>
      </c>
      <c r="BK220" s="227">
        <f>ROUND(I220*H220,2)</f>
        <v>0</v>
      </c>
      <c r="BL220" s="16" t="s">
        <v>216</v>
      </c>
      <c r="BM220" s="226" t="s">
        <v>365</v>
      </c>
    </row>
    <row r="221" spans="1:65" s="2" customFormat="1" ht="16.5" customHeight="1">
      <c r="A221" s="37"/>
      <c r="B221" s="38"/>
      <c r="C221" s="240" t="s">
        <v>366</v>
      </c>
      <c r="D221" s="240" t="s">
        <v>157</v>
      </c>
      <c r="E221" s="241" t="s">
        <v>367</v>
      </c>
      <c r="F221" s="242" t="s">
        <v>368</v>
      </c>
      <c r="G221" s="243" t="s">
        <v>327</v>
      </c>
      <c r="H221" s="244">
        <v>12</v>
      </c>
      <c r="I221" s="245"/>
      <c r="J221" s="246">
        <f>ROUND(I221*H221,2)</f>
        <v>0</v>
      </c>
      <c r="K221" s="247"/>
      <c r="L221" s="248"/>
      <c r="M221" s="249" t="s">
        <v>1</v>
      </c>
      <c r="N221" s="250" t="s">
        <v>41</v>
      </c>
      <c r="O221" s="90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6" t="s">
        <v>279</v>
      </c>
      <c r="AT221" s="226" t="s">
        <v>157</v>
      </c>
      <c r="AU221" s="226" t="s">
        <v>86</v>
      </c>
      <c r="AY221" s="16" t="s">
        <v>123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6" t="s">
        <v>84</v>
      </c>
      <c r="BK221" s="227">
        <f>ROUND(I221*H221,2)</f>
        <v>0</v>
      </c>
      <c r="BL221" s="16" t="s">
        <v>279</v>
      </c>
      <c r="BM221" s="226" t="s">
        <v>369</v>
      </c>
    </row>
    <row r="222" spans="1:65" s="2" customFormat="1" ht="24.15" customHeight="1">
      <c r="A222" s="37"/>
      <c r="B222" s="38"/>
      <c r="C222" s="240" t="s">
        <v>370</v>
      </c>
      <c r="D222" s="240" t="s">
        <v>157</v>
      </c>
      <c r="E222" s="241" t="s">
        <v>371</v>
      </c>
      <c r="F222" s="242" t="s">
        <v>372</v>
      </c>
      <c r="G222" s="243" t="s">
        <v>327</v>
      </c>
      <c r="H222" s="244">
        <v>9</v>
      </c>
      <c r="I222" s="245"/>
      <c r="J222" s="246">
        <f>ROUND(I222*H222,2)</f>
        <v>0</v>
      </c>
      <c r="K222" s="247"/>
      <c r="L222" s="248"/>
      <c r="M222" s="249" t="s">
        <v>1</v>
      </c>
      <c r="N222" s="250" t="s">
        <v>41</v>
      </c>
      <c r="O222" s="90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6" t="s">
        <v>279</v>
      </c>
      <c r="AT222" s="226" t="s">
        <v>157</v>
      </c>
      <c r="AU222" s="226" t="s">
        <v>86</v>
      </c>
      <c r="AY222" s="16" t="s">
        <v>123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6" t="s">
        <v>84</v>
      </c>
      <c r="BK222" s="227">
        <f>ROUND(I222*H222,2)</f>
        <v>0</v>
      </c>
      <c r="BL222" s="16" t="s">
        <v>279</v>
      </c>
      <c r="BM222" s="226" t="s">
        <v>373</v>
      </c>
    </row>
    <row r="223" spans="1:65" s="2" customFormat="1" ht="24.15" customHeight="1">
      <c r="A223" s="37"/>
      <c r="B223" s="38"/>
      <c r="C223" s="214" t="s">
        <v>374</v>
      </c>
      <c r="D223" s="214" t="s">
        <v>126</v>
      </c>
      <c r="E223" s="215" t="s">
        <v>375</v>
      </c>
      <c r="F223" s="216" t="s">
        <v>376</v>
      </c>
      <c r="G223" s="217" t="s">
        <v>258</v>
      </c>
      <c r="H223" s="218">
        <v>10</v>
      </c>
      <c r="I223" s="219"/>
      <c r="J223" s="220">
        <f>ROUND(I223*H223,2)</f>
        <v>0</v>
      </c>
      <c r="K223" s="221"/>
      <c r="L223" s="43"/>
      <c r="M223" s="222" t="s">
        <v>1</v>
      </c>
      <c r="N223" s="223" t="s">
        <v>41</v>
      </c>
      <c r="O223" s="90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6" t="s">
        <v>216</v>
      </c>
      <c r="AT223" s="226" t="s">
        <v>126</v>
      </c>
      <c r="AU223" s="226" t="s">
        <v>86</v>
      </c>
      <c r="AY223" s="16" t="s">
        <v>123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6" t="s">
        <v>84</v>
      </c>
      <c r="BK223" s="227">
        <f>ROUND(I223*H223,2)</f>
        <v>0</v>
      </c>
      <c r="BL223" s="16" t="s">
        <v>216</v>
      </c>
      <c r="BM223" s="226" t="s">
        <v>377</v>
      </c>
    </row>
    <row r="224" spans="1:65" s="2" customFormat="1" ht="24.15" customHeight="1">
      <c r="A224" s="37"/>
      <c r="B224" s="38"/>
      <c r="C224" s="214" t="s">
        <v>378</v>
      </c>
      <c r="D224" s="214" t="s">
        <v>126</v>
      </c>
      <c r="E224" s="215" t="s">
        <v>379</v>
      </c>
      <c r="F224" s="216" t="s">
        <v>380</v>
      </c>
      <c r="G224" s="217" t="s">
        <v>258</v>
      </c>
      <c r="H224" s="218">
        <v>10</v>
      </c>
      <c r="I224" s="219"/>
      <c r="J224" s="220">
        <f>ROUND(I224*H224,2)</f>
        <v>0</v>
      </c>
      <c r="K224" s="221"/>
      <c r="L224" s="43"/>
      <c r="M224" s="222" t="s">
        <v>1</v>
      </c>
      <c r="N224" s="223" t="s">
        <v>41</v>
      </c>
      <c r="O224" s="90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6" t="s">
        <v>216</v>
      </c>
      <c r="AT224" s="226" t="s">
        <v>126</v>
      </c>
      <c r="AU224" s="226" t="s">
        <v>86</v>
      </c>
      <c r="AY224" s="16" t="s">
        <v>123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6" t="s">
        <v>84</v>
      </c>
      <c r="BK224" s="227">
        <f>ROUND(I224*H224,2)</f>
        <v>0</v>
      </c>
      <c r="BL224" s="16" t="s">
        <v>216</v>
      </c>
      <c r="BM224" s="226" t="s">
        <v>381</v>
      </c>
    </row>
    <row r="225" spans="1:65" s="2" customFormat="1" ht="24.15" customHeight="1">
      <c r="A225" s="37"/>
      <c r="B225" s="38"/>
      <c r="C225" s="214" t="s">
        <v>382</v>
      </c>
      <c r="D225" s="214" t="s">
        <v>126</v>
      </c>
      <c r="E225" s="215" t="s">
        <v>383</v>
      </c>
      <c r="F225" s="216" t="s">
        <v>384</v>
      </c>
      <c r="G225" s="217" t="s">
        <v>258</v>
      </c>
      <c r="H225" s="218">
        <v>12</v>
      </c>
      <c r="I225" s="219"/>
      <c r="J225" s="220">
        <f>ROUND(I225*H225,2)</f>
        <v>0</v>
      </c>
      <c r="K225" s="221"/>
      <c r="L225" s="43"/>
      <c r="M225" s="222" t="s">
        <v>1</v>
      </c>
      <c r="N225" s="223" t="s">
        <v>41</v>
      </c>
      <c r="O225" s="90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6" t="s">
        <v>216</v>
      </c>
      <c r="AT225" s="226" t="s">
        <v>126</v>
      </c>
      <c r="AU225" s="226" t="s">
        <v>86</v>
      </c>
      <c r="AY225" s="16" t="s">
        <v>123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6" t="s">
        <v>84</v>
      </c>
      <c r="BK225" s="227">
        <f>ROUND(I225*H225,2)</f>
        <v>0</v>
      </c>
      <c r="BL225" s="16" t="s">
        <v>216</v>
      </c>
      <c r="BM225" s="226" t="s">
        <v>385</v>
      </c>
    </row>
    <row r="226" spans="1:65" s="2" customFormat="1" ht="24.15" customHeight="1">
      <c r="A226" s="37"/>
      <c r="B226" s="38"/>
      <c r="C226" s="240" t="s">
        <v>386</v>
      </c>
      <c r="D226" s="240" t="s">
        <v>157</v>
      </c>
      <c r="E226" s="241" t="s">
        <v>387</v>
      </c>
      <c r="F226" s="242" t="s">
        <v>388</v>
      </c>
      <c r="G226" s="243" t="s">
        <v>327</v>
      </c>
      <c r="H226" s="244">
        <v>12</v>
      </c>
      <c r="I226" s="245"/>
      <c r="J226" s="246">
        <f>ROUND(I226*H226,2)</f>
        <v>0</v>
      </c>
      <c r="K226" s="247"/>
      <c r="L226" s="248"/>
      <c r="M226" s="249" t="s">
        <v>1</v>
      </c>
      <c r="N226" s="250" t="s">
        <v>41</v>
      </c>
      <c r="O226" s="90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6" t="s">
        <v>279</v>
      </c>
      <c r="AT226" s="226" t="s">
        <v>157</v>
      </c>
      <c r="AU226" s="226" t="s">
        <v>86</v>
      </c>
      <c r="AY226" s="16" t="s">
        <v>123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6" t="s">
        <v>84</v>
      </c>
      <c r="BK226" s="227">
        <f>ROUND(I226*H226,2)</f>
        <v>0</v>
      </c>
      <c r="BL226" s="16" t="s">
        <v>279</v>
      </c>
      <c r="BM226" s="226" t="s">
        <v>389</v>
      </c>
    </row>
    <row r="227" spans="1:65" s="2" customFormat="1" ht="16.5" customHeight="1">
      <c r="A227" s="37"/>
      <c r="B227" s="38"/>
      <c r="C227" s="214" t="s">
        <v>390</v>
      </c>
      <c r="D227" s="214" t="s">
        <v>126</v>
      </c>
      <c r="E227" s="215" t="s">
        <v>391</v>
      </c>
      <c r="F227" s="216" t="s">
        <v>392</v>
      </c>
      <c r="G227" s="217" t="s">
        <v>258</v>
      </c>
      <c r="H227" s="218">
        <v>17</v>
      </c>
      <c r="I227" s="219"/>
      <c r="J227" s="220">
        <f>ROUND(I227*H227,2)</f>
        <v>0</v>
      </c>
      <c r="K227" s="221"/>
      <c r="L227" s="43"/>
      <c r="M227" s="222" t="s">
        <v>1</v>
      </c>
      <c r="N227" s="223" t="s">
        <v>41</v>
      </c>
      <c r="O227" s="90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6" t="s">
        <v>216</v>
      </c>
      <c r="AT227" s="226" t="s">
        <v>126</v>
      </c>
      <c r="AU227" s="226" t="s">
        <v>86</v>
      </c>
      <c r="AY227" s="16" t="s">
        <v>123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6" t="s">
        <v>84</v>
      </c>
      <c r="BK227" s="227">
        <f>ROUND(I227*H227,2)</f>
        <v>0</v>
      </c>
      <c r="BL227" s="16" t="s">
        <v>216</v>
      </c>
      <c r="BM227" s="226" t="s">
        <v>393</v>
      </c>
    </row>
    <row r="228" spans="1:65" s="2" customFormat="1" ht="24.15" customHeight="1">
      <c r="A228" s="37"/>
      <c r="B228" s="38"/>
      <c r="C228" s="240" t="s">
        <v>394</v>
      </c>
      <c r="D228" s="240" t="s">
        <v>157</v>
      </c>
      <c r="E228" s="241" t="s">
        <v>395</v>
      </c>
      <c r="F228" s="242" t="s">
        <v>396</v>
      </c>
      <c r="G228" s="243" t="s">
        <v>327</v>
      </c>
      <c r="H228" s="244">
        <v>17</v>
      </c>
      <c r="I228" s="245"/>
      <c r="J228" s="246">
        <f>ROUND(I228*H228,2)</f>
        <v>0</v>
      </c>
      <c r="K228" s="247"/>
      <c r="L228" s="248"/>
      <c r="M228" s="249" t="s">
        <v>1</v>
      </c>
      <c r="N228" s="250" t="s">
        <v>41</v>
      </c>
      <c r="O228" s="90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6" t="s">
        <v>240</v>
      </c>
      <c r="AT228" s="226" t="s">
        <v>157</v>
      </c>
      <c r="AU228" s="226" t="s">
        <v>86</v>
      </c>
      <c r="AY228" s="16" t="s">
        <v>123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6" t="s">
        <v>84</v>
      </c>
      <c r="BK228" s="227">
        <f>ROUND(I228*H228,2)</f>
        <v>0</v>
      </c>
      <c r="BL228" s="16" t="s">
        <v>216</v>
      </c>
      <c r="BM228" s="226" t="s">
        <v>397</v>
      </c>
    </row>
    <row r="229" spans="1:65" s="2" customFormat="1" ht="16.5" customHeight="1">
      <c r="A229" s="37"/>
      <c r="B229" s="38"/>
      <c r="C229" s="240" t="s">
        <v>398</v>
      </c>
      <c r="D229" s="240" t="s">
        <v>157</v>
      </c>
      <c r="E229" s="241" t="s">
        <v>399</v>
      </c>
      <c r="F229" s="242" t="s">
        <v>400</v>
      </c>
      <c r="G229" s="243" t="s">
        <v>215</v>
      </c>
      <c r="H229" s="244">
        <v>148</v>
      </c>
      <c r="I229" s="245"/>
      <c r="J229" s="246">
        <f>ROUND(I229*H229,2)</f>
        <v>0</v>
      </c>
      <c r="K229" s="247"/>
      <c r="L229" s="248"/>
      <c r="M229" s="249" t="s">
        <v>1</v>
      </c>
      <c r="N229" s="250" t="s">
        <v>41</v>
      </c>
      <c r="O229" s="90"/>
      <c r="P229" s="224">
        <f>O229*H229</f>
        <v>0</v>
      </c>
      <c r="Q229" s="224">
        <v>0.00012</v>
      </c>
      <c r="R229" s="224">
        <f>Q229*H229</f>
        <v>0.01776</v>
      </c>
      <c r="S229" s="224">
        <v>0</v>
      </c>
      <c r="T229" s="22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6" t="s">
        <v>279</v>
      </c>
      <c r="AT229" s="226" t="s">
        <v>157</v>
      </c>
      <c r="AU229" s="226" t="s">
        <v>86</v>
      </c>
      <c r="AY229" s="16" t="s">
        <v>123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6" t="s">
        <v>84</v>
      </c>
      <c r="BK229" s="227">
        <f>ROUND(I229*H229,2)</f>
        <v>0</v>
      </c>
      <c r="BL229" s="16" t="s">
        <v>279</v>
      </c>
      <c r="BM229" s="226" t="s">
        <v>401</v>
      </c>
    </row>
    <row r="230" spans="1:51" s="13" customFormat="1" ht="12">
      <c r="A230" s="13"/>
      <c r="B230" s="228"/>
      <c r="C230" s="229"/>
      <c r="D230" s="230" t="s">
        <v>132</v>
      </c>
      <c r="E230" s="231" t="s">
        <v>1</v>
      </c>
      <c r="F230" s="232" t="s">
        <v>402</v>
      </c>
      <c r="G230" s="229"/>
      <c r="H230" s="233">
        <v>148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132</v>
      </c>
      <c r="AU230" s="239" t="s">
        <v>86</v>
      </c>
      <c r="AV230" s="13" t="s">
        <v>86</v>
      </c>
      <c r="AW230" s="13" t="s">
        <v>32</v>
      </c>
      <c r="AX230" s="13" t="s">
        <v>84</v>
      </c>
      <c r="AY230" s="239" t="s">
        <v>123</v>
      </c>
    </row>
    <row r="231" spans="1:65" s="2" customFormat="1" ht="33" customHeight="1">
      <c r="A231" s="37"/>
      <c r="B231" s="38"/>
      <c r="C231" s="214" t="s">
        <v>403</v>
      </c>
      <c r="D231" s="214" t="s">
        <v>126</v>
      </c>
      <c r="E231" s="215" t="s">
        <v>404</v>
      </c>
      <c r="F231" s="216" t="s">
        <v>405</v>
      </c>
      <c r="G231" s="217" t="s">
        <v>258</v>
      </c>
      <c r="H231" s="218">
        <v>1</v>
      </c>
      <c r="I231" s="219"/>
      <c r="J231" s="220">
        <f>ROUND(I231*H231,2)</f>
        <v>0</v>
      </c>
      <c r="K231" s="221"/>
      <c r="L231" s="43"/>
      <c r="M231" s="222" t="s">
        <v>1</v>
      </c>
      <c r="N231" s="223" t="s">
        <v>41</v>
      </c>
      <c r="O231" s="90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6" t="s">
        <v>216</v>
      </c>
      <c r="AT231" s="226" t="s">
        <v>126</v>
      </c>
      <c r="AU231" s="226" t="s">
        <v>86</v>
      </c>
      <c r="AY231" s="16" t="s">
        <v>123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6" t="s">
        <v>84</v>
      </c>
      <c r="BK231" s="227">
        <f>ROUND(I231*H231,2)</f>
        <v>0</v>
      </c>
      <c r="BL231" s="16" t="s">
        <v>216</v>
      </c>
      <c r="BM231" s="226" t="s">
        <v>406</v>
      </c>
    </row>
    <row r="232" spans="1:65" s="2" customFormat="1" ht="24.15" customHeight="1">
      <c r="A232" s="37"/>
      <c r="B232" s="38"/>
      <c r="C232" s="214" t="s">
        <v>216</v>
      </c>
      <c r="D232" s="214" t="s">
        <v>126</v>
      </c>
      <c r="E232" s="215" t="s">
        <v>407</v>
      </c>
      <c r="F232" s="216" t="s">
        <v>408</v>
      </c>
      <c r="G232" s="217" t="s">
        <v>258</v>
      </c>
      <c r="H232" s="218">
        <v>1</v>
      </c>
      <c r="I232" s="219"/>
      <c r="J232" s="220">
        <f>ROUND(I232*H232,2)</f>
        <v>0</v>
      </c>
      <c r="K232" s="221"/>
      <c r="L232" s="43"/>
      <c r="M232" s="222" t="s">
        <v>1</v>
      </c>
      <c r="N232" s="223" t="s">
        <v>41</v>
      </c>
      <c r="O232" s="90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6" t="s">
        <v>216</v>
      </c>
      <c r="AT232" s="226" t="s">
        <v>126</v>
      </c>
      <c r="AU232" s="226" t="s">
        <v>86</v>
      </c>
      <c r="AY232" s="16" t="s">
        <v>123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6" t="s">
        <v>84</v>
      </c>
      <c r="BK232" s="227">
        <f>ROUND(I232*H232,2)</f>
        <v>0</v>
      </c>
      <c r="BL232" s="16" t="s">
        <v>216</v>
      </c>
      <c r="BM232" s="226" t="s">
        <v>409</v>
      </c>
    </row>
    <row r="233" spans="1:65" s="2" customFormat="1" ht="24.15" customHeight="1">
      <c r="A233" s="37"/>
      <c r="B233" s="38"/>
      <c r="C233" s="214" t="s">
        <v>410</v>
      </c>
      <c r="D233" s="214" t="s">
        <v>126</v>
      </c>
      <c r="E233" s="215" t="s">
        <v>411</v>
      </c>
      <c r="F233" s="216" t="s">
        <v>412</v>
      </c>
      <c r="G233" s="217" t="s">
        <v>258</v>
      </c>
      <c r="H233" s="218">
        <v>2</v>
      </c>
      <c r="I233" s="219"/>
      <c r="J233" s="220">
        <f>ROUND(I233*H233,2)</f>
        <v>0</v>
      </c>
      <c r="K233" s="221"/>
      <c r="L233" s="43"/>
      <c r="M233" s="222" t="s">
        <v>1</v>
      </c>
      <c r="N233" s="223" t="s">
        <v>41</v>
      </c>
      <c r="O233" s="90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6" t="s">
        <v>216</v>
      </c>
      <c r="AT233" s="226" t="s">
        <v>126</v>
      </c>
      <c r="AU233" s="226" t="s">
        <v>86</v>
      </c>
      <c r="AY233" s="16" t="s">
        <v>123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6" t="s">
        <v>84</v>
      </c>
      <c r="BK233" s="227">
        <f>ROUND(I233*H233,2)</f>
        <v>0</v>
      </c>
      <c r="BL233" s="16" t="s">
        <v>216</v>
      </c>
      <c r="BM233" s="226" t="s">
        <v>413</v>
      </c>
    </row>
    <row r="234" spans="1:65" s="2" customFormat="1" ht="24.15" customHeight="1">
      <c r="A234" s="37"/>
      <c r="B234" s="38"/>
      <c r="C234" s="214" t="s">
        <v>414</v>
      </c>
      <c r="D234" s="214" t="s">
        <v>126</v>
      </c>
      <c r="E234" s="215" t="s">
        <v>415</v>
      </c>
      <c r="F234" s="216" t="s">
        <v>416</v>
      </c>
      <c r="G234" s="217" t="s">
        <v>258</v>
      </c>
      <c r="H234" s="218">
        <v>2</v>
      </c>
      <c r="I234" s="219"/>
      <c r="J234" s="220">
        <f>ROUND(I234*H234,2)</f>
        <v>0</v>
      </c>
      <c r="K234" s="221"/>
      <c r="L234" s="43"/>
      <c r="M234" s="222" t="s">
        <v>1</v>
      </c>
      <c r="N234" s="223" t="s">
        <v>41</v>
      </c>
      <c r="O234" s="90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6" t="s">
        <v>216</v>
      </c>
      <c r="AT234" s="226" t="s">
        <v>126</v>
      </c>
      <c r="AU234" s="226" t="s">
        <v>86</v>
      </c>
      <c r="AY234" s="16" t="s">
        <v>123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6" t="s">
        <v>84</v>
      </c>
      <c r="BK234" s="227">
        <f>ROUND(I234*H234,2)</f>
        <v>0</v>
      </c>
      <c r="BL234" s="16" t="s">
        <v>216</v>
      </c>
      <c r="BM234" s="226" t="s">
        <v>417</v>
      </c>
    </row>
    <row r="235" spans="1:65" s="2" customFormat="1" ht="21.75" customHeight="1">
      <c r="A235" s="37"/>
      <c r="B235" s="38"/>
      <c r="C235" s="214" t="s">
        <v>418</v>
      </c>
      <c r="D235" s="214" t="s">
        <v>126</v>
      </c>
      <c r="E235" s="215" t="s">
        <v>419</v>
      </c>
      <c r="F235" s="216" t="s">
        <v>420</v>
      </c>
      <c r="G235" s="217" t="s">
        <v>421</v>
      </c>
      <c r="H235" s="218">
        <v>1</v>
      </c>
      <c r="I235" s="219"/>
      <c r="J235" s="220">
        <f>ROUND(I235*H235,2)</f>
        <v>0</v>
      </c>
      <c r="K235" s="221"/>
      <c r="L235" s="43"/>
      <c r="M235" s="222" t="s">
        <v>1</v>
      </c>
      <c r="N235" s="223" t="s">
        <v>41</v>
      </c>
      <c r="O235" s="90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6" t="s">
        <v>216</v>
      </c>
      <c r="AT235" s="226" t="s">
        <v>126</v>
      </c>
      <c r="AU235" s="226" t="s">
        <v>86</v>
      </c>
      <c r="AY235" s="16" t="s">
        <v>123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6" t="s">
        <v>84</v>
      </c>
      <c r="BK235" s="227">
        <f>ROUND(I235*H235,2)</f>
        <v>0</v>
      </c>
      <c r="BL235" s="16" t="s">
        <v>216</v>
      </c>
      <c r="BM235" s="226" t="s">
        <v>422</v>
      </c>
    </row>
    <row r="236" spans="1:65" s="2" customFormat="1" ht="21.75" customHeight="1">
      <c r="A236" s="37"/>
      <c r="B236" s="38"/>
      <c r="C236" s="214" t="s">
        <v>423</v>
      </c>
      <c r="D236" s="214" t="s">
        <v>126</v>
      </c>
      <c r="E236" s="215" t="s">
        <v>424</v>
      </c>
      <c r="F236" s="216" t="s">
        <v>425</v>
      </c>
      <c r="G236" s="217" t="s">
        <v>258</v>
      </c>
      <c r="H236" s="218">
        <v>17</v>
      </c>
      <c r="I236" s="219"/>
      <c r="J236" s="220">
        <f>ROUND(I236*H236,2)</f>
        <v>0</v>
      </c>
      <c r="K236" s="221"/>
      <c r="L236" s="43"/>
      <c r="M236" s="222" t="s">
        <v>1</v>
      </c>
      <c r="N236" s="223" t="s">
        <v>41</v>
      </c>
      <c r="O236" s="90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6" t="s">
        <v>216</v>
      </c>
      <c r="AT236" s="226" t="s">
        <v>126</v>
      </c>
      <c r="AU236" s="226" t="s">
        <v>86</v>
      </c>
      <c r="AY236" s="16" t="s">
        <v>123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6" t="s">
        <v>84</v>
      </c>
      <c r="BK236" s="227">
        <f>ROUND(I236*H236,2)</f>
        <v>0</v>
      </c>
      <c r="BL236" s="16" t="s">
        <v>216</v>
      </c>
      <c r="BM236" s="226" t="s">
        <v>426</v>
      </c>
    </row>
    <row r="237" spans="1:63" s="12" customFormat="1" ht="22.8" customHeight="1">
      <c r="A237" s="12"/>
      <c r="B237" s="198"/>
      <c r="C237" s="199"/>
      <c r="D237" s="200" t="s">
        <v>75</v>
      </c>
      <c r="E237" s="212" t="s">
        <v>427</v>
      </c>
      <c r="F237" s="212" t="s">
        <v>428</v>
      </c>
      <c r="G237" s="199"/>
      <c r="H237" s="199"/>
      <c r="I237" s="202"/>
      <c r="J237" s="213">
        <f>BK237</f>
        <v>0</v>
      </c>
      <c r="K237" s="199"/>
      <c r="L237" s="204"/>
      <c r="M237" s="205"/>
      <c r="N237" s="206"/>
      <c r="O237" s="206"/>
      <c r="P237" s="207">
        <f>SUM(P238:P302)</f>
        <v>0</v>
      </c>
      <c r="Q237" s="206"/>
      <c r="R237" s="207">
        <f>SUM(R238:R302)</f>
        <v>129.12033169999998</v>
      </c>
      <c r="S237" s="206"/>
      <c r="T237" s="208">
        <f>SUM(T238:T302)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9" t="s">
        <v>138</v>
      </c>
      <c r="AT237" s="210" t="s">
        <v>75</v>
      </c>
      <c r="AU237" s="210" t="s">
        <v>84</v>
      </c>
      <c r="AY237" s="209" t="s">
        <v>123</v>
      </c>
      <c r="BK237" s="211">
        <f>SUM(BK238:BK302)</f>
        <v>0</v>
      </c>
    </row>
    <row r="238" spans="1:65" s="2" customFormat="1" ht="24.15" customHeight="1">
      <c r="A238" s="37"/>
      <c r="B238" s="38"/>
      <c r="C238" s="214" t="s">
        <v>429</v>
      </c>
      <c r="D238" s="214" t="s">
        <v>126</v>
      </c>
      <c r="E238" s="215" t="s">
        <v>430</v>
      </c>
      <c r="F238" s="216" t="s">
        <v>431</v>
      </c>
      <c r="G238" s="217" t="s">
        <v>432</v>
      </c>
      <c r="H238" s="218">
        <v>0.791</v>
      </c>
      <c r="I238" s="219"/>
      <c r="J238" s="220">
        <f>ROUND(I238*H238,2)</f>
        <v>0</v>
      </c>
      <c r="K238" s="221"/>
      <c r="L238" s="43"/>
      <c r="M238" s="222" t="s">
        <v>1</v>
      </c>
      <c r="N238" s="223" t="s">
        <v>41</v>
      </c>
      <c r="O238" s="90"/>
      <c r="P238" s="224">
        <f>O238*H238</f>
        <v>0</v>
      </c>
      <c r="Q238" s="224">
        <v>0.0088</v>
      </c>
      <c r="R238" s="224">
        <f>Q238*H238</f>
        <v>0.0069608000000000005</v>
      </c>
      <c r="S238" s="224">
        <v>0</v>
      </c>
      <c r="T238" s="22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6" t="s">
        <v>216</v>
      </c>
      <c r="AT238" s="226" t="s">
        <v>126</v>
      </c>
      <c r="AU238" s="226" t="s">
        <v>86</v>
      </c>
      <c r="AY238" s="16" t="s">
        <v>123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6" t="s">
        <v>84</v>
      </c>
      <c r="BK238" s="227">
        <f>ROUND(I238*H238,2)</f>
        <v>0</v>
      </c>
      <c r="BL238" s="16" t="s">
        <v>216</v>
      </c>
      <c r="BM238" s="226" t="s">
        <v>433</v>
      </c>
    </row>
    <row r="239" spans="1:51" s="13" customFormat="1" ht="12">
      <c r="A239" s="13"/>
      <c r="B239" s="228"/>
      <c r="C239" s="229"/>
      <c r="D239" s="230" t="s">
        <v>132</v>
      </c>
      <c r="E239" s="231" t="s">
        <v>1</v>
      </c>
      <c r="F239" s="232" t="s">
        <v>434</v>
      </c>
      <c r="G239" s="229"/>
      <c r="H239" s="233">
        <v>0.791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132</v>
      </c>
      <c r="AU239" s="239" t="s">
        <v>86</v>
      </c>
      <c r="AV239" s="13" t="s">
        <v>86</v>
      </c>
      <c r="AW239" s="13" t="s">
        <v>32</v>
      </c>
      <c r="AX239" s="13" t="s">
        <v>76</v>
      </c>
      <c r="AY239" s="239" t="s">
        <v>123</v>
      </c>
    </row>
    <row r="240" spans="1:65" s="2" customFormat="1" ht="24.15" customHeight="1">
      <c r="A240" s="37"/>
      <c r="B240" s="38"/>
      <c r="C240" s="214" t="s">
        <v>435</v>
      </c>
      <c r="D240" s="214" t="s">
        <v>126</v>
      </c>
      <c r="E240" s="215" t="s">
        <v>436</v>
      </c>
      <c r="F240" s="216" t="s">
        <v>437</v>
      </c>
      <c r="G240" s="217" t="s">
        <v>432</v>
      </c>
      <c r="H240" s="218">
        <v>0.791</v>
      </c>
      <c r="I240" s="219"/>
      <c r="J240" s="220">
        <f>ROUND(I240*H240,2)</f>
        <v>0</v>
      </c>
      <c r="K240" s="221"/>
      <c r="L240" s="43"/>
      <c r="M240" s="222" t="s">
        <v>1</v>
      </c>
      <c r="N240" s="223" t="s">
        <v>41</v>
      </c>
      <c r="O240" s="90"/>
      <c r="P240" s="224">
        <f>O240*H240</f>
        <v>0</v>
      </c>
      <c r="Q240" s="224">
        <v>0.0099</v>
      </c>
      <c r="R240" s="224">
        <f>Q240*H240</f>
        <v>0.007830900000000002</v>
      </c>
      <c r="S240" s="224">
        <v>0</v>
      </c>
      <c r="T240" s="22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6" t="s">
        <v>216</v>
      </c>
      <c r="AT240" s="226" t="s">
        <v>126</v>
      </c>
      <c r="AU240" s="226" t="s">
        <v>86</v>
      </c>
      <c r="AY240" s="16" t="s">
        <v>123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6" t="s">
        <v>84</v>
      </c>
      <c r="BK240" s="227">
        <f>ROUND(I240*H240,2)</f>
        <v>0</v>
      </c>
      <c r="BL240" s="16" t="s">
        <v>216</v>
      </c>
      <c r="BM240" s="226" t="s">
        <v>438</v>
      </c>
    </row>
    <row r="241" spans="1:65" s="2" customFormat="1" ht="24.15" customHeight="1">
      <c r="A241" s="37"/>
      <c r="B241" s="38"/>
      <c r="C241" s="214" t="s">
        <v>439</v>
      </c>
      <c r="D241" s="214" t="s">
        <v>126</v>
      </c>
      <c r="E241" s="215" t="s">
        <v>440</v>
      </c>
      <c r="F241" s="216" t="s">
        <v>441</v>
      </c>
      <c r="G241" s="217" t="s">
        <v>129</v>
      </c>
      <c r="H241" s="218">
        <v>120.4</v>
      </c>
      <c r="I241" s="219"/>
      <c r="J241" s="220">
        <f>ROUND(I241*H241,2)</f>
        <v>0</v>
      </c>
      <c r="K241" s="221"/>
      <c r="L241" s="43"/>
      <c r="M241" s="222" t="s">
        <v>1</v>
      </c>
      <c r="N241" s="223" t="s">
        <v>41</v>
      </c>
      <c r="O241" s="90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6" t="s">
        <v>216</v>
      </c>
      <c r="AT241" s="226" t="s">
        <v>126</v>
      </c>
      <c r="AU241" s="226" t="s">
        <v>86</v>
      </c>
      <c r="AY241" s="16" t="s">
        <v>123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6" t="s">
        <v>84</v>
      </c>
      <c r="BK241" s="227">
        <f>ROUND(I241*H241,2)</f>
        <v>0</v>
      </c>
      <c r="BL241" s="16" t="s">
        <v>216</v>
      </c>
      <c r="BM241" s="226" t="s">
        <v>442</v>
      </c>
    </row>
    <row r="242" spans="1:51" s="13" customFormat="1" ht="12">
      <c r="A242" s="13"/>
      <c r="B242" s="228"/>
      <c r="C242" s="229"/>
      <c r="D242" s="230" t="s">
        <v>132</v>
      </c>
      <c r="E242" s="231" t="s">
        <v>1</v>
      </c>
      <c r="F242" s="232" t="s">
        <v>443</v>
      </c>
      <c r="G242" s="229"/>
      <c r="H242" s="233">
        <v>120.4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9" t="s">
        <v>132</v>
      </c>
      <c r="AU242" s="239" t="s">
        <v>86</v>
      </c>
      <c r="AV242" s="13" t="s">
        <v>86</v>
      </c>
      <c r="AW242" s="13" t="s">
        <v>32</v>
      </c>
      <c r="AX242" s="13" t="s">
        <v>84</v>
      </c>
      <c r="AY242" s="239" t="s">
        <v>123</v>
      </c>
    </row>
    <row r="243" spans="1:65" s="2" customFormat="1" ht="24.15" customHeight="1">
      <c r="A243" s="37"/>
      <c r="B243" s="38"/>
      <c r="C243" s="214" t="s">
        <v>444</v>
      </c>
      <c r="D243" s="214" t="s">
        <v>126</v>
      </c>
      <c r="E243" s="215" t="s">
        <v>445</v>
      </c>
      <c r="F243" s="216" t="s">
        <v>446</v>
      </c>
      <c r="G243" s="217" t="s">
        <v>129</v>
      </c>
      <c r="H243" s="218">
        <v>75.7</v>
      </c>
      <c r="I243" s="219"/>
      <c r="J243" s="220">
        <f>ROUND(I243*H243,2)</f>
        <v>0</v>
      </c>
      <c r="K243" s="221"/>
      <c r="L243" s="43"/>
      <c r="M243" s="222" t="s">
        <v>1</v>
      </c>
      <c r="N243" s="223" t="s">
        <v>41</v>
      </c>
      <c r="O243" s="90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6" t="s">
        <v>216</v>
      </c>
      <c r="AT243" s="226" t="s">
        <v>126</v>
      </c>
      <c r="AU243" s="226" t="s">
        <v>86</v>
      </c>
      <c r="AY243" s="16" t="s">
        <v>123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6" t="s">
        <v>84</v>
      </c>
      <c r="BK243" s="227">
        <f>ROUND(I243*H243,2)</f>
        <v>0</v>
      </c>
      <c r="BL243" s="16" t="s">
        <v>216</v>
      </c>
      <c r="BM243" s="226" t="s">
        <v>447</v>
      </c>
    </row>
    <row r="244" spans="1:51" s="13" customFormat="1" ht="12">
      <c r="A244" s="13"/>
      <c r="B244" s="228"/>
      <c r="C244" s="229"/>
      <c r="D244" s="230" t="s">
        <v>132</v>
      </c>
      <c r="E244" s="231" t="s">
        <v>1</v>
      </c>
      <c r="F244" s="232" t="s">
        <v>448</v>
      </c>
      <c r="G244" s="229"/>
      <c r="H244" s="233">
        <v>75.7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132</v>
      </c>
      <c r="AU244" s="239" t="s">
        <v>86</v>
      </c>
      <c r="AV244" s="13" t="s">
        <v>86</v>
      </c>
      <c r="AW244" s="13" t="s">
        <v>32</v>
      </c>
      <c r="AX244" s="13" t="s">
        <v>84</v>
      </c>
      <c r="AY244" s="239" t="s">
        <v>123</v>
      </c>
    </row>
    <row r="245" spans="1:65" s="2" customFormat="1" ht="24.15" customHeight="1">
      <c r="A245" s="37"/>
      <c r="B245" s="38"/>
      <c r="C245" s="214" t="s">
        <v>449</v>
      </c>
      <c r="D245" s="214" t="s">
        <v>126</v>
      </c>
      <c r="E245" s="215" t="s">
        <v>450</v>
      </c>
      <c r="F245" s="216" t="s">
        <v>451</v>
      </c>
      <c r="G245" s="217" t="s">
        <v>129</v>
      </c>
      <c r="H245" s="218">
        <v>86</v>
      </c>
      <c r="I245" s="219"/>
      <c r="J245" s="220">
        <f>ROUND(I245*H245,2)</f>
        <v>0</v>
      </c>
      <c r="K245" s="221"/>
      <c r="L245" s="43"/>
      <c r="M245" s="222" t="s">
        <v>1</v>
      </c>
      <c r="N245" s="223" t="s">
        <v>41</v>
      </c>
      <c r="O245" s="90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6" t="s">
        <v>216</v>
      </c>
      <c r="AT245" s="226" t="s">
        <v>126</v>
      </c>
      <c r="AU245" s="226" t="s">
        <v>86</v>
      </c>
      <c r="AY245" s="16" t="s">
        <v>123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6" t="s">
        <v>84</v>
      </c>
      <c r="BK245" s="227">
        <f>ROUND(I245*H245,2)</f>
        <v>0</v>
      </c>
      <c r="BL245" s="16" t="s">
        <v>216</v>
      </c>
      <c r="BM245" s="226" t="s">
        <v>452</v>
      </c>
    </row>
    <row r="246" spans="1:51" s="13" customFormat="1" ht="12">
      <c r="A246" s="13"/>
      <c r="B246" s="228"/>
      <c r="C246" s="229"/>
      <c r="D246" s="230" t="s">
        <v>132</v>
      </c>
      <c r="E246" s="231" t="s">
        <v>1</v>
      </c>
      <c r="F246" s="232" t="s">
        <v>453</v>
      </c>
      <c r="G246" s="229"/>
      <c r="H246" s="233">
        <v>86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132</v>
      </c>
      <c r="AU246" s="239" t="s">
        <v>86</v>
      </c>
      <c r="AV246" s="13" t="s">
        <v>86</v>
      </c>
      <c r="AW246" s="13" t="s">
        <v>32</v>
      </c>
      <c r="AX246" s="13" t="s">
        <v>76</v>
      </c>
      <c r="AY246" s="239" t="s">
        <v>123</v>
      </c>
    </row>
    <row r="247" spans="1:65" s="2" customFormat="1" ht="24.15" customHeight="1">
      <c r="A247" s="37"/>
      <c r="B247" s="38"/>
      <c r="C247" s="214" t="s">
        <v>454</v>
      </c>
      <c r="D247" s="214" t="s">
        <v>126</v>
      </c>
      <c r="E247" s="215" t="s">
        <v>455</v>
      </c>
      <c r="F247" s="216" t="s">
        <v>456</v>
      </c>
      <c r="G247" s="217" t="s">
        <v>129</v>
      </c>
      <c r="H247" s="218">
        <v>7.7</v>
      </c>
      <c r="I247" s="219"/>
      <c r="J247" s="220">
        <f>ROUND(I247*H247,2)</f>
        <v>0</v>
      </c>
      <c r="K247" s="221"/>
      <c r="L247" s="43"/>
      <c r="M247" s="222" t="s">
        <v>1</v>
      </c>
      <c r="N247" s="223" t="s">
        <v>41</v>
      </c>
      <c r="O247" s="90"/>
      <c r="P247" s="224">
        <f>O247*H247</f>
        <v>0</v>
      </c>
      <c r="Q247" s="224">
        <v>0</v>
      </c>
      <c r="R247" s="224">
        <f>Q247*H247</f>
        <v>0</v>
      </c>
      <c r="S247" s="224">
        <v>0</v>
      </c>
      <c r="T247" s="22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6" t="s">
        <v>216</v>
      </c>
      <c r="AT247" s="226" t="s">
        <v>126</v>
      </c>
      <c r="AU247" s="226" t="s">
        <v>86</v>
      </c>
      <c r="AY247" s="16" t="s">
        <v>123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6" t="s">
        <v>84</v>
      </c>
      <c r="BK247" s="227">
        <f>ROUND(I247*H247,2)</f>
        <v>0</v>
      </c>
      <c r="BL247" s="16" t="s">
        <v>216</v>
      </c>
      <c r="BM247" s="226" t="s">
        <v>457</v>
      </c>
    </row>
    <row r="248" spans="1:51" s="13" customFormat="1" ht="12">
      <c r="A248" s="13"/>
      <c r="B248" s="228"/>
      <c r="C248" s="229"/>
      <c r="D248" s="230" t="s">
        <v>132</v>
      </c>
      <c r="E248" s="231" t="s">
        <v>1</v>
      </c>
      <c r="F248" s="232" t="s">
        <v>204</v>
      </c>
      <c r="G248" s="229"/>
      <c r="H248" s="233">
        <v>7.7</v>
      </c>
      <c r="I248" s="234"/>
      <c r="J248" s="229"/>
      <c r="K248" s="229"/>
      <c r="L248" s="235"/>
      <c r="M248" s="236"/>
      <c r="N248" s="237"/>
      <c r="O248" s="237"/>
      <c r="P248" s="237"/>
      <c r="Q248" s="237"/>
      <c r="R248" s="237"/>
      <c r="S248" s="237"/>
      <c r="T248" s="23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9" t="s">
        <v>132</v>
      </c>
      <c r="AU248" s="239" t="s">
        <v>86</v>
      </c>
      <c r="AV248" s="13" t="s">
        <v>86</v>
      </c>
      <c r="AW248" s="13" t="s">
        <v>32</v>
      </c>
      <c r="AX248" s="13" t="s">
        <v>84</v>
      </c>
      <c r="AY248" s="239" t="s">
        <v>123</v>
      </c>
    </row>
    <row r="249" spans="1:65" s="2" customFormat="1" ht="24.15" customHeight="1">
      <c r="A249" s="37"/>
      <c r="B249" s="38"/>
      <c r="C249" s="214" t="s">
        <v>458</v>
      </c>
      <c r="D249" s="214" t="s">
        <v>126</v>
      </c>
      <c r="E249" s="215" t="s">
        <v>459</v>
      </c>
      <c r="F249" s="216" t="s">
        <v>460</v>
      </c>
      <c r="G249" s="217" t="s">
        <v>129</v>
      </c>
      <c r="H249" s="218">
        <v>9.9</v>
      </c>
      <c r="I249" s="219"/>
      <c r="J249" s="220">
        <f>ROUND(I249*H249,2)</f>
        <v>0</v>
      </c>
      <c r="K249" s="221"/>
      <c r="L249" s="43"/>
      <c r="M249" s="222" t="s">
        <v>1</v>
      </c>
      <c r="N249" s="223" t="s">
        <v>41</v>
      </c>
      <c r="O249" s="90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6" t="s">
        <v>216</v>
      </c>
      <c r="AT249" s="226" t="s">
        <v>126</v>
      </c>
      <c r="AU249" s="226" t="s">
        <v>86</v>
      </c>
      <c r="AY249" s="16" t="s">
        <v>123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6" t="s">
        <v>84</v>
      </c>
      <c r="BK249" s="227">
        <f>ROUND(I249*H249,2)</f>
        <v>0</v>
      </c>
      <c r="BL249" s="16" t="s">
        <v>216</v>
      </c>
      <c r="BM249" s="226" t="s">
        <v>461</v>
      </c>
    </row>
    <row r="250" spans="1:51" s="13" customFormat="1" ht="12">
      <c r="A250" s="13"/>
      <c r="B250" s="228"/>
      <c r="C250" s="229"/>
      <c r="D250" s="230" t="s">
        <v>132</v>
      </c>
      <c r="E250" s="231" t="s">
        <v>1</v>
      </c>
      <c r="F250" s="232" t="s">
        <v>462</v>
      </c>
      <c r="G250" s="229"/>
      <c r="H250" s="233">
        <v>9.9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132</v>
      </c>
      <c r="AU250" s="239" t="s">
        <v>86</v>
      </c>
      <c r="AV250" s="13" t="s">
        <v>86</v>
      </c>
      <c r="AW250" s="13" t="s">
        <v>32</v>
      </c>
      <c r="AX250" s="13" t="s">
        <v>84</v>
      </c>
      <c r="AY250" s="239" t="s">
        <v>123</v>
      </c>
    </row>
    <row r="251" spans="1:65" s="2" customFormat="1" ht="24.15" customHeight="1">
      <c r="A251" s="37"/>
      <c r="B251" s="38"/>
      <c r="C251" s="214" t="s">
        <v>463</v>
      </c>
      <c r="D251" s="214" t="s">
        <v>126</v>
      </c>
      <c r="E251" s="215" t="s">
        <v>464</v>
      </c>
      <c r="F251" s="216" t="s">
        <v>465</v>
      </c>
      <c r="G251" s="217" t="s">
        <v>129</v>
      </c>
      <c r="H251" s="218">
        <v>99.3</v>
      </c>
      <c r="I251" s="219"/>
      <c r="J251" s="220">
        <f>ROUND(I251*H251,2)</f>
        <v>0</v>
      </c>
      <c r="K251" s="221"/>
      <c r="L251" s="43"/>
      <c r="M251" s="222" t="s">
        <v>1</v>
      </c>
      <c r="N251" s="223" t="s">
        <v>41</v>
      </c>
      <c r="O251" s="90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6" t="s">
        <v>216</v>
      </c>
      <c r="AT251" s="226" t="s">
        <v>126</v>
      </c>
      <c r="AU251" s="226" t="s">
        <v>86</v>
      </c>
      <c r="AY251" s="16" t="s">
        <v>123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6" t="s">
        <v>84</v>
      </c>
      <c r="BK251" s="227">
        <f>ROUND(I251*H251,2)</f>
        <v>0</v>
      </c>
      <c r="BL251" s="16" t="s">
        <v>216</v>
      </c>
      <c r="BM251" s="226" t="s">
        <v>466</v>
      </c>
    </row>
    <row r="252" spans="1:51" s="13" customFormat="1" ht="12">
      <c r="A252" s="13"/>
      <c r="B252" s="228"/>
      <c r="C252" s="229"/>
      <c r="D252" s="230" t="s">
        <v>132</v>
      </c>
      <c r="E252" s="231" t="s">
        <v>1</v>
      </c>
      <c r="F252" s="232" t="s">
        <v>467</v>
      </c>
      <c r="G252" s="229"/>
      <c r="H252" s="233">
        <v>99.3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132</v>
      </c>
      <c r="AU252" s="239" t="s">
        <v>86</v>
      </c>
      <c r="AV252" s="13" t="s">
        <v>86</v>
      </c>
      <c r="AW252" s="13" t="s">
        <v>32</v>
      </c>
      <c r="AX252" s="13" t="s">
        <v>84</v>
      </c>
      <c r="AY252" s="239" t="s">
        <v>123</v>
      </c>
    </row>
    <row r="253" spans="1:65" s="2" customFormat="1" ht="24.15" customHeight="1">
      <c r="A253" s="37"/>
      <c r="B253" s="38"/>
      <c r="C253" s="214" t="s">
        <v>468</v>
      </c>
      <c r="D253" s="214" t="s">
        <v>126</v>
      </c>
      <c r="E253" s="215" t="s">
        <v>469</v>
      </c>
      <c r="F253" s="216" t="s">
        <v>470</v>
      </c>
      <c r="G253" s="217" t="s">
        <v>215</v>
      </c>
      <c r="H253" s="218">
        <v>4</v>
      </c>
      <c r="I253" s="219"/>
      <c r="J253" s="220">
        <f>ROUND(I253*H253,2)</f>
        <v>0</v>
      </c>
      <c r="K253" s="221"/>
      <c r="L253" s="43"/>
      <c r="M253" s="222" t="s">
        <v>1</v>
      </c>
      <c r="N253" s="223" t="s">
        <v>41</v>
      </c>
      <c r="O253" s="90"/>
      <c r="P253" s="224">
        <f>O253*H253</f>
        <v>0</v>
      </c>
      <c r="Q253" s="224">
        <v>8E-05</v>
      </c>
      <c r="R253" s="224">
        <f>Q253*H253</f>
        <v>0.00032</v>
      </c>
      <c r="S253" s="224">
        <v>0</v>
      </c>
      <c r="T253" s="22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6" t="s">
        <v>216</v>
      </c>
      <c r="AT253" s="226" t="s">
        <v>126</v>
      </c>
      <c r="AU253" s="226" t="s">
        <v>86</v>
      </c>
      <c r="AY253" s="16" t="s">
        <v>123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6" t="s">
        <v>84</v>
      </c>
      <c r="BK253" s="227">
        <f>ROUND(I253*H253,2)</f>
        <v>0</v>
      </c>
      <c r="BL253" s="16" t="s">
        <v>216</v>
      </c>
      <c r="BM253" s="226" t="s">
        <v>471</v>
      </c>
    </row>
    <row r="254" spans="1:65" s="2" customFormat="1" ht="21.75" customHeight="1">
      <c r="A254" s="37"/>
      <c r="B254" s="38"/>
      <c r="C254" s="214" t="s">
        <v>472</v>
      </c>
      <c r="D254" s="214" t="s">
        <v>126</v>
      </c>
      <c r="E254" s="215" t="s">
        <v>473</v>
      </c>
      <c r="F254" s="216" t="s">
        <v>474</v>
      </c>
      <c r="G254" s="217" t="s">
        <v>215</v>
      </c>
      <c r="H254" s="218">
        <v>106.8</v>
      </c>
      <c r="I254" s="219"/>
      <c r="J254" s="220">
        <f>ROUND(I254*H254,2)</f>
        <v>0</v>
      </c>
      <c r="K254" s="221"/>
      <c r="L254" s="43"/>
      <c r="M254" s="222" t="s">
        <v>1</v>
      </c>
      <c r="N254" s="223" t="s">
        <v>41</v>
      </c>
      <c r="O254" s="90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6" t="s">
        <v>216</v>
      </c>
      <c r="AT254" s="226" t="s">
        <v>126</v>
      </c>
      <c r="AU254" s="226" t="s">
        <v>86</v>
      </c>
      <c r="AY254" s="16" t="s">
        <v>123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6" t="s">
        <v>84</v>
      </c>
      <c r="BK254" s="227">
        <f>ROUND(I254*H254,2)</f>
        <v>0</v>
      </c>
      <c r="BL254" s="16" t="s">
        <v>216</v>
      </c>
      <c r="BM254" s="226" t="s">
        <v>475</v>
      </c>
    </row>
    <row r="255" spans="1:51" s="13" customFormat="1" ht="12">
      <c r="A255" s="13"/>
      <c r="B255" s="228"/>
      <c r="C255" s="229"/>
      <c r="D255" s="230" t="s">
        <v>132</v>
      </c>
      <c r="E255" s="231" t="s">
        <v>1</v>
      </c>
      <c r="F255" s="232" t="s">
        <v>476</v>
      </c>
      <c r="G255" s="229"/>
      <c r="H255" s="233">
        <v>106.8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132</v>
      </c>
      <c r="AU255" s="239" t="s">
        <v>86</v>
      </c>
      <c r="AV255" s="13" t="s">
        <v>86</v>
      </c>
      <c r="AW255" s="13" t="s">
        <v>32</v>
      </c>
      <c r="AX255" s="13" t="s">
        <v>84</v>
      </c>
      <c r="AY255" s="239" t="s">
        <v>123</v>
      </c>
    </row>
    <row r="256" spans="1:65" s="2" customFormat="1" ht="24.15" customHeight="1">
      <c r="A256" s="37"/>
      <c r="B256" s="38"/>
      <c r="C256" s="214" t="s">
        <v>477</v>
      </c>
      <c r="D256" s="214" t="s">
        <v>126</v>
      </c>
      <c r="E256" s="215" t="s">
        <v>478</v>
      </c>
      <c r="F256" s="216" t="s">
        <v>479</v>
      </c>
      <c r="G256" s="217" t="s">
        <v>215</v>
      </c>
      <c r="H256" s="218">
        <v>22</v>
      </c>
      <c r="I256" s="219"/>
      <c r="J256" s="220">
        <f>ROUND(I256*H256,2)</f>
        <v>0</v>
      </c>
      <c r="K256" s="221"/>
      <c r="L256" s="43"/>
      <c r="M256" s="222" t="s">
        <v>1</v>
      </c>
      <c r="N256" s="223" t="s">
        <v>41</v>
      </c>
      <c r="O256" s="90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6" t="s">
        <v>216</v>
      </c>
      <c r="AT256" s="226" t="s">
        <v>126</v>
      </c>
      <c r="AU256" s="226" t="s">
        <v>86</v>
      </c>
      <c r="AY256" s="16" t="s">
        <v>123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6" t="s">
        <v>84</v>
      </c>
      <c r="BK256" s="227">
        <f>ROUND(I256*H256,2)</f>
        <v>0</v>
      </c>
      <c r="BL256" s="16" t="s">
        <v>216</v>
      </c>
      <c r="BM256" s="226" t="s">
        <v>480</v>
      </c>
    </row>
    <row r="257" spans="1:65" s="2" customFormat="1" ht="24.15" customHeight="1">
      <c r="A257" s="37"/>
      <c r="B257" s="38"/>
      <c r="C257" s="214" t="s">
        <v>481</v>
      </c>
      <c r="D257" s="214" t="s">
        <v>126</v>
      </c>
      <c r="E257" s="215" t="s">
        <v>482</v>
      </c>
      <c r="F257" s="216" t="s">
        <v>483</v>
      </c>
      <c r="G257" s="217" t="s">
        <v>258</v>
      </c>
      <c r="H257" s="218">
        <v>27</v>
      </c>
      <c r="I257" s="219"/>
      <c r="J257" s="220">
        <f>ROUND(I257*H257,2)</f>
        <v>0</v>
      </c>
      <c r="K257" s="221"/>
      <c r="L257" s="43"/>
      <c r="M257" s="222" t="s">
        <v>1</v>
      </c>
      <c r="N257" s="223" t="s">
        <v>41</v>
      </c>
      <c r="O257" s="90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6" t="s">
        <v>216</v>
      </c>
      <c r="AT257" s="226" t="s">
        <v>126</v>
      </c>
      <c r="AU257" s="226" t="s">
        <v>86</v>
      </c>
      <c r="AY257" s="16" t="s">
        <v>123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6" t="s">
        <v>84</v>
      </c>
      <c r="BK257" s="227">
        <f>ROUND(I257*H257,2)</f>
        <v>0</v>
      </c>
      <c r="BL257" s="16" t="s">
        <v>216</v>
      </c>
      <c r="BM257" s="226" t="s">
        <v>484</v>
      </c>
    </row>
    <row r="258" spans="1:65" s="2" customFormat="1" ht="24.15" customHeight="1">
      <c r="A258" s="37"/>
      <c r="B258" s="38"/>
      <c r="C258" s="214" t="s">
        <v>485</v>
      </c>
      <c r="D258" s="214" t="s">
        <v>126</v>
      </c>
      <c r="E258" s="215" t="s">
        <v>486</v>
      </c>
      <c r="F258" s="216" t="s">
        <v>487</v>
      </c>
      <c r="G258" s="217" t="s">
        <v>488</v>
      </c>
      <c r="H258" s="218">
        <v>10.2</v>
      </c>
      <c r="I258" s="219"/>
      <c r="J258" s="220">
        <f>ROUND(I258*H258,2)</f>
        <v>0</v>
      </c>
      <c r="K258" s="221"/>
      <c r="L258" s="43"/>
      <c r="M258" s="222" t="s">
        <v>1</v>
      </c>
      <c r="N258" s="223" t="s">
        <v>41</v>
      </c>
      <c r="O258" s="90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6" t="s">
        <v>216</v>
      </c>
      <c r="AT258" s="226" t="s">
        <v>126</v>
      </c>
      <c r="AU258" s="226" t="s">
        <v>86</v>
      </c>
      <c r="AY258" s="16" t="s">
        <v>123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6" t="s">
        <v>84</v>
      </c>
      <c r="BK258" s="227">
        <f>ROUND(I258*H258,2)</f>
        <v>0</v>
      </c>
      <c r="BL258" s="16" t="s">
        <v>216</v>
      </c>
      <c r="BM258" s="226" t="s">
        <v>489</v>
      </c>
    </row>
    <row r="259" spans="1:51" s="13" customFormat="1" ht="12">
      <c r="A259" s="13"/>
      <c r="B259" s="228"/>
      <c r="C259" s="229"/>
      <c r="D259" s="230" t="s">
        <v>132</v>
      </c>
      <c r="E259" s="231" t="s">
        <v>1</v>
      </c>
      <c r="F259" s="232" t="s">
        <v>490</v>
      </c>
      <c r="G259" s="229"/>
      <c r="H259" s="233">
        <v>10.2</v>
      </c>
      <c r="I259" s="234"/>
      <c r="J259" s="229"/>
      <c r="K259" s="229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132</v>
      </c>
      <c r="AU259" s="239" t="s">
        <v>86</v>
      </c>
      <c r="AV259" s="13" t="s">
        <v>86</v>
      </c>
      <c r="AW259" s="13" t="s">
        <v>32</v>
      </c>
      <c r="AX259" s="13" t="s">
        <v>84</v>
      </c>
      <c r="AY259" s="239" t="s">
        <v>123</v>
      </c>
    </row>
    <row r="260" spans="1:65" s="2" customFormat="1" ht="16.5" customHeight="1">
      <c r="A260" s="37"/>
      <c r="B260" s="38"/>
      <c r="C260" s="214" t="s">
        <v>491</v>
      </c>
      <c r="D260" s="214" t="s">
        <v>126</v>
      </c>
      <c r="E260" s="215" t="s">
        <v>492</v>
      </c>
      <c r="F260" s="216" t="s">
        <v>493</v>
      </c>
      <c r="G260" s="217" t="s">
        <v>327</v>
      </c>
      <c r="H260" s="218">
        <v>5</v>
      </c>
      <c r="I260" s="219"/>
      <c r="J260" s="220">
        <f>ROUND(I260*H260,2)</f>
        <v>0</v>
      </c>
      <c r="K260" s="221"/>
      <c r="L260" s="43"/>
      <c r="M260" s="222" t="s">
        <v>1</v>
      </c>
      <c r="N260" s="223" t="s">
        <v>41</v>
      </c>
      <c r="O260" s="90"/>
      <c r="P260" s="224">
        <f>O260*H260</f>
        <v>0</v>
      </c>
      <c r="Q260" s="224">
        <v>2.25634</v>
      </c>
      <c r="R260" s="224">
        <f>Q260*H260</f>
        <v>11.281699999999999</v>
      </c>
      <c r="S260" s="224">
        <v>0</v>
      </c>
      <c r="T260" s="225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6" t="s">
        <v>216</v>
      </c>
      <c r="AT260" s="226" t="s">
        <v>126</v>
      </c>
      <c r="AU260" s="226" t="s">
        <v>86</v>
      </c>
      <c r="AY260" s="16" t="s">
        <v>123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6" t="s">
        <v>84</v>
      </c>
      <c r="BK260" s="227">
        <f>ROUND(I260*H260,2)</f>
        <v>0</v>
      </c>
      <c r="BL260" s="16" t="s">
        <v>216</v>
      </c>
      <c r="BM260" s="226" t="s">
        <v>494</v>
      </c>
    </row>
    <row r="261" spans="1:51" s="13" customFormat="1" ht="12">
      <c r="A261" s="13"/>
      <c r="B261" s="228"/>
      <c r="C261" s="229"/>
      <c r="D261" s="230" t="s">
        <v>132</v>
      </c>
      <c r="E261" s="231" t="s">
        <v>1</v>
      </c>
      <c r="F261" s="232" t="s">
        <v>495</v>
      </c>
      <c r="G261" s="229"/>
      <c r="H261" s="233">
        <v>5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132</v>
      </c>
      <c r="AU261" s="239" t="s">
        <v>86</v>
      </c>
      <c r="AV261" s="13" t="s">
        <v>86</v>
      </c>
      <c r="AW261" s="13" t="s">
        <v>32</v>
      </c>
      <c r="AX261" s="13" t="s">
        <v>84</v>
      </c>
      <c r="AY261" s="239" t="s">
        <v>123</v>
      </c>
    </row>
    <row r="262" spans="1:65" s="2" customFormat="1" ht="16.5" customHeight="1">
      <c r="A262" s="37"/>
      <c r="B262" s="38"/>
      <c r="C262" s="214" t="s">
        <v>496</v>
      </c>
      <c r="D262" s="214" t="s">
        <v>126</v>
      </c>
      <c r="E262" s="215" t="s">
        <v>497</v>
      </c>
      <c r="F262" s="216" t="s">
        <v>498</v>
      </c>
      <c r="G262" s="217" t="s">
        <v>327</v>
      </c>
      <c r="H262" s="218">
        <v>12</v>
      </c>
      <c r="I262" s="219"/>
      <c r="J262" s="220">
        <f>ROUND(I262*H262,2)</f>
        <v>0</v>
      </c>
      <c r="K262" s="221"/>
      <c r="L262" s="43"/>
      <c r="M262" s="222" t="s">
        <v>1</v>
      </c>
      <c r="N262" s="223" t="s">
        <v>41</v>
      </c>
      <c r="O262" s="90"/>
      <c r="P262" s="224">
        <f>O262*H262</f>
        <v>0</v>
      </c>
      <c r="Q262" s="224">
        <v>2.25634</v>
      </c>
      <c r="R262" s="224">
        <f>Q262*H262</f>
        <v>27.076079999999997</v>
      </c>
      <c r="S262" s="224">
        <v>0</v>
      </c>
      <c r="T262" s="22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6" t="s">
        <v>216</v>
      </c>
      <c r="AT262" s="226" t="s">
        <v>126</v>
      </c>
      <c r="AU262" s="226" t="s">
        <v>86</v>
      </c>
      <c r="AY262" s="16" t="s">
        <v>123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6" t="s">
        <v>84</v>
      </c>
      <c r="BK262" s="227">
        <f>ROUND(I262*H262,2)</f>
        <v>0</v>
      </c>
      <c r="BL262" s="16" t="s">
        <v>216</v>
      </c>
      <c r="BM262" s="226" t="s">
        <v>499</v>
      </c>
    </row>
    <row r="263" spans="1:51" s="13" customFormat="1" ht="12">
      <c r="A263" s="13"/>
      <c r="B263" s="228"/>
      <c r="C263" s="229"/>
      <c r="D263" s="230" t="s">
        <v>132</v>
      </c>
      <c r="E263" s="231" t="s">
        <v>1</v>
      </c>
      <c r="F263" s="232" t="s">
        <v>500</v>
      </c>
      <c r="G263" s="229"/>
      <c r="H263" s="233">
        <v>12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132</v>
      </c>
      <c r="AU263" s="239" t="s">
        <v>86</v>
      </c>
      <c r="AV263" s="13" t="s">
        <v>86</v>
      </c>
      <c r="AW263" s="13" t="s">
        <v>32</v>
      </c>
      <c r="AX263" s="13" t="s">
        <v>84</v>
      </c>
      <c r="AY263" s="239" t="s">
        <v>123</v>
      </c>
    </row>
    <row r="264" spans="1:65" s="2" customFormat="1" ht="24.15" customHeight="1">
      <c r="A264" s="37"/>
      <c r="B264" s="38"/>
      <c r="C264" s="214" t="s">
        <v>501</v>
      </c>
      <c r="D264" s="214" t="s">
        <v>126</v>
      </c>
      <c r="E264" s="215" t="s">
        <v>502</v>
      </c>
      <c r="F264" s="216" t="s">
        <v>503</v>
      </c>
      <c r="G264" s="217" t="s">
        <v>215</v>
      </c>
      <c r="H264" s="218">
        <v>242</v>
      </c>
      <c r="I264" s="219"/>
      <c r="J264" s="220">
        <f>ROUND(I264*H264,2)</f>
        <v>0</v>
      </c>
      <c r="K264" s="221"/>
      <c r="L264" s="43"/>
      <c r="M264" s="222" t="s">
        <v>1</v>
      </c>
      <c r="N264" s="223" t="s">
        <v>41</v>
      </c>
      <c r="O264" s="90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6" t="s">
        <v>216</v>
      </c>
      <c r="AT264" s="226" t="s">
        <v>126</v>
      </c>
      <c r="AU264" s="226" t="s">
        <v>86</v>
      </c>
      <c r="AY264" s="16" t="s">
        <v>123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6" t="s">
        <v>84</v>
      </c>
      <c r="BK264" s="227">
        <f>ROUND(I264*H264,2)</f>
        <v>0</v>
      </c>
      <c r="BL264" s="16" t="s">
        <v>216</v>
      </c>
      <c r="BM264" s="226" t="s">
        <v>504</v>
      </c>
    </row>
    <row r="265" spans="1:51" s="13" customFormat="1" ht="12">
      <c r="A265" s="13"/>
      <c r="B265" s="228"/>
      <c r="C265" s="229"/>
      <c r="D265" s="230" t="s">
        <v>132</v>
      </c>
      <c r="E265" s="231" t="s">
        <v>1</v>
      </c>
      <c r="F265" s="232" t="s">
        <v>505</v>
      </c>
      <c r="G265" s="229"/>
      <c r="H265" s="233">
        <v>242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132</v>
      </c>
      <c r="AU265" s="239" t="s">
        <v>86</v>
      </c>
      <c r="AV265" s="13" t="s">
        <v>86</v>
      </c>
      <c r="AW265" s="13" t="s">
        <v>32</v>
      </c>
      <c r="AX265" s="13" t="s">
        <v>84</v>
      </c>
      <c r="AY265" s="239" t="s">
        <v>123</v>
      </c>
    </row>
    <row r="266" spans="1:65" s="2" customFormat="1" ht="24.15" customHeight="1">
      <c r="A266" s="37"/>
      <c r="B266" s="38"/>
      <c r="C266" s="214" t="s">
        <v>506</v>
      </c>
      <c r="D266" s="214" t="s">
        <v>126</v>
      </c>
      <c r="E266" s="215" t="s">
        <v>507</v>
      </c>
      <c r="F266" s="216" t="s">
        <v>508</v>
      </c>
      <c r="G266" s="217" t="s">
        <v>215</v>
      </c>
      <c r="H266" s="218">
        <v>452</v>
      </c>
      <c r="I266" s="219"/>
      <c r="J266" s="220">
        <f>ROUND(I266*H266,2)</f>
        <v>0</v>
      </c>
      <c r="K266" s="221"/>
      <c r="L266" s="43"/>
      <c r="M266" s="222" t="s">
        <v>1</v>
      </c>
      <c r="N266" s="223" t="s">
        <v>41</v>
      </c>
      <c r="O266" s="90"/>
      <c r="P266" s="224">
        <f>O266*H266</f>
        <v>0</v>
      </c>
      <c r="Q266" s="224">
        <v>0</v>
      </c>
      <c r="R266" s="224">
        <f>Q266*H266</f>
        <v>0</v>
      </c>
      <c r="S266" s="224">
        <v>0</v>
      </c>
      <c r="T266" s="22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6" t="s">
        <v>216</v>
      </c>
      <c r="AT266" s="226" t="s">
        <v>126</v>
      </c>
      <c r="AU266" s="226" t="s">
        <v>86</v>
      </c>
      <c r="AY266" s="16" t="s">
        <v>123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6" t="s">
        <v>84</v>
      </c>
      <c r="BK266" s="227">
        <f>ROUND(I266*H266,2)</f>
        <v>0</v>
      </c>
      <c r="BL266" s="16" t="s">
        <v>216</v>
      </c>
      <c r="BM266" s="226" t="s">
        <v>509</v>
      </c>
    </row>
    <row r="267" spans="1:51" s="13" customFormat="1" ht="12">
      <c r="A267" s="13"/>
      <c r="B267" s="228"/>
      <c r="C267" s="229"/>
      <c r="D267" s="230" t="s">
        <v>132</v>
      </c>
      <c r="E267" s="231" t="s">
        <v>1</v>
      </c>
      <c r="F267" s="232" t="s">
        <v>510</v>
      </c>
      <c r="G267" s="229"/>
      <c r="H267" s="233">
        <v>452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132</v>
      </c>
      <c r="AU267" s="239" t="s">
        <v>86</v>
      </c>
      <c r="AV267" s="13" t="s">
        <v>86</v>
      </c>
      <c r="AW267" s="13" t="s">
        <v>32</v>
      </c>
      <c r="AX267" s="13" t="s">
        <v>84</v>
      </c>
      <c r="AY267" s="239" t="s">
        <v>123</v>
      </c>
    </row>
    <row r="268" spans="1:65" s="2" customFormat="1" ht="24.15" customHeight="1">
      <c r="A268" s="37"/>
      <c r="B268" s="38"/>
      <c r="C268" s="214" t="s">
        <v>511</v>
      </c>
      <c r="D268" s="214" t="s">
        <v>126</v>
      </c>
      <c r="E268" s="215" t="s">
        <v>512</v>
      </c>
      <c r="F268" s="216" t="s">
        <v>513</v>
      </c>
      <c r="G268" s="217" t="s">
        <v>215</v>
      </c>
      <c r="H268" s="218">
        <v>97</v>
      </c>
      <c r="I268" s="219"/>
      <c r="J268" s="220">
        <f>ROUND(I268*H268,2)</f>
        <v>0</v>
      </c>
      <c r="K268" s="221"/>
      <c r="L268" s="43"/>
      <c r="M268" s="222" t="s">
        <v>1</v>
      </c>
      <c r="N268" s="223" t="s">
        <v>41</v>
      </c>
      <c r="O268" s="90"/>
      <c r="P268" s="224">
        <f>O268*H268</f>
        <v>0</v>
      </c>
      <c r="Q268" s="224">
        <v>0</v>
      </c>
      <c r="R268" s="224">
        <f>Q268*H268</f>
        <v>0</v>
      </c>
      <c r="S268" s="224">
        <v>0</v>
      </c>
      <c r="T268" s="22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6" t="s">
        <v>216</v>
      </c>
      <c r="AT268" s="226" t="s">
        <v>126</v>
      </c>
      <c r="AU268" s="226" t="s">
        <v>86</v>
      </c>
      <c r="AY268" s="16" t="s">
        <v>123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6" t="s">
        <v>84</v>
      </c>
      <c r="BK268" s="227">
        <f>ROUND(I268*H268,2)</f>
        <v>0</v>
      </c>
      <c r="BL268" s="16" t="s">
        <v>216</v>
      </c>
      <c r="BM268" s="226" t="s">
        <v>514</v>
      </c>
    </row>
    <row r="269" spans="1:51" s="13" customFormat="1" ht="12">
      <c r="A269" s="13"/>
      <c r="B269" s="228"/>
      <c r="C269" s="229"/>
      <c r="D269" s="230" t="s">
        <v>132</v>
      </c>
      <c r="E269" s="231" t="s">
        <v>1</v>
      </c>
      <c r="F269" s="232" t="s">
        <v>515</v>
      </c>
      <c r="G269" s="229"/>
      <c r="H269" s="233">
        <v>97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132</v>
      </c>
      <c r="AU269" s="239" t="s">
        <v>86</v>
      </c>
      <c r="AV269" s="13" t="s">
        <v>86</v>
      </c>
      <c r="AW269" s="13" t="s">
        <v>32</v>
      </c>
      <c r="AX269" s="13" t="s">
        <v>84</v>
      </c>
      <c r="AY269" s="239" t="s">
        <v>123</v>
      </c>
    </row>
    <row r="270" spans="1:65" s="2" customFormat="1" ht="24.15" customHeight="1">
      <c r="A270" s="37"/>
      <c r="B270" s="38"/>
      <c r="C270" s="214" t="s">
        <v>516</v>
      </c>
      <c r="D270" s="214" t="s">
        <v>126</v>
      </c>
      <c r="E270" s="215" t="s">
        <v>517</v>
      </c>
      <c r="F270" s="216" t="s">
        <v>518</v>
      </c>
      <c r="G270" s="217" t="s">
        <v>488</v>
      </c>
      <c r="H270" s="218">
        <v>3</v>
      </c>
      <c r="I270" s="219"/>
      <c r="J270" s="220">
        <f>ROUND(I270*H270,2)</f>
        <v>0</v>
      </c>
      <c r="K270" s="221"/>
      <c r="L270" s="43"/>
      <c r="M270" s="222" t="s">
        <v>1</v>
      </c>
      <c r="N270" s="223" t="s">
        <v>41</v>
      </c>
      <c r="O270" s="90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6" t="s">
        <v>216</v>
      </c>
      <c r="AT270" s="226" t="s">
        <v>126</v>
      </c>
      <c r="AU270" s="226" t="s">
        <v>86</v>
      </c>
      <c r="AY270" s="16" t="s">
        <v>123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6" t="s">
        <v>84</v>
      </c>
      <c r="BK270" s="227">
        <f>ROUND(I270*H270,2)</f>
        <v>0</v>
      </c>
      <c r="BL270" s="16" t="s">
        <v>216</v>
      </c>
      <c r="BM270" s="226" t="s">
        <v>519</v>
      </c>
    </row>
    <row r="271" spans="1:65" s="2" customFormat="1" ht="33" customHeight="1">
      <c r="A271" s="37"/>
      <c r="B271" s="38"/>
      <c r="C271" s="214" t="s">
        <v>520</v>
      </c>
      <c r="D271" s="214" t="s">
        <v>126</v>
      </c>
      <c r="E271" s="215" t="s">
        <v>521</v>
      </c>
      <c r="F271" s="216" t="s">
        <v>522</v>
      </c>
      <c r="G271" s="217" t="s">
        <v>215</v>
      </c>
      <c r="H271" s="218">
        <v>694</v>
      </c>
      <c r="I271" s="219"/>
      <c r="J271" s="220">
        <f>ROUND(I271*H271,2)</f>
        <v>0</v>
      </c>
      <c r="K271" s="221"/>
      <c r="L271" s="43"/>
      <c r="M271" s="222" t="s">
        <v>1</v>
      </c>
      <c r="N271" s="223" t="s">
        <v>41</v>
      </c>
      <c r="O271" s="90"/>
      <c r="P271" s="224">
        <f>O271*H271</f>
        <v>0</v>
      </c>
      <c r="Q271" s="224">
        <v>0.05264</v>
      </c>
      <c r="R271" s="224">
        <f>Q271*H271</f>
        <v>36.53216</v>
      </c>
      <c r="S271" s="224">
        <v>0</v>
      </c>
      <c r="T271" s="225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6" t="s">
        <v>216</v>
      </c>
      <c r="AT271" s="226" t="s">
        <v>126</v>
      </c>
      <c r="AU271" s="226" t="s">
        <v>86</v>
      </c>
      <c r="AY271" s="16" t="s">
        <v>123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6" t="s">
        <v>84</v>
      </c>
      <c r="BK271" s="227">
        <f>ROUND(I271*H271,2)</f>
        <v>0</v>
      </c>
      <c r="BL271" s="16" t="s">
        <v>216</v>
      </c>
      <c r="BM271" s="226" t="s">
        <v>523</v>
      </c>
    </row>
    <row r="272" spans="1:51" s="13" customFormat="1" ht="12">
      <c r="A272" s="13"/>
      <c r="B272" s="228"/>
      <c r="C272" s="229"/>
      <c r="D272" s="230" t="s">
        <v>132</v>
      </c>
      <c r="E272" s="231" t="s">
        <v>1</v>
      </c>
      <c r="F272" s="232" t="s">
        <v>524</v>
      </c>
      <c r="G272" s="229"/>
      <c r="H272" s="233">
        <v>694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132</v>
      </c>
      <c r="AU272" s="239" t="s">
        <v>86</v>
      </c>
      <c r="AV272" s="13" t="s">
        <v>86</v>
      </c>
      <c r="AW272" s="13" t="s">
        <v>32</v>
      </c>
      <c r="AX272" s="13" t="s">
        <v>76</v>
      </c>
      <c r="AY272" s="239" t="s">
        <v>123</v>
      </c>
    </row>
    <row r="273" spans="1:65" s="2" customFormat="1" ht="16.5" customHeight="1">
      <c r="A273" s="37"/>
      <c r="B273" s="38"/>
      <c r="C273" s="214" t="s">
        <v>525</v>
      </c>
      <c r="D273" s="214" t="s">
        <v>126</v>
      </c>
      <c r="E273" s="215" t="s">
        <v>526</v>
      </c>
      <c r="F273" s="216" t="s">
        <v>527</v>
      </c>
      <c r="G273" s="217" t="s">
        <v>215</v>
      </c>
      <c r="H273" s="218">
        <v>97</v>
      </c>
      <c r="I273" s="219"/>
      <c r="J273" s="220">
        <f>ROUND(I273*H273,2)</f>
        <v>0</v>
      </c>
      <c r="K273" s="221"/>
      <c r="L273" s="43"/>
      <c r="M273" s="222" t="s">
        <v>1</v>
      </c>
      <c r="N273" s="223" t="s">
        <v>41</v>
      </c>
      <c r="O273" s="90"/>
      <c r="P273" s="224">
        <f>O273*H273</f>
        <v>0</v>
      </c>
      <c r="Q273" s="224">
        <v>0.05264</v>
      </c>
      <c r="R273" s="224">
        <f>Q273*H273</f>
        <v>5.1060799999999995</v>
      </c>
      <c r="S273" s="224">
        <v>0</v>
      </c>
      <c r="T273" s="22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6" t="s">
        <v>216</v>
      </c>
      <c r="AT273" s="226" t="s">
        <v>126</v>
      </c>
      <c r="AU273" s="226" t="s">
        <v>86</v>
      </c>
      <c r="AY273" s="16" t="s">
        <v>123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6" t="s">
        <v>84</v>
      </c>
      <c r="BK273" s="227">
        <f>ROUND(I273*H273,2)</f>
        <v>0</v>
      </c>
      <c r="BL273" s="16" t="s">
        <v>216</v>
      </c>
      <c r="BM273" s="226" t="s">
        <v>528</v>
      </c>
    </row>
    <row r="274" spans="1:51" s="13" customFormat="1" ht="12">
      <c r="A274" s="13"/>
      <c r="B274" s="228"/>
      <c r="C274" s="229"/>
      <c r="D274" s="230" t="s">
        <v>132</v>
      </c>
      <c r="E274" s="231" t="s">
        <v>1</v>
      </c>
      <c r="F274" s="232" t="s">
        <v>515</v>
      </c>
      <c r="G274" s="229"/>
      <c r="H274" s="233">
        <v>97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132</v>
      </c>
      <c r="AU274" s="239" t="s">
        <v>86</v>
      </c>
      <c r="AV274" s="13" t="s">
        <v>86</v>
      </c>
      <c r="AW274" s="13" t="s">
        <v>32</v>
      </c>
      <c r="AX274" s="13" t="s">
        <v>84</v>
      </c>
      <c r="AY274" s="239" t="s">
        <v>123</v>
      </c>
    </row>
    <row r="275" spans="1:65" s="2" customFormat="1" ht="24.15" customHeight="1">
      <c r="A275" s="37"/>
      <c r="B275" s="38"/>
      <c r="C275" s="214" t="s">
        <v>529</v>
      </c>
      <c r="D275" s="214" t="s">
        <v>126</v>
      </c>
      <c r="E275" s="215" t="s">
        <v>530</v>
      </c>
      <c r="F275" s="216" t="s">
        <v>531</v>
      </c>
      <c r="G275" s="217" t="s">
        <v>215</v>
      </c>
      <c r="H275" s="218">
        <v>97</v>
      </c>
      <c r="I275" s="219"/>
      <c r="J275" s="220">
        <f>ROUND(I275*H275,2)</f>
        <v>0</v>
      </c>
      <c r="K275" s="221"/>
      <c r="L275" s="43"/>
      <c r="M275" s="222" t="s">
        <v>1</v>
      </c>
      <c r="N275" s="223" t="s">
        <v>41</v>
      </c>
      <c r="O275" s="90"/>
      <c r="P275" s="224">
        <f>O275*H275</f>
        <v>0</v>
      </c>
      <c r="Q275" s="224">
        <v>0.203</v>
      </c>
      <c r="R275" s="224">
        <f>Q275*H275</f>
        <v>19.691000000000003</v>
      </c>
      <c r="S275" s="224">
        <v>0</v>
      </c>
      <c r="T275" s="225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6" t="s">
        <v>216</v>
      </c>
      <c r="AT275" s="226" t="s">
        <v>126</v>
      </c>
      <c r="AU275" s="226" t="s">
        <v>86</v>
      </c>
      <c r="AY275" s="16" t="s">
        <v>123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6" t="s">
        <v>84</v>
      </c>
      <c r="BK275" s="227">
        <f>ROUND(I275*H275,2)</f>
        <v>0</v>
      </c>
      <c r="BL275" s="16" t="s">
        <v>216</v>
      </c>
      <c r="BM275" s="226" t="s">
        <v>532</v>
      </c>
    </row>
    <row r="276" spans="1:51" s="13" customFormat="1" ht="12">
      <c r="A276" s="13"/>
      <c r="B276" s="228"/>
      <c r="C276" s="229"/>
      <c r="D276" s="230" t="s">
        <v>132</v>
      </c>
      <c r="E276" s="231" t="s">
        <v>1</v>
      </c>
      <c r="F276" s="232" t="s">
        <v>515</v>
      </c>
      <c r="G276" s="229"/>
      <c r="H276" s="233">
        <v>97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132</v>
      </c>
      <c r="AU276" s="239" t="s">
        <v>86</v>
      </c>
      <c r="AV276" s="13" t="s">
        <v>86</v>
      </c>
      <c r="AW276" s="13" t="s">
        <v>32</v>
      </c>
      <c r="AX276" s="13" t="s">
        <v>84</v>
      </c>
      <c r="AY276" s="239" t="s">
        <v>123</v>
      </c>
    </row>
    <row r="277" spans="1:65" s="2" customFormat="1" ht="24.15" customHeight="1">
      <c r="A277" s="37"/>
      <c r="B277" s="38"/>
      <c r="C277" s="214" t="s">
        <v>533</v>
      </c>
      <c r="D277" s="214" t="s">
        <v>126</v>
      </c>
      <c r="E277" s="215" t="s">
        <v>534</v>
      </c>
      <c r="F277" s="216" t="s">
        <v>535</v>
      </c>
      <c r="G277" s="217" t="s">
        <v>258</v>
      </c>
      <c r="H277" s="218">
        <v>21</v>
      </c>
      <c r="I277" s="219"/>
      <c r="J277" s="220">
        <f>ROUND(I277*H277,2)</f>
        <v>0</v>
      </c>
      <c r="K277" s="221"/>
      <c r="L277" s="43"/>
      <c r="M277" s="222" t="s">
        <v>1</v>
      </c>
      <c r="N277" s="223" t="s">
        <v>41</v>
      </c>
      <c r="O277" s="90"/>
      <c r="P277" s="224">
        <f>O277*H277</f>
        <v>0</v>
      </c>
      <c r="Q277" s="224">
        <v>0.0038</v>
      </c>
      <c r="R277" s="224">
        <f>Q277*H277</f>
        <v>0.0798</v>
      </c>
      <c r="S277" s="224">
        <v>0</v>
      </c>
      <c r="T277" s="225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6" t="s">
        <v>216</v>
      </c>
      <c r="AT277" s="226" t="s">
        <v>126</v>
      </c>
      <c r="AU277" s="226" t="s">
        <v>86</v>
      </c>
      <c r="AY277" s="16" t="s">
        <v>123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6" t="s">
        <v>84</v>
      </c>
      <c r="BK277" s="227">
        <f>ROUND(I277*H277,2)</f>
        <v>0</v>
      </c>
      <c r="BL277" s="16" t="s">
        <v>216</v>
      </c>
      <c r="BM277" s="226" t="s">
        <v>536</v>
      </c>
    </row>
    <row r="278" spans="1:65" s="2" customFormat="1" ht="21.75" customHeight="1">
      <c r="A278" s="37"/>
      <c r="B278" s="38"/>
      <c r="C278" s="214" t="s">
        <v>537</v>
      </c>
      <c r="D278" s="214" t="s">
        <v>126</v>
      </c>
      <c r="E278" s="215" t="s">
        <v>538</v>
      </c>
      <c r="F278" s="216" t="s">
        <v>539</v>
      </c>
      <c r="G278" s="217" t="s">
        <v>258</v>
      </c>
      <c r="H278" s="218">
        <v>14</v>
      </c>
      <c r="I278" s="219"/>
      <c r="J278" s="220">
        <f>ROUND(I278*H278,2)</f>
        <v>0</v>
      </c>
      <c r="K278" s="221"/>
      <c r="L278" s="43"/>
      <c r="M278" s="222" t="s">
        <v>1</v>
      </c>
      <c r="N278" s="223" t="s">
        <v>41</v>
      </c>
      <c r="O278" s="90"/>
      <c r="P278" s="224">
        <f>O278*H278</f>
        <v>0</v>
      </c>
      <c r="Q278" s="224">
        <v>0.0076</v>
      </c>
      <c r="R278" s="224">
        <f>Q278*H278</f>
        <v>0.1064</v>
      </c>
      <c r="S278" s="224">
        <v>0</v>
      </c>
      <c r="T278" s="225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6" t="s">
        <v>216</v>
      </c>
      <c r="AT278" s="226" t="s">
        <v>126</v>
      </c>
      <c r="AU278" s="226" t="s">
        <v>86</v>
      </c>
      <c r="AY278" s="16" t="s">
        <v>123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6" t="s">
        <v>84</v>
      </c>
      <c r="BK278" s="227">
        <f>ROUND(I278*H278,2)</f>
        <v>0</v>
      </c>
      <c r="BL278" s="16" t="s">
        <v>216</v>
      </c>
      <c r="BM278" s="226" t="s">
        <v>540</v>
      </c>
    </row>
    <row r="279" spans="1:65" s="2" customFormat="1" ht="24.15" customHeight="1">
      <c r="A279" s="37"/>
      <c r="B279" s="38"/>
      <c r="C279" s="214" t="s">
        <v>541</v>
      </c>
      <c r="D279" s="214" t="s">
        <v>126</v>
      </c>
      <c r="E279" s="215" t="s">
        <v>542</v>
      </c>
      <c r="F279" s="216" t="s">
        <v>543</v>
      </c>
      <c r="G279" s="217" t="s">
        <v>215</v>
      </c>
      <c r="H279" s="218">
        <v>46</v>
      </c>
      <c r="I279" s="219"/>
      <c r="J279" s="220">
        <f>ROUND(I279*H279,2)</f>
        <v>0</v>
      </c>
      <c r="K279" s="221"/>
      <c r="L279" s="43"/>
      <c r="M279" s="222" t="s">
        <v>1</v>
      </c>
      <c r="N279" s="223" t="s">
        <v>41</v>
      </c>
      <c r="O279" s="90"/>
      <c r="P279" s="224">
        <f>O279*H279</f>
        <v>0</v>
      </c>
      <c r="Q279" s="224">
        <v>0.18</v>
      </c>
      <c r="R279" s="224">
        <f>Q279*H279</f>
        <v>8.28</v>
      </c>
      <c r="S279" s="224">
        <v>0</v>
      </c>
      <c r="T279" s="225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6" t="s">
        <v>216</v>
      </c>
      <c r="AT279" s="226" t="s">
        <v>126</v>
      </c>
      <c r="AU279" s="226" t="s">
        <v>86</v>
      </c>
      <c r="AY279" s="16" t="s">
        <v>123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6" t="s">
        <v>84</v>
      </c>
      <c r="BK279" s="227">
        <f>ROUND(I279*H279,2)</f>
        <v>0</v>
      </c>
      <c r="BL279" s="16" t="s">
        <v>216</v>
      </c>
      <c r="BM279" s="226" t="s">
        <v>544</v>
      </c>
    </row>
    <row r="280" spans="1:51" s="13" customFormat="1" ht="12">
      <c r="A280" s="13"/>
      <c r="B280" s="228"/>
      <c r="C280" s="229"/>
      <c r="D280" s="230" t="s">
        <v>132</v>
      </c>
      <c r="E280" s="231" t="s">
        <v>1</v>
      </c>
      <c r="F280" s="232" t="s">
        <v>545</v>
      </c>
      <c r="G280" s="229"/>
      <c r="H280" s="233">
        <v>46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132</v>
      </c>
      <c r="AU280" s="239" t="s">
        <v>86</v>
      </c>
      <c r="AV280" s="13" t="s">
        <v>86</v>
      </c>
      <c r="AW280" s="13" t="s">
        <v>32</v>
      </c>
      <c r="AX280" s="13" t="s">
        <v>84</v>
      </c>
      <c r="AY280" s="239" t="s">
        <v>123</v>
      </c>
    </row>
    <row r="281" spans="1:65" s="2" customFormat="1" ht="24.15" customHeight="1">
      <c r="A281" s="37"/>
      <c r="B281" s="38"/>
      <c r="C281" s="214" t="s">
        <v>546</v>
      </c>
      <c r="D281" s="214" t="s">
        <v>126</v>
      </c>
      <c r="E281" s="215" t="s">
        <v>547</v>
      </c>
      <c r="F281" s="216" t="s">
        <v>548</v>
      </c>
      <c r="G281" s="217" t="s">
        <v>215</v>
      </c>
      <c r="H281" s="218">
        <v>194</v>
      </c>
      <c r="I281" s="219"/>
      <c r="J281" s="220">
        <f>ROUND(I281*H281,2)</f>
        <v>0</v>
      </c>
      <c r="K281" s="221"/>
      <c r="L281" s="43"/>
      <c r="M281" s="222" t="s">
        <v>1</v>
      </c>
      <c r="N281" s="223" t="s">
        <v>41</v>
      </c>
      <c r="O281" s="90"/>
      <c r="P281" s="224">
        <f>O281*H281</f>
        <v>0</v>
      </c>
      <c r="Q281" s="224">
        <v>0.108</v>
      </c>
      <c r="R281" s="224">
        <f>Q281*H281</f>
        <v>20.951999999999998</v>
      </c>
      <c r="S281" s="224">
        <v>0</v>
      </c>
      <c r="T281" s="225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6" t="s">
        <v>216</v>
      </c>
      <c r="AT281" s="226" t="s">
        <v>126</v>
      </c>
      <c r="AU281" s="226" t="s">
        <v>86</v>
      </c>
      <c r="AY281" s="16" t="s">
        <v>123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6" t="s">
        <v>84</v>
      </c>
      <c r="BK281" s="227">
        <f>ROUND(I281*H281,2)</f>
        <v>0</v>
      </c>
      <c r="BL281" s="16" t="s">
        <v>216</v>
      </c>
      <c r="BM281" s="226" t="s">
        <v>549</v>
      </c>
    </row>
    <row r="282" spans="1:51" s="13" customFormat="1" ht="12">
      <c r="A282" s="13"/>
      <c r="B282" s="228"/>
      <c r="C282" s="229"/>
      <c r="D282" s="230" t="s">
        <v>132</v>
      </c>
      <c r="E282" s="231" t="s">
        <v>1</v>
      </c>
      <c r="F282" s="232" t="s">
        <v>550</v>
      </c>
      <c r="G282" s="229"/>
      <c r="H282" s="233">
        <v>194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132</v>
      </c>
      <c r="AU282" s="239" t="s">
        <v>86</v>
      </c>
      <c r="AV282" s="13" t="s">
        <v>86</v>
      </c>
      <c r="AW282" s="13" t="s">
        <v>32</v>
      </c>
      <c r="AX282" s="13" t="s">
        <v>84</v>
      </c>
      <c r="AY282" s="239" t="s">
        <v>123</v>
      </c>
    </row>
    <row r="283" spans="1:65" s="2" customFormat="1" ht="24.15" customHeight="1">
      <c r="A283" s="37"/>
      <c r="B283" s="38"/>
      <c r="C283" s="214" t="s">
        <v>551</v>
      </c>
      <c r="D283" s="214" t="s">
        <v>126</v>
      </c>
      <c r="E283" s="215" t="s">
        <v>552</v>
      </c>
      <c r="F283" s="216" t="s">
        <v>553</v>
      </c>
      <c r="G283" s="217" t="s">
        <v>215</v>
      </c>
      <c r="H283" s="218">
        <v>242</v>
      </c>
      <c r="I283" s="219"/>
      <c r="J283" s="220">
        <f>ROUND(I283*H283,2)</f>
        <v>0</v>
      </c>
      <c r="K283" s="221"/>
      <c r="L283" s="43"/>
      <c r="M283" s="222" t="s">
        <v>1</v>
      </c>
      <c r="N283" s="223" t="s">
        <v>41</v>
      </c>
      <c r="O283" s="90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6" t="s">
        <v>216</v>
      </c>
      <c r="AT283" s="226" t="s">
        <v>126</v>
      </c>
      <c r="AU283" s="226" t="s">
        <v>86</v>
      </c>
      <c r="AY283" s="16" t="s">
        <v>123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6" t="s">
        <v>84</v>
      </c>
      <c r="BK283" s="227">
        <f>ROUND(I283*H283,2)</f>
        <v>0</v>
      </c>
      <c r="BL283" s="16" t="s">
        <v>216</v>
      </c>
      <c r="BM283" s="226" t="s">
        <v>554</v>
      </c>
    </row>
    <row r="284" spans="1:65" s="2" customFormat="1" ht="24.15" customHeight="1">
      <c r="A284" s="37"/>
      <c r="B284" s="38"/>
      <c r="C284" s="214" t="s">
        <v>555</v>
      </c>
      <c r="D284" s="214" t="s">
        <v>126</v>
      </c>
      <c r="E284" s="215" t="s">
        <v>556</v>
      </c>
      <c r="F284" s="216" t="s">
        <v>557</v>
      </c>
      <c r="G284" s="217" t="s">
        <v>215</v>
      </c>
      <c r="H284" s="218">
        <v>452</v>
      </c>
      <c r="I284" s="219"/>
      <c r="J284" s="220">
        <f>ROUND(I284*H284,2)</f>
        <v>0</v>
      </c>
      <c r="K284" s="221"/>
      <c r="L284" s="43"/>
      <c r="M284" s="222" t="s">
        <v>1</v>
      </c>
      <c r="N284" s="223" t="s">
        <v>41</v>
      </c>
      <c r="O284" s="90"/>
      <c r="P284" s="224">
        <f>O284*H284</f>
        <v>0</v>
      </c>
      <c r="Q284" s="224">
        <v>0</v>
      </c>
      <c r="R284" s="224">
        <f>Q284*H284</f>
        <v>0</v>
      </c>
      <c r="S284" s="224">
        <v>0</v>
      </c>
      <c r="T284" s="225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6" t="s">
        <v>216</v>
      </c>
      <c r="AT284" s="226" t="s">
        <v>126</v>
      </c>
      <c r="AU284" s="226" t="s">
        <v>86</v>
      </c>
      <c r="AY284" s="16" t="s">
        <v>123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6" t="s">
        <v>84</v>
      </c>
      <c r="BK284" s="227">
        <f>ROUND(I284*H284,2)</f>
        <v>0</v>
      </c>
      <c r="BL284" s="16" t="s">
        <v>216</v>
      </c>
      <c r="BM284" s="226" t="s">
        <v>558</v>
      </c>
    </row>
    <row r="285" spans="1:65" s="2" customFormat="1" ht="24.15" customHeight="1">
      <c r="A285" s="37"/>
      <c r="B285" s="38"/>
      <c r="C285" s="214" t="s">
        <v>559</v>
      </c>
      <c r="D285" s="214" t="s">
        <v>126</v>
      </c>
      <c r="E285" s="215" t="s">
        <v>560</v>
      </c>
      <c r="F285" s="216" t="s">
        <v>561</v>
      </c>
      <c r="G285" s="217" t="s">
        <v>215</v>
      </c>
      <c r="H285" s="218">
        <v>97</v>
      </c>
      <c r="I285" s="219"/>
      <c r="J285" s="220">
        <f>ROUND(I285*H285,2)</f>
        <v>0</v>
      </c>
      <c r="K285" s="221"/>
      <c r="L285" s="43"/>
      <c r="M285" s="222" t="s">
        <v>1</v>
      </c>
      <c r="N285" s="223" t="s">
        <v>41</v>
      </c>
      <c r="O285" s="90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6" t="s">
        <v>216</v>
      </c>
      <c r="AT285" s="226" t="s">
        <v>126</v>
      </c>
      <c r="AU285" s="226" t="s">
        <v>86</v>
      </c>
      <c r="AY285" s="16" t="s">
        <v>123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6" t="s">
        <v>84</v>
      </c>
      <c r="BK285" s="227">
        <f>ROUND(I285*H285,2)</f>
        <v>0</v>
      </c>
      <c r="BL285" s="16" t="s">
        <v>216</v>
      </c>
      <c r="BM285" s="226" t="s">
        <v>562</v>
      </c>
    </row>
    <row r="286" spans="1:65" s="2" customFormat="1" ht="21.75" customHeight="1">
      <c r="A286" s="37"/>
      <c r="B286" s="38"/>
      <c r="C286" s="214" t="s">
        <v>563</v>
      </c>
      <c r="D286" s="214" t="s">
        <v>126</v>
      </c>
      <c r="E286" s="215" t="s">
        <v>564</v>
      </c>
      <c r="F286" s="216" t="s">
        <v>565</v>
      </c>
      <c r="G286" s="217" t="s">
        <v>488</v>
      </c>
      <c r="H286" s="218">
        <v>3</v>
      </c>
      <c r="I286" s="219"/>
      <c r="J286" s="220">
        <f>ROUND(I286*H286,2)</f>
        <v>0</v>
      </c>
      <c r="K286" s="221"/>
      <c r="L286" s="43"/>
      <c r="M286" s="222" t="s">
        <v>1</v>
      </c>
      <c r="N286" s="223" t="s">
        <v>41</v>
      </c>
      <c r="O286" s="90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6" t="s">
        <v>216</v>
      </c>
      <c r="AT286" s="226" t="s">
        <v>126</v>
      </c>
      <c r="AU286" s="226" t="s">
        <v>86</v>
      </c>
      <c r="AY286" s="16" t="s">
        <v>123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6" t="s">
        <v>84</v>
      </c>
      <c r="BK286" s="227">
        <f>ROUND(I286*H286,2)</f>
        <v>0</v>
      </c>
      <c r="BL286" s="16" t="s">
        <v>216</v>
      </c>
      <c r="BM286" s="226" t="s">
        <v>566</v>
      </c>
    </row>
    <row r="287" spans="1:65" s="2" customFormat="1" ht="21.75" customHeight="1">
      <c r="A287" s="37"/>
      <c r="B287" s="38"/>
      <c r="C287" s="214" t="s">
        <v>567</v>
      </c>
      <c r="D287" s="214" t="s">
        <v>126</v>
      </c>
      <c r="E287" s="215" t="s">
        <v>568</v>
      </c>
      <c r="F287" s="216" t="s">
        <v>569</v>
      </c>
      <c r="G287" s="217" t="s">
        <v>488</v>
      </c>
      <c r="H287" s="218">
        <v>65.421</v>
      </c>
      <c r="I287" s="219"/>
      <c r="J287" s="220">
        <f>ROUND(I287*H287,2)</f>
        <v>0</v>
      </c>
      <c r="K287" s="221"/>
      <c r="L287" s="43"/>
      <c r="M287" s="222" t="s">
        <v>1</v>
      </c>
      <c r="N287" s="223" t="s">
        <v>41</v>
      </c>
      <c r="O287" s="90"/>
      <c r="P287" s="224">
        <f>O287*H287</f>
        <v>0</v>
      </c>
      <c r="Q287" s="224">
        <v>0</v>
      </c>
      <c r="R287" s="224">
        <f>Q287*H287</f>
        <v>0</v>
      </c>
      <c r="S287" s="224">
        <v>0</v>
      </c>
      <c r="T287" s="225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6" t="s">
        <v>216</v>
      </c>
      <c r="AT287" s="226" t="s">
        <v>126</v>
      </c>
      <c r="AU287" s="226" t="s">
        <v>86</v>
      </c>
      <c r="AY287" s="16" t="s">
        <v>123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6" t="s">
        <v>84</v>
      </c>
      <c r="BK287" s="227">
        <f>ROUND(I287*H287,2)</f>
        <v>0</v>
      </c>
      <c r="BL287" s="16" t="s">
        <v>216</v>
      </c>
      <c r="BM287" s="226" t="s">
        <v>570</v>
      </c>
    </row>
    <row r="288" spans="1:51" s="13" customFormat="1" ht="12">
      <c r="A288" s="13"/>
      <c r="B288" s="228"/>
      <c r="C288" s="229"/>
      <c r="D288" s="230" t="s">
        <v>132</v>
      </c>
      <c r="E288" s="231" t="s">
        <v>1</v>
      </c>
      <c r="F288" s="232" t="s">
        <v>571</v>
      </c>
      <c r="G288" s="229"/>
      <c r="H288" s="233">
        <v>48.58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132</v>
      </c>
      <c r="AU288" s="239" t="s">
        <v>86</v>
      </c>
      <c r="AV288" s="13" t="s">
        <v>86</v>
      </c>
      <c r="AW288" s="13" t="s">
        <v>32</v>
      </c>
      <c r="AX288" s="13" t="s">
        <v>76</v>
      </c>
      <c r="AY288" s="239" t="s">
        <v>123</v>
      </c>
    </row>
    <row r="289" spans="1:51" s="13" customFormat="1" ht="12">
      <c r="A289" s="13"/>
      <c r="B289" s="228"/>
      <c r="C289" s="229"/>
      <c r="D289" s="230" t="s">
        <v>132</v>
      </c>
      <c r="E289" s="231" t="s">
        <v>1</v>
      </c>
      <c r="F289" s="232" t="s">
        <v>572</v>
      </c>
      <c r="G289" s="229"/>
      <c r="H289" s="233">
        <v>14.55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132</v>
      </c>
      <c r="AU289" s="239" t="s">
        <v>86</v>
      </c>
      <c r="AV289" s="13" t="s">
        <v>86</v>
      </c>
      <c r="AW289" s="13" t="s">
        <v>32</v>
      </c>
      <c r="AX289" s="13" t="s">
        <v>76</v>
      </c>
      <c r="AY289" s="239" t="s">
        <v>123</v>
      </c>
    </row>
    <row r="290" spans="1:51" s="13" customFormat="1" ht="12">
      <c r="A290" s="13"/>
      <c r="B290" s="228"/>
      <c r="C290" s="229"/>
      <c r="D290" s="230" t="s">
        <v>132</v>
      </c>
      <c r="E290" s="231" t="s">
        <v>1</v>
      </c>
      <c r="F290" s="232" t="s">
        <v>573</v>
      </c>
      <c r="G290" s="229"/>
      <c r="H290" s="233">
        <v>2.291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9" t="s">
        <v>132</v>
      </c>
      <c r="AU290" s="239" t="s">
        <v>86</v>
      </c>
      <c r="AV290" s="13" t="s">
        <v>86</v>
      </c>
      <c r="AW290" s="13" t="s">
        <v>32</v>
      </c>
      <c r="AX290" s="13" t="s">
        <v>76</v>
      </c>
      <c r="AY290" s="239" t="s">
        <v>123</v>
      </c>
    </row>
    <row r="291" spans="1:65" s="2" customFormat="1" ht="24.15" customHeight="1">
      <c r="A291" s="37"/>
      <c r="B291" s="38"/>
      <c r="C291" s="214" t="s">
        <v>574</v>
      </c>
      <c r="D291" s="214" t="s">
        <v>126</v>
      </c>
      <c r="E291" s="215" t="s">
        <v>575</v>
      </c>
      <c r="F291" s="216" t="s">
        <v>576</v>
      </c>
      <c r="G291" s="217" t="s">
        <v>488</v>
      </c>
      <c r="H291" s="218">
        <v>981.315</v>
      </c>
      <c r="I291" s="219"/>
      <c r="J291" s="220">
        <f>ROUND(I291*H291,2)</f>
        <v>0</v>
      </c>
      <c r="K291" s="221"/>
      <c r="L291" s="43"/>
      <c r="M291" s="222" t="s">
        <v>1</v>
      </c>
      <c r="N291" s="223" t="s">
        <v>41</v>
      </c>
      <c r="O291" s="90"/>
      <c r="P291" s="224">
        <f>O291*H291</f>
        <v>0</v>
      </c>
      <c r="Q291" s="224">
        <v>0</v>
      </c>
      <c r="R291" s="224">
        <f>Q291*H291</f>
        <v>0</v>
      </c>
      <c r="S291" s="224">
        <v>0</v>
      </c>
      <c r="T291" s="225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6" t="s">
        <v>216</v>
      </c>
      <c r="AT291" s="226" t="s">
        <v>126</v>
      </c>
      <c r="AU291" s="226" t="s">
        <v>86</v>
      </c>
      <c r="AY291" s="16" t="s">
        <v>123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6" t="s">
        <v>84</v>
      </c>
      <c r="BK291" s="227">
        <f>ROUND(I291*H291,2)</f>
        <v>0</v>
      </c>
      <c r="BL291" s="16" t="s">
        <v>216</v>
      </c>
      <c r="BM291" s="226" t="s">
        <v>577</v>
      </c>
    </row>
    <row r="292" spans="1:51" s="13" customFormat="1" ht="12">
      <c r="A292" s="13"/>
      <c r="B292" s="228"/>
      <c r="C292" s="229"/>
      <c r="D292" s="230" t="s">
        <v>132</v>
      </c>
      <c r="E292" s="231" t="s">
        <v>1</v>
      </c>
      <c r="F292" s="232" t="s">
        <v>578</v>
      </c>
      <c r="G292" s="229"/>
      <c r="H292" s="233">
        <v>981.315</v>
      </c>
      <c r="I292" s="234"/>
      <c r="J292" s="229"/>
      <c r="K292" s="229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132</v>
      </c>
      <c r="AU292" s="239" t="s">
        <v>86</v>
      </c>
      <c r="AV292" s="13" t="s">
        <v>86</v>
      </c>
      <c r="AW292" s="13" t="s">
        <v>32</v>
      </c>
      <c r="AX292" s="13" t="s">
        <v>84</v>
      </c>
      <c r="AY292" s="239" t="s">
        <v>123</v>
      </c>
    </row>
    <row r="293" spans="1:65" s="2" customFormat="1" ht="16.5" customHeight="1">
      <c r="A293" s="37"/>
      <c r="B293" s="38"/>
      <c r="C293" s="214" t="s">
        <v>579</v>
      </c>
      <c r="D293" s="214" t="s">
        <v>126</v>
      </c>
      <c r="E293" s="215" t="s">
        <v>580</v>
      </c>
      <c r="F293" s="216" t="s">
        <v>581</v>
      </c>
      <c r="G293" s="217" t="s">
        <v>582</v>
      </c>
      <c r="H293" s="218">
        <v>68.907</v>
      </c>
      <c r="I293" s="219"/>
      <c r="J293" s="220">
        <f>ROUND(I293*H293,2)</f>
        <v>0</v>
      </c>
      <c r="K293" s="221"/>
      <c r="L293" s="43"/>
      <c r="M293" s="222" t="s">
        <v>1</v>
      </c>
      <c r="N293" s="223" t="s">
        <v>41</v>
      </c>
      <c r="O293" s="90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6" t="s">
        <v>216</v>
      </c>
      <c r="AT293" s="226" t="s">
        <v>126</v>
      </c>
      <c r="AU293" s="226" t="s">
        <v>86</v>
      </c>
      <c r="AY293" s="16" t="s">
        <v>123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6" t="s">
        <v>84</v>
      </c>
      <c r="BK293" s="227">
        <f>ROUND(I293*H293,2)</f>
        <v>0</v>
      </c>
      <c r="BL293" s="16" t="s">
        <v>216</v>
      </c>
      <c r="BM293" s="226" t="s">
        <v>583</v>
      </c>
    </row>
    <row r="294" spans="1:51" s="13" customFormat="1" ht="12">
      <c r="A294" s="13"/>
      <c r="B294" s="228"/>
      <c r="C294" s="229"/>
      <c r="D294" s="230" t="s">
        <v>132</v>
      </c>
      <c r="E294" s="231" t="s">
        <v>1</v>
      </c>
      <c r="F294" s="232" t="s">
        <v>584</v>
      </c>
      <c r="G294" s="229"/>
      <c r="H294" s="233">
        <v>52.587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132</v>
      </c>
      <c r="AU294" s="239" t="s">
        <v>86</v>
      </c>
      <c r="AV294" s="13" t="s">
        <v>86</v>
      </c>
      <c r="AW294" s="13" t="s">
        <v>32</v>
      </c>
      <c r="AX294" s="13" t="s">
        <v>76</v>
      </c>
      <c r="AY294" s="239" t="s">
        <v>123</v>
      </c>
    </row>
    <row r="295" spans="1:51" s="13" customFormat="1" ht="12">
      <c r="A295" s="13"/>
      <c r="B295" s="228"/>
      <c r="C295" s="229"/>
      <c r="D295" s="230" t="s">
        <v>132</v>
      </c>
      <c r="E295" s="231" t="s">
        <v>1</v>
      </c>
      <c r="F295" s="232" t="s">
        <v>585</v>
      </c>
      <c r="G295" s="229"/>
      <c r="H295" s="233">
        <v>16.32</v>
      </c>
      <c r="I295" s="234"/>
      <c r="J295" s="229"/>
      <c r="K295" s="229"/>
      <c r="L295" s="235"/>
      <c r="M295" s="236"/>
      <c r="N295" s="237"/>
      <c r="O295" s="237"/>
      <c r="P295" s="237"/>
      <c r="Q295" s="237"/>
      <c r="R295" s="237"/>
      <c r="S295" s="237"/>
      <c r="T295" s="23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9" t="s">
        <v>132</v>
      </c>
      <c r="AU295" s="239" t="s">
        <v>86</v>
      </c>
      <c r="AV295" s="13" t="s">
        <v>86</v>
      </c>
      <c r="AW295" s="13" t="s">
        <v>32</v>
      </c>
      <c r="AX295" s="13" t="s">
        <v>76</v>
      </c>
      <c r="AY295" s="239" t="s">
        <v>123</v>
      </c>
    </row>
    <row r="296" spans="1:65" s="2" customFormat="1" ht="24.15" customHeight="1">
      <c r="A296" s="37"/>
      <c r="B296" s="38"/>
      <c r="C296" s="214" t="s">
        <v>586</v>
      </c>
      <c r="D296" s="214" t="s">
        <v>126</v>
      </c>
      <c r="E296" s="215" t="s">
        <v>587</v>
      </c>
      <c r="F296" s="216" t="s">
        <v>588</v>
      </c>
      <c r="G296" s="217" t="s">
        <v>582</v>
      </c>
      <c r="H296" s="218">
        <v>1033.605</v>
      </c>
      <c r="I296" s="219"/>
      <c r="J296" s="220">
        <f>ROUND(I296*H296,2)</f>
        <v>0</v>
      </c>
      <c r="K296" s="221"/>
      <c r="L296" s="43"/>
      <c r="M296" s="222" t="s">
        <v>1</v>
      </c>
      <c r="N296" s="223" t="s">
        <v>41</v>
      </c>
      <c r="O296" s="90"/>
      <c r="P296" s="224">
        <f>O296*H296</f>
        <v>0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6" t="s">
        <v>216</v>
      </c>
      <c r="AT296" s="226" t="s">
        <v>126</v>
      </c>
      <c r="AU296" s="226" t="s">
        <v>86</v>
      </c>
      <c r="AY296" s="16" t="s">
        <v>123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6" t="s">
        <v>84</v>
      </c>
      <c r="BK296" s="227">
        <f>ROUND(I296*H296,2)</f>
        <v>0</v>
      </c>
      <c r="BL296" s="16" t="s">
        <v>216</v>
      </c>
      <c r="BM296" s="226" t="s">
        <v>589</v>
      </c>
    </row>
    <row r="297" spans="1:51" s="13" customFormat="1" ht="12">
      <c r="A297" s="13"/>
      <c r="B297" s="228"/>
      <c r="C297" s="229"/>
      <c r="D297" s="230" t="s">
        <v>132</v>
      </c>
      <c r="E297" s="231" t="s">
        <v>1</v>
      </c>
      <c r="F297" s="232" t="s">
        <v>590</v>
      </c>
      <c r="G297" s="229"/>
      <c r="H297" s="233">
        <v>1033.605</v>
      </c>
      <c r="I297" s="234"/>
      <c r="J297" s="229"/>
      <c r="K297" s="229"/>
      <c r="L297" s="235"/>
      <c r="M297" s="236"/>
      <c r="N297" s="237"/>
      <c r="O297" s="237"/>
      <c r="P297" s="237"/>
      <c r="Q297" s="237"/>
      <c r="R297" s="237"/>
      <c r="S297" s="237"/>
      <c r="T297" s="23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9" t="s">
        <v>132</v>
      </c>
      <c r="AU297" s="239" t="s">
        <v>86</v>
      </c>
      <c r="AV297" s="13" t="s">
        <v>86</v>
      </c>
      <c r="AW297" s="13" t="s">
        <v>32</v>
      </c>
      <c r="AX297" s="13" t="s">
        <v>84</v>
      </c>
      <c r="AY297" s="239" t="s">
        <v>123</v>
      </c>
    </row>
    <row r="298" spans="1:65" s="2" customFormat="1" ht="16.5" customHeight="1">
      <c r="A298" s="37"/>
      <c r="B298" s="38"/>
      <c r="C298" s="214" t="s">
        <v>591</v>
      </c>
      <c r="D298" s="214" t="s">
        <v>126</v>
      </c>
      <c r="E298" s="215" t="s">
        <v>592</v>
      </c>
      <c r="F298" s="216" t="s">
        <v>593</v>
      </c>
      <c r="G298" s="217" t="s">
        <v>582</v>
      </c>
      <c r="H298" s="218">
        <v>104.674</v>
      </c>
      <c r="I298" s="219"/>
      <c r="J298" s="220">
        <f>ROUND(I298*H298,2)</f>
        <v>0</v>
      </c>
      <c r="K298" s="221"/>
      <c r="L298" s="43"/>
      <c r="M298" s="222" t="s">
        <v>1</v>
      </c>
      <c r="N298" s="223" t="s">
        <v>41</v>
      </c>
      <c r="O298" s="90"/>
      <c r="P298" s="224">
        <f>O298*H298</f>
        <v>0</v>
      </c>
      <c r="Q298" s="224">
        <v>0</v>
      </c>
      <c r="R298" s="224">
        <f>Q298*H298</f>
        <v>0</v>
      </c>
      <c r="S298" s="224">
        <v>0</v>
      </c>
      <c r="T298" s="225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6" t="s">
        <v>216</v>
      </c>
      <c r="AT298" s="226" t="s">
        <v>126</v>
      </c>
      <c r="AU298" s="226" t="s">
        <v>86</v>
      </c>
      <c r="AY298" s="16" t="s">
        <v>123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6" t="s">
        <v>84</v>
      </c>
      <c r="BK298" s="227">
        <f>ROUND(I298*H298,2)</f>
        <v>0</v>
      </c>
      <c r="BL298" s="16" t="s">
        <v>216</v>
      </c>
      <c r="BM298" s="226" t="s">
        <v>594</v>
      </c>
    </row>
    <row r="299" spans="1:51" s="13" customFormat="1" ht="12">
      <c r="A299" s="13"/>
      <c r="B299" s="228"/>
      <c r="C299" s="229"/>
      <c r="D299" s="230" t="s">
        <v>132</v>
      </c>
      <c r="E299" s="231" t="s">
        <v>1</v>
      </c>
      <c r="F299" s="232" t="s">
        <v>595</v>
      </c>
      <c r="G299" s="229"/>
      <c r="H299" s="233">
        <v>104.674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9" t="s">
        <v>132</v>
      </c>
      <c r="AU299" s="239" t="s">
        <v>86</v>
      </c>
      <c r="AV299" s="13" t="s">
        <v>86</v>
      </c>
      <c r="AW299" s="13" t="s">
        <v>32</v>
      </c>
      <c r="AX299" s="13" t="s">
        <v>84</v>
      </c>
      <c r="AY299" s="239" t="s">
        <v>123</v>
      </c>
    </row>
    <row r="300" spans="1:65" s="2" customFormat="1" ht="16.5" customHeight="1">
      <c r="A300" s="37"/>
      <c r="B300" s="38"/>
      <c r="C300" s="214" t="s">
        <v>596</v>
      </c>
      <c r="D300" s="214" t="s">
        <v>126</v>
      </c>
      <c r="E300" s="215" t="s">
        <v>597</v>
      </c>
      <c r="F300" s="216" t="s">
        <v>598</v>
      </c>
      <c r="G300" s="217" t="s">
        <v>582</v>
      </c>
      <c r="H300" s="218">
        <v>68.907</v>
      </c>
      <c r="I300" s="219"/>
      <c r="J300" s="220">
        <f>ROUND(I300*H300,2)</f>
        <v>0</v>
      </c>
      <c r="K300" s="221"/>
      <c r="L300" s="43"/>
      <c r="M300" s="222" t="s">
        <v>1</v>
      </c>
      <c r="N300" s="223" t="s">
        <v>41</v>
      </c>
      <c r="O300" s="90"/>
      <c r="P300" s="224">
        <f>O300*H300</f>
        <v>0</v>
      </c>
      <c r="Q300" s="224">
        <v>0</v>
      </c>
      <c r="R300" s="224">
        <f>Q300*H300</f>
        <v>0</v>
      </c>
      <c r="S300" s="224">
        <v>0</v>
      </c>
      <c r="T300" s="225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6" t="s">
        <v>216</v>
      </c>
      <c r="AT300" s="226" t="s">
        <v>126</v>
      </c>
      <c r="AU300" s="226" t="s">
        <v>86</v>
      </c>
      <c r="AY300" s="16" t="s">
        <v>123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6" t="s">
        <v>84</v>
      </c>
      <c r="BK300" s="227">
        <f>ROUND(I300*H300,2)</f>
        <v>0</v>
      </c>
      <c r="BL300" s="16" t="s">
        <v>216</v>
      </c>
      <c r="BM300" s="226" t="s">
        <v>599</v>
      </c>
    </row>
    <row r="301" spans="1:65" s="2" customFormat="1" ht="21.75" customHeight="1">
      <c r="A301" s="37"/>
      <c r="B301" s="38"/>
      <c r="C301" s="214" t="s">
        <v>600</v>
      </c>
      <c r="D301" s="214" t="s">
        <v>126</v>
      </c>
      <c r="E301" s="215" t="s">
        <v>601</v>
      </c>
      <c r="F301" s="216" t="s">
        <v>602</v>
      </c>
      <c r="G301" s="217" t="s">
        <v>129</v>
      </c>
      <c r="H301" s="218">
        <v>291.4</v>
      </c>
      <c r="I301" s="219"/>
      <c r="J301" s="220">
        <f>ROUND(I301*H301,2)</f>
        <v>0</v>
      </c>
      <c r="K301" s="221"/>
      <c r="L301" s="43"/>
      <c r="M301" s="222" t="s">
        <v>1</v>
      </c>
      <c r="N301" s="223" t="s">
        <v>41</v>
      </c>
      <c r="O301" s="90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6" t="s">
        <v>216</v>
      </c>
      <c r="AT301" s="226" t="s">
        <v>126</v>
      </c>
      <c r="AU301" s="226" t="s">
        <v>86</v>
      </c>
      <c r="AY301" s="16" t="s">
        <v>123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6" t="s">
        <v>84</v>
      </c>
      <c r="BK301" s="227">
        <f>ROUND(I301*H301,2)</f>
        <v>0</v>
      </c>
      <c r="BL301" s="16" t="s">
        <v>216</v>
      </c>
      <c r="BM301" s="226" t="s">
        <v>603</v>
      </c>
    </row>
    <row r="302" spans="1:51" s="13" customFormat="1" ht="12">
      <c r="A302" s="13"/>
      <c r="B302" s="228"/>
      <c r="C302" s="229"/>
      <c r="D302" s="230" t="s">
        <v>132</v>
      </c>
      <c r="E302" s="231" t="s">
        <v>1</v>
      </c>
      <c r="F302" s="232" t="s">
        <v>604</v>
      </c>
      <c r="G302" s="229"/>
      <c r="H302" s="233">
        <v>291.4</v>
      </c>
      <c r="I302" s="234"/>
      <c r="J302" s="229"/>
      <c r="K302" s="229"/>
      <c r="L302" s="235"/>
      <c r="M302" s="264"/>
      <c r="N302" s="265"/>
      <c r="O302" s="265"/>
      <c r="P302" s="265"/>
      <c r="Q302" s="265"/>
      <c r="R302" s="265"/>
      <c r="S302" s="265"/>
      <c r="T302" s="26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9" t="s">
        <v>132</v>
      </c>
      <c r="AU302" s="239" t="s">
        <v>86</v>
      </c>
      <c r="AV302" s="13" t="s">
        <v>86</v>
      </c>
      <c r="AW302" s="13" t="s">
        <v>32</v>
      </c>
      <c r="AX302" s="13" t="s">
        <v>76</v>
      </c>
      <c r="AY302" s="239" t="s">
        <v>123</v>
      </c>
    </row>
    <row r="303" spans="1:31" s="2" customFormat="1" ht="6.95" customHeight="1">
      <c r="A303" s="37"/>
      <c r="B303" s="65"/>
      <c r="C303" s="66"/>
      <c r="D303" s="66"/>
      <c r="E303" s="66"/>
      <c r="F303" s="66"/>
      <c r="G303" s="66"/>
      <c r="H303" s="66"/>
      <c r="I303" s="66"/>
      <c r="J303" s="66"/>
      <c r="K303" s="66"/>
      <c r="L303" s="43"/>
      <c r="M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</sheetData>
  <sheetProtection password="CC35" sheet="1" objects="1" scenarios="1" formatColumns="0" formatRows="0" autoFilter="0"/>
  <autoFilter ref="C128:K30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Sklenář</dc:creator>
  <cp:keywords/>
  <dc:description/>
  <cp:lastModifiedBy>Jiří Sklenář</cp:lastModifiedBy>
  <dcterms:created xsi:type="dcterms:W3CDTF">2022-05-06T11:36:31Z</dcterms:created>
  <dcterms:modified xsi:type="dcterms:W3CDTF">2022-05-06T11:36:33Z</dcterms:modified>
  <cp:category/>
  <cp:version/>
  <cp:contentType/>
  <cp:contentStatus/>
</cp:coreProperties>
</file>