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UM\VEREJNE_ZAKAZKY_MHUM\Verejne_zakazky_2022\Kan_zamek_Oprava_strechy_stary_zamek\PD\"/>
    </mc:Choice>
  </mc:AlternateContent>
  <xr:revisionPtr revIDLastSave="0" documentId="8_{61683A95-6C19-4EFB-895B-A1126EA79BD1}" xr6:coauthVersionLast="36" xr6:coauthVersionMax="36" xr10:uidLastSave="{00000000-0000-0000-0000-000000000000}"/>
  <bookViews>
    <workbookView xWindow="0" yWindow="0" windowWidth="28800" windowHeight="1237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-16-01 R-16-08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'O-16-01 R-16-08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'O-16-01 R-16-08 Pol'!$A$1:$X$198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197" i="12"/>
  <c r="G8" i="12"/>
  <c r="Q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I10" i="12"/>
  <c r="G11" i="12"/>
  <c r="M11" i="12" s="1"/>
  <c r="I11" i="12"/>
  <c r="K11" i="12"/>
  <c r="K10" i="12" s="1"/>
  <c r="O11" i="12"/>
  <c r="Q11" i="12"/>
  <c r="Q10" i="12" s="1"/>
  <c r="V11" i="12"/>
  <c r="V10" i="12" s="1"/>
  <c r="G13" i="12"/>
  <c r="I13" i="12"/>
  <c r="K13" i="12"/>
  <c r="M13" i="12"/>
  <c r="O13" i="12"/>
  <c r="O10" i="12" s="1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I25" i="12"/>
  <c r="K25" i="12"/>
  <c r="Q25" i="12"/>
  <c r="G26" i="12"/>
  <c r="G25" i="12" s="1"/>
  <c r="I26" i="12"/>
  <c r="K26" i="12"/>
  <c r="M26" i="12"/>
  <c r="M25" i="12" s="1"/>
  <c r="O26" i="12"/>
  <c r="O25" i="12" s="1"/>
  <c r="Q26" i="12"/>
  <c r="V26" i="12"/>
  <c r="V25" i="12" s="1"/>
  <c r="G28" i="12"/>
  <c r="M28" i="12"/>
  <c r="Q28" i="12"/>
  <c r="V28" i="12"/>
  <c r="G29" i="12"/>
  <c r="I29" i="12"/>
  <c r="I28" i="12" s="1"/>
  <c r="K29" i="12"/>
  <c r="K28" i="12" s="1"/>
  <c r="M29" i="12"/>
  <c r="O29" i="12"/>
  <c r="O28" i="12" s="1"/>
  <c r="Q29" i="12"/>
  <c r="V29" i="12"/>
  <c r="I31" i="12"/>
  <c r="G32" i="12"/>
  <c r="M32" i="12" s="1"/>
  <c r="I32" i="12"/>
  <c r="K32" i="12"/>
  <c r="K31" i="12" s="1"/>
  <c r="O32" i="12"/>
  <c r="Q32" i="12"/>
  <c r="Q31" i="12" s="1"/>
  <c r="V32" i="12"/>
  <c r="V31" i="12" s="1"/>
  <c r="G33" i="12"/>
  <c r="M33" i="12" s="1"/>
  <c r="I33" i="12"/>
  <c r="K33" i="12"/>
  <c r="O33" i="12"/>
  <c r="O31" i="12" s="1"/>
  <c r="Q33" i="12"/>
  <c r="V33" i="12"/>
  <c r="G35" i="12"/>
  <c r="I35" i="12"/>
  <c r="K35" i="12"/>
  <c r="M35" i="12"/>
  <c r="O35" i="12"/>
  <c r="Q35" i="12"/>
  <c r="V35" i="12"/>
  <c r="G37" i="12"/>
  <c r="M37" i="12"/>
  <c r="Q37" i="12"/>
  <c r="V37" i="12"/>
  <c r="G38" i="12"/>
  <c r="I38" i="12"/>
  <c r="I37" i="12" s="1"/>
  <c r="K38" i="12"/>
  <c r="K37" i="12" s="1"/>
  <c r="M38" i="12"/>
  <c r="O38" i="12"/>
  <c r="O37" i="12" s="1"/>
  <c r="Q38" i="12"/>
  <c r="V38" i="12"/>
  <c r="G41" i="12"/>
  <c r="M41" i="12" s="1"/>
  <c r="I41" i="12"/>
  <c r="K41" i="12"/>
  <c r="K40" i="12" s="1"/>
  <c r="O41" i="12"/>
  <c r="Q41" i="12"/>
  <c r="Q40" i="12" s="1"/>
  <c r="V41" i="12"/>
  <c r="V40" i="12" s="1"/>
  <c r="G46" i="12"/>
  <c r="M46" i="12" s="1"/>
  <c r="I46" i="12"/>
  <c r="K46" i="12"/>
  <c r="O46" i="12"/>
  <c r="O40" i="12" s="1"/>
  <c r="Q46" i="12"/>
  <c r="V46" i="12"/>
  <c r="G47" i="12"/>
  <c r="I47" i="12"/>
  <c r="K47" i="12"/>
  <c r="M47" i="12"/>
  <c r="O47" i="12"/>
  <c r="Q47" i="12"/>
  <c r="V47" i="12"/>
  <c r="G51" i="12"/>
  <c r="I51" i="12"/>
  <c r="K51" i="12"/>
  <c r="M51" i="12"/>
  <c r="O51" i="12"/>
  <c r="Q51" i="12"/>
  <c r="V51" i="12"/>
  <c r="G55" i="12"/>
  <c r="I55" i="12"/>
  <c r="K55" i="12"/>
  <c r="M55" i="12"/>
  <c r="O55" i="12"/>
  <c r="Q55" i="12"/>
  <c r="V55" i="12"/>
  <c r="G61" i="12"/>
  <c r="M61" i="12" s="1"/>
  <c r="I61" i="12"/>
  <c r="I40" i="12" s="1"/>
  <c r="K61" i="12"/>
  <c r="O61" i="12"/>
  <c r="Q61" i="12"/>
  <c r="V61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3" i="12"/>
  <c r="M83" i="12" s="1"/>
  <c r="I83" i="12"/>
  <c r="K83" i="12"/>
  <c r="O83" i="12"/>
  <c r="Q83" i="12"/>
  <c r="V83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8" i="12"/>
  <c r="I108" i="12"/>
  <c r="K108" i="12"/>
  <c r="M108" i="12"/>
  <c r="O108" i="12"/>
  <c r="Q108" i="12"/>
  <c r="V108" i="12"/>
  <c r="G111" i="12"/>
  <c r="M111" i="12" s="1"/>
  <c r="I111" i="12"/>
  <c r="I110" i="12" s="1"/>
  <c r="K111" i="12"/>
  <c r="K110" i="12" s="1"/>
  <c r="O111" i="12"/>
  <c r="O110" i="12" s="1"/>
  <c r="Q111" i="12"/>
  <c r="V111" i="12"/>
  <c r="G113" i="12"/>
  <c r="G110" i="12" s="1"/>
  <c r="I113" i="12"/>
  <c r="K113" i="12"/>
  <c r="O113" i="12"/>
  <c r="Q113" i="12"/>
  <c r="V113" i="12"/>
  <c r="V110" i="12" s="1"/>
  <c r="G115" i="12"/>
  <c r="M115" i="12" s="1"/>
  <c r="I115" i="12"/>
  <c r="K115" i="12"/>
  <c r="O115" i="12"/>
  <c r="Q115" i="12"/>
  <c r="Q110" i="12" s="1"/>
  <c r="V115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7" i="12"/>
  <c r="M147" i="12" s="1"/>
  <c r="M146" i="12" s="1"/>
  <c r="I147" i="12"/>
  <c r="K147" i="12"/>
  <c r="K146" i="12" s="1"/>
  <c r="O147" i="12"/>
  <c r="Q147" i="12"/>
  <c r="Q146" i="12" s="1"/>
  <c r="V147" i="12"/>
  <c r="V146" i="12" s="1"/>
  <c r="G149" i="12"/>
  <c r="I149" i="12"/>
  <c r="K149" i="12"/>
  <c r="M149" i="12"/>
  <c r="O149" i="12"/>
  <c r="O146" i="12" s="1"/>
  <c r="Q149" i="12"/>
  <c r="V149" i="12"/>
  <c r="G151" i="12"/>
  <c r="I151" i="12"/>
  <c r="K151" i="12"/>
  <c r="M151" i="12"/>
  <c r="O151" i="12"/>
  <c r="Q151" i="12"/>
  <c r="V151" i="12"/>
  <c r="G154" i="12"/>
  <c r="I154" i="12"/>
  <c r="K154" i="12"/>
  <c r="M154" i="12"/>
  <c r="O154" i="12"/>
  <c r="Q154" i="12"/>
  <c r="V154" i="12"/>
  <c r="G157" i="12"/>
  <c r="M157" i="12" s="1"/>
  <c r="I157" i="12"/>
  <c r="K157" i="12"/>
  <c r="O157" i="12"/>
  <c r="Q157" i="12"/>
  <c r="V157" i="12"/>
  <c r="G159" i="12"/>
  <c r="M159" i="12" s="1"/>
  <c r="I159" i="12"/>
  <c r="I146" i="12" s="1"/>
  <c r="K159" i="12"/>
  <c r="O159" i="12"/>
  <c r="Q159" i="12"/>
  <c r="V159" i="12"/>
  <c r="G161" i="12"/>
  <c r="K161" i="12"/>
  <c r="V161" i="12"/>
  <c r="G162" i="12"/>
  <c r="I162" i="12"/>
  <c r="I161" i="12" s="1"/>
  <c r="K162" i="12"/>
  <c r="M162" i="12"/>
  <c r="O162" i="12"/>
  <c r="O161" i="12" s="1"/>
  <c r="Q162" i="12"/>
  <c r="Q161" i="12" s="1"/>
  <c r="V162" i="12"/>
  <c r="G164" i="12"/>
  <c r="I164" i="12"/>
  <c r="K164" i="12"/>
  <c r="M164" i="12"/>
  <c r="M161" i="12" s="1"/>
  <c r="O164" i="12"/>
  <c r="Q164" i="12"/>
  <c r="V164" i="12"/>
  <c r="G167" i="12"/>
  <c r="M167" i="12" s="1"/>
  <c r="I167" i="12"/>
  <c r="I166" i="12" s="1"/>
  <c r="K167" i="12"/>
  <c r="K166" i="12" s="1"/>
  <c r="O167" i="12"/>
  <c r="O166" i="12" s="1"/>
  <c r="Q167" i="12"/>
  <c r="V167" i="12"/>
  <c r="G169" i="12"/>
  <c r="G166" i="12" s="1"/>
  <c r="I169" i="12"/>
  <c r="K169" i="12"/>
  <c r="O169" i="12"/>
  <c r="Q169" i="12"/>
  <c r="V169" i="12"/>
  <c r="V166" i="12" s="1"/>
  <c r="G171" i="12"/>
  <c r="M171" i="12" s="1"/>
  <c r="I171" i="12"/>
  <c r="K171" i="12"/>
  <c r="O171" i="12"/>
  <c r="Q171" i="12"/>
  <c r="Q166" i="12" s="1"/>
  <c r="V171" i="12"/>
  <c r="K178" i="12"/>
  <c r="Q178" i="12"/>
  <c r="G179" i="12"/>
  <c r="G178" i="12" s="1"/>
  <c r="I179" i="12"/>
  <c r="I178" i="12" s="1"/>
  <c r="K179" i="12"/>
  <c r="M179" i="12"/>
  <c r="M178" i="12" s="1"/>
  <c r="O179" i="12"/>
  <c r="O178" i="12" s="1"/>
  <c r="Q179" i="12"/>
  <c r="V179" i="12"/>
  <c r="V178" i="12" s="1"/>
  <c r="G181" i="12"/>
  <c r="M181" i="12" s="1"/>
  <c r="I181" i="12"/>
  <c r="I180" i="12" s="1"/>
  <c r="K181" i="12"/>
  <c r="K180" i="12" s="1"/>
  <c r="O181" i="12"/>
  <c r="O180" i="12" s="1"/>
  <c r="Q181" i="12"/>
  <c r="Q180" i="12" s="1"/>
  <c r="V181" i="12"/>
  <c r="G182" i="12"/>
  <c r="G180" i="12" s="1"/>
  <c r="I182" i="12"/>
  <c r="K182" i="12"/>
  <c r="O182" i="12"/>
  <c r="Q182" i="12"/>
  <c r="V182" i="12"/>
  <c r="V180" i="12" s="1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K187" i="12"/>
  <c r="G188" i="12"/>
  <c r="G187" i="12" s="1"/>
  <c r="I188" i="12"/>
  <c r="I187" i="12" s="1"/>
  <c r="K188" i="12"/>
  <c r="O188" i="12"/>
  <c r="O187" i="12" s="1"/>
  <c r="Q188" i="12"/>
  <c r="V188" i="12"/>
  <c r="V187" i="12" s="1"/>
  <c r="G189" i="12"/>
  <c r="M189" i="12" s="1"/>
  <c r="I189" i="12"/>
  <c r="K189" i="12"/>
  <c r="O189" i="12"/>
  <c r="Q189" i="12"/>
  <c r="Q187" i="12" s="1"/>
  <c r="V189" i="12"/>
  <c r="G190" i="12"/>
  <c r="I190" i="12"/>
  <c r="K190" i="12"/>
  <c r="M190" i="12"/>
  <c r="O190" i="12"/>
  <c r="Q190" i="12"/>
  <c r="V190" i="12"/>
  <c r="G191" i="12"/>
  <c r="I191" i="12"/>
  <c r="K191" i="12"/>
  <c r="M191" i="12"/>
  <c r="O191" i="12"/>
  <c r="Q191" i="12"/>
  <c r="V191" i="12"/>
  <c r="G192" i="12"/>
  <c r="I192" i="12"/>
  <c r="K192" i="12"/>
  <c r="M192" i="12"/>
  <c r="O192" i="12"/>
  <c r="Q192" i="12"/>
  <c r="V192" i="12"/>
  <c r="K193" i="12"/>
  <c r="G194" i="12"/>
  <c r="G193" i="12" s="1"/>
  <c r="I194" i="12"/>
  <c r="I193" i="12" s="1"/>
  <c r="K194" i="12"/>
  <c r="O194" i="12"/>
  <c r="O193" i="12" s="1"/>
  <c r="Q194" i="12"/>
  <c r="V194" i="12"/>
  <c r="V193" i="12" s="1"/>
  <c r="G195" i="12"/>
  <c r="M195" i="12" s="1"/>
  <c r="I195" i="12"/>
  <c r="K195" i="12"/>
  <c r="O195" i="12"/>
  <c r="Q195" i="12"/>
  <c r="Q193" i="12" s="1"/>
  <c r="V195" i="12"/>
  <c r="AE197" i="12"/>
  <c r="I20" i="1"/>
  <c r="I19" i="1"/>
  <c r="I18" i="1"/>
  <c r="I17" i="1"/>
  <c r="I16" i="1"/>
  <c r="F43" i="1"/>
  <c r="G23" i="1" s="1"/>
  <c r="G43" i="1"/>
  <c r="G25" i="1" s="1"/>
  <c r="A25" i="1" s="1"/>
  <c r="A26" i="1" s="1"/>
  <c r="G26" i="1" s="1"/>
  <c r="H43" i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65" i="1" l="1"/>
  <c r="J64" i="1" s="1"/>
  <c r="G28" i="1"/>
  <c r="A23" i="1"/>
  <c r="A24" i="1" s="1"/>
  <c r="G24" i="1" s="1"/>
  <c r="A27" i="1" s="1"/>
  <c r="A29" i="1" s="1"/>
  <c r="G29" i="1" s="1"/>
  <c r="G27" i="1" s="1"/>
  <c r="M40" i="12"/>
  <c r="M31" i="12"/>
  <c r="M10" i="12"/>
  <c r="M180" i="12"/>
  <c r="AF197" i="12"/>
  <c r="M194" i="12"/>
  <c r="M193" i="12" s="1"/>
  <c r="M188" i="12"/>
  <c r="M187" i="12" s="1"/>
  <c r="M182" i="12"/>
  <c r="M169" i="12"/>
  <c r="M166" i="12" s="1"/>
  <c r="M113" i="12"/>
  <c r="M110" i="12" s="1"/>
  <c r="G146" i="12"/>
  <c r="G40" i="12"/>
  <c r="G31" i="12"/>
  <c r="G10" i="12"/>
  <c r="I21" i="1"/>
  <c r="J42" i="1"/>
  <c r="J39" i="1"/>
  <c r="J43" i="1" s="1"/>
  <c r="J41" i="1"/>
  <c r="J62" i="1" l="1"/>
  <c r="J63" i="1"/>
  <c r="J50" i="1"/>
  <c r="J52" i="1"/>
  <c r="J55" i="1"/>
  <c r="J58" i="1"/>
  <c r="J54" i="1"/>
  <c r="J57" i="1"/>
  <c r="J51" i="1"/>
  <c r="J59" i="1"/>
  <c r="J53" i="1"/>
  <c r="J61" i="1"/>
  <c r="J56" i="1"/>
  <c r="J60" i="1"/>
  <c r="J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AF2CA416-48AB-4BCE-823E-AFF3730936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49FC38-9E29-4CE9-AD53-357E7F3001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<sst xmlns="http://schemas.openxmlformats.org/spreadsheetml/2006/main" count="1060" uniqueCount="389">
  <si>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</si>
  <si>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</si>
  <si>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</si>
  <si>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</si>
  <si>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</si>
  <si>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</si>
  <si>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</si>
  <si>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</si>
  <si>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</si>
  <si>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</si>
  <si>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</si>
  <si>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</si>
  <si>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</si>
  <si>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</si>
  <si>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</si>
  <si>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</si>
  <si>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</si>
  <si>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</si>
  <si>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</si>
  <si>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</si>
  <si>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</si>
  <si>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</si>
  <si>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</si>
  <si>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</si>
  <si>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</si>
  <si>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</si>
  <si>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</si>
  <si>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</si>
  <si>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</si>
  <si>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</si>
  <si>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</si>
  <si>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</si>
  <si>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</si>
  <si>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</si>
  <si>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</si>
  <si>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</si>
  <si>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</si>
  <si>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</si>
  <si>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</si>
  <si>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</si>
  <si>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</si>
  <si>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</si>
  <si>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</si>
  <si>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R-16-08</t>
  </si>
  <si>
    <t>Rekonstrukce střechy - etapa 2022</t>
  </si>
  <si>
    <t>O-16-01</t>
  </si>
  <si>
    <t>Starý zámek ve Studénce</t>
  </si>
  <si>
    <t>Objekt:</t>
  </si>
  <si>
    <t>Rozpočet:</t>
  </si>
  <si>
    <t>S-07-078</t>
  </si>
  <si>
    <t>Sanace krovu a stropu nad posledním podlažím Starého zámku ve Studénce, ul. 2 května, čp. 177</t>
  </si>
  <si>
    <t>Stavba</t>
  </si>
  <si>
    <t>Stavební objekt</t>
  </si>
  <si>
    <t>Celkem za stavbu</t>
  </si>
  <si>
    <t>CZK</t>
  </si>
  <si>
    <t>Rekapitulace dílů</t>
  </si>
  <si>
    <t>Typ dílu</t>
  </si>
  <si>
    <t>2</t>
  </si>
  <si>
    <t>Základy a zvláštní zakládání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</si>
  <si>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</si>
  <si>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</si>
  <si>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</si>
  <si>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</si>
  <si>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</si>
  <si>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</si>
  <si>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</si>
  <si>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</si>
  <si>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</si>
  <si>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</si>
  <si>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</si>
  <si>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</si>
  <si>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</si>
  <si>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</si>
  <si>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</si>
  <si>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</si>
  <si>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</si>
  <si>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</si>
  <si>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</si>
  <si>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</si>
  <si>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</si>
  <si>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</si>
  <si>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</si>
  <si>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</si>
  <si>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</si>
  <si>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</si>
  <si>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</si>
  <si>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</si>
  <si>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</si>
  <si>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</si>
  <si>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</si>
  <si>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</si>
  <si>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</si>
  <si>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</si>
  <si>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</si>
  <si>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</si>
  <si>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</si>
  <si>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</si>
  <si>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</si>
  <si>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</si>
  <si>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</si>
  <si>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</si>
  <si>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</si>
  <si>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</si>
  <si>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</si>
  <si>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</si>
  <si>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</si>
  <si>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</si>
  <si>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</si>
  <si>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</si>
  <si>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</si>
  <si>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</si>
  <si>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</si>
  <si>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</si>
  <si>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</si>
  <si>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210220021T01</t>
  </si>
  <si>
    <t>Demontáž stávajícího hromosvodu</t>
  </si>
  <si>
    <t>kpl</t>
  </si>
  <si>
    <t>Vlastní</t>
  </si>
  <si>
    <t>Indiv</t>
  </si>
  <si>
    <t>Práce</t>
  </si>
  <si>
    <t>POL1_</t>
  </si>
  <si>
    <t>941941031R00</t>
  </si>
  <si>
    <t>Montáž lešení lehkého pracovního řadového s podlahami šířky od 0,80 do 1,00 m, výšky do 10 m</t>
  </si>
  <si>
    <t>m2</t>
  </si>
  <si>
    <t>800-3</t>
  </si>
  <si>
    <t>RTS 21/ II</t>
  </si>
  <si>
    <t>8*8,5*2</t>
  </si>
  <si>
    <t>VV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</si>
  <si>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</si>
  <si>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</si>
  <si>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136*3</t>
  </si>
  <si>
    <t>941941831R00</t>
  </si>
  <si>
    <t>Demontáž lešení lehkého řadového s podlahami šířky od 0,8 do 1 m, výšky do 10 m</t>
  </si>
  <si>
    <t>Odkaz na mn. položky pořadí 2 : 136,00000</t>
  </si>
  <si>
    <t>941955004R00</t>
  </si>
  <si>
    <t>Lešení lehké pracovní pomocné pomocné, o výšce lešeňové podlahy přes 2,5 do 3,5 m</t>
  </si>
  <si>
    <t>Komíny podkroví : 1*3,5*4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</si>
  <si>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</si>
  <si>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</si>
  <si>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</si>
  <si>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</si>
  <si>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Odkaz na mn. položky pořadí 3 : 408,00000</t>
  </si>
  <si>
    <t>944944081R00</t>
  </si>
  <si>
    <t xml:space="preserve">Demontáž ochranné sítě z umělých vláken </t>
  </si>
  <si>
    <t>Odkaz na mn. položky pořadí 6 : 136,00000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</si>
  <si>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</si>
  <si>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</si>
  <si>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801-1</t>
  </si>
  <si>
    <t>Podlaha podkroví : 10,45*8</t>
  </si>
  <si>
    <t>965043441RT1</t>
  </si>
  <si>
    <t>Bourání podkladů pod dlažby nebo litých celistvých dlažeb a mazanin  betonových s potěrem nebo teracem, tloušťky do 150 mm, plochy přes 4 m2</t>
  </si>
  <si>
    <t>m3</t>
  </si>
  <si>
    <t>801-3</t>
  </si>
  <si>
    <t>Podlaha podkroví : 10,45*8*0,11</t>
  </si>
  <si>
    <t>979011321R00</t>
  </si>
  <si>
    <t>Svislá doprava suti a vybouraných hmot shozem montáž a demontáž shozu za prvé podlaží nad základním podlažím</t>
  </si>
  <si>
    <t>kus</t>
  </si>
  <si>
    <t>979011331R00</t>
  </si>
  <si>
    <t>Svislá doprava suti a vybouraných hmot shozem pronájem shozu</t>
  </si>
  <si>
    <t>den</t>
  </si>
  <si>
    <t>30*7</t>
  </si>
  <si>
    <t>979092199V01</t>
  </si>
  <si>
    <t>Vyklizení prostoru mezi stropními trámy od sutí a nánosů</t>
  </si>
  <si>
    <t>Prostor mezi stropními trámy : 10,45*10*0,15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</si>
  <si>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</si>
  <si>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</si>
  <si>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</si>
  <si>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</si>
  <si>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</si>
  <si>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</si>
  <si>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</si>
  <si>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SPI</t>
  </si>
  <si>
    <t>762085140R00</t>
  </si>
  <si>
    <t>Zvláštní výkony hoblování viditelných částí krovu_x000D_
 čtyřstranné</t>
  </si>
  <si>
    <t>m</t>
  </si>
  <si>
    <t>800-762</t>
  </si>
  <si>
    <t>RTS 19/ I</t>
  </si>
  <si>
    <t>Odkaz na mn. položky pořadí 17 : 97,00000</t>
  </si>
  <si>
    <t>Odkaz na mn. položky pořadí 18 : 57,00000</t>
  </si>
  <si>
    <t>Odkaz na mn. položky pořadí 19 : 63,50000</t>
  </si>
  <si>
    <t>Odkaz na mn. položky pořadí 20 : 53,00000</t>
  </si>
  <si>
    <t>762088116R00</t>
  </si>
  <si>
    <t>Zvláštní výkony zakrývání rozpracovaných tesařských konstrukcí těžkou plachtou na ochranu před srážkovou vodou, včetně odstranění 15 x 20 m</t>
  </si>
  <si>
    <t>762331921R00</t>
  </si>
  <si>
    <t>Vázané konstrukce krovů vyřezání střešní vazby_x000D_
 průřezové plochy řeziva přes 120 do 224 cm2, délky vyřezané části krovu do 3 m</t>
  </si>
  <si>
    <t>Krokev horní : 49</t>
  </si>
  <si>
    <t>Krokev dolní : 32</t>
  </si>
  <si>
    <t>Námětek : 16</t>
  </si>
  <si>
    <t>762331931R00</t>
  </si>
  <si>
    <t>Vázané konstrukce krovů vyřezání střešní vazby_x000D_
 průřezové plochy řeziva přes 224 do 288 cm2, délky vyřezané části krovu do 3 m</t>
  </si>
  <si>
    <t>Kleština dolní : 5</t>
  </si>
  <si>
    <t>Krátká kleština : 15</t>
  </si>
  <si>
    <t>Vaznice : 37</t>
  </si>
  <si>
    <t>762331941R00</t>
  </si>
  <si>
    <t>Vázané konstrukce krovů vyřezání střešní vazby_x000D_
 průřezové plochy řeziva přes 288 do 450 cm2, délky vyřezané části krovu do 3 m</t>
  </si>
  <si>
    <t>Kleština : 12</t>
  </si>
  <si>
    <t>Vzpěra : 5,5</t>
  </si>
  <si>
    <t>Šikmá vzpěra : 6</t>
  </si>
  <si>
    <t>Pozednice : 21</t>
  </si>
  <si>
    <t>Pozednice 2 : 19</t>
  </si>
  <si>
    <t>762331951R00</t>
  </si>
  <si>
    <t>Vázané konstrukce krovů vyřezání střešní vazby_x000D_
 průřezové plochy řeziva přes 450 cm2, délky vyřezané části krovu do 3 m</t>
  </si>
  <si>
    <t>Vazný trám : 20</t>
  </si>
  <si>
    <t>Krátče : 33</t>
  </si>
  <si>
    <t>762332932RV1</t>
  </si>
  <si>
    <t>Vázané konstrukce krovů doplnění části střešní vazby z hranolků, hranolů včetně dodávky řeziva_x000D_
 průřezové plochy přes 120 do 224 cm2, bez dodávky řeziva</t>
  </si>
  <si>
    <t>762332933RV1</t>
  </si>
  <si>
    <t>Vázané konstrukce krovů doplnění části střešní vazby z hranolků, hranolů včetně dodávky řeziva_x000D_
 průřezové plochy přes 224 do 288 cm2, bez dodávky řeziva</t>
  </si>
  <si>
    <t>762332934RV1</t>
  </si>
  <si>
    <t>Vázané konstrukce krovů doplnění části střešní vazby z hranolků, hranolů včetně dodávky řeziva_x000D_
 průřezové plochy přes 288 do 450 cm2, bez dodávky řeziva</t>
  </si>
  <si>
    <t>762332935RV1</t>
  </si>
  <si>
    <t>Vázané konstrukce krovů doplnění části střešní vazby z hranolků, hranolů včetně dodávky řeziva_x000D_
 průřezové plochy přes 450 do 600 cm2, bez dodávky řeziva</t>
  </si>
  <si>
    <t>762330916R00</t>
  </si>
  <si>
    <t>Vázané konstrukce krovů zvedání konstrukcí krovů_x000D_
 o hmotnosti do 50 t</t>
  </si>
  <si>
    <t>762337113RT5</t>
  </si>
  <si>
    <t>Vázané konstrukce krovů celodřevěný plátový spoj střešní vazby průřezové plochy řeziva do 450 cm2, šestikolíkový spoj včetně 2 čepů (hmoždíků)</t>
  </si>
  <si>
    <t>762341210R00</t>
  </si>
  <si>
    <t xml:space="preserve">Bednění a laťování montáž_x000D_
 bednění_x000D_
 střech rovných o sklonu do 60° s vyřezáním otvorů z prken hrubých na sraz tloušťky do 32 mm </t>
  </si>
  <si>
    <t>Odkaz na mn. položky pořadí 28 : 136,80000</t>
  </si>
  <si>
    <t>762341811R00</t>
  </si>
  <si>
    <t>Demontáž bednění a laťování bednění střech rovných, obloukových, o sklonu do 60 stupňů včetně všech nadstřešních konstrukcí z prken hrubých</t>
  </si>
  <si>
    <t>Mansarda střechy : 8*0,9*2</t>
  </si>
  <si>
    <t>8*2,150*2</t>
  </si>
  <si>
    <t>Horní střecha : 8*5,5*2</t>
  </si>
  <si>
    <t>762354804R00</t>
  </si>
  <si>
    <t>Demontáž nadstřešních konstrukcí střešních vikýřů, světlíků z řeziva průřezu do 120 cm2_x000D_
 sklonu střechy přes 15°</t>
  </si>
  <si>
    <t>762373111R00</t>
  </si>
  <si>
    <t>Prvky historických staveb výroba a montáž dřevěných profilovaných říms</t>
  </si>
  <si>
    <t>Římsa pod mansardou : 10*2</t>
  </si>
  <si>
    <t>762395000R00</t>
  </si>
  <si>
    <t>Spojovací a ochranné prostředky svory, prkna, hřebíky, pásová ocel, vruty, impregnace</t>
  </si>
  <si>
    <t>Prkna : 584,67625*0,032*1,15</t>
  </si>
  <si>
    <t>Prořez 20% : 0,13*0,15*382,2*1,2</t>
  </si>
  <si>
    <t>0,15*0,17*21,28*1,2</t>
  </si>
  <si>
    <t>0,18*0,2*260,9*1,2</t>
  </si>
  <si>
    <t>0,2*0,24*211,5*1,2</t>
  </si>
  <si>
    <t>762595000R00</t>
  </si>
  <si>
    <t>Spojovací a ochranné prostředky hřebíky, vruty, impregnace</t>
  </si>
  <si>
    <t>Podlaha podkroví, fošny 50 mm : 11,75*10*0,05*1,2</t>
  </si>
  <si>
    <t>762811811R00</t>
  </si>
  <si>
    <t>Demontáž záklopů stropů vrchních, zapuštěných z hrubých prken tloušťky do 32 mm</t>
  </si>
  <si>
    <t>Podlaha podkroví : 11,75*8</t>
  </si>
  <si>
    <t>762083140V01</t>
  </si>
  <si>
    <t>Zdobné profilování stropních trámů a krátčat</t>
  </si>
  <si>
    <t>762311199V01</t>
  </si>
  <si>
    <t>Demontáž + zpětná montáž ocelových táhel včetně nátěru a výměny šroubů</t>
  </si>
  <si>
    <t>762811210V01</t>
  </si>
  <si>
    <t>Montáž záklopu, vrchní na sraz, fošnový</t>
  </si>
  <si>
    <t>60515248R</t>
  </si>
  <si>
    <t>hranol SM/JD; tl = 160,0 mm; š = 160 mm; l = 3 000 až 6 000 mm; jakost I</t>
  </si>
  <si>
    <t>SPCM</t>
  </si>
  <si>
    <t>Specifikace</t>
  </si>
  <si>
    <t>POL3_</t>
  </si>
  <si>
    <t>Hranol na zdobnou římsu, prořez 15% : 10*2*0,16*0,16*1,15</t>
  </si>
  <si>
    <t>60596001R</t>
  </si>
  <si>
    <t>prkno</t>
  </si>
  <si>
    <t>Kubatura prken, prořez 15% : 171*0,032*1,15</t>
  </si>
  <si>
    <t>60596002R</t>
  </si>
  <si>
    <t>fošna</t>
  </si>
  <si>
    <t>Podlaha podkroví, fošny 50 mm, prořez 20% : 11,75*8*0,05*1,2</t>
  </si>
  <si>
    <t>6059699</t>
  </si>
  <si>
    <t>Řezivo - hranoly, I. jakost</t>
  </si>
  <si>
    <t>Prořez 20% : 0,13*0,15*97*1,2</t>
  </si>
  <si>
    <t>0,15*0,17*57*1,2</t>
  </si>
  <si>
    <t>0,18*0,2*63,5*1,2</t>
  </si>
  <si>
    <t>0,2*0,24*53*1,2</t>
  </si>
  <si>
    <t>998762202R00</t>
  </si>
  <si>
    <t>Přesun hmot pro konstrukce tesařské v objektech výšky do 12 m</t>
  </si>
  <si>
    <t>50 m vodorovně</t>
  </si>
  <si>
    <t>764211241R00</t>
  </si>
  <si>
    <t>Krytiny z měděného plechu výroba a montáž hladké střešní krytiny s úpravou krytiny u okapů, prostupů a výčnělků_x000D_
 ze svitků š 670 mm, sklonu do 30°</t>
  </si>
  <si>
    <t>800-764</t>
  </si>
  <si>
    <t>764222230R00</t>
  </si>
  <si>
    <t>Oplechování říms a okapů z měděného plechu výroba a montáž oplechování, včetně podkladního plechu a zhotovení rohů, spojů a dilatací_x000D_
 okapů na střechách s tvrdou krytinou a podkladním plechem, rš 400 mm</t>
  </si>
  <si>
    <t>Okap horní střechy : 8*2</t>
  </si>
  <si>
    <t>764222250R00</t>
  </si>
  <si>
    <t>Oplechování říms a okapů z měděného plechu výroba a montáž oplechování, včetně podkladního plechu a zhotovení rohů, spojů a dilatací_x000D_
 okapů na střechách s tvrdou krytinou a podkladním plechem, rš 660 mm</t>
  </si>
  <si>
    <t>Nástřešní žlaby : 8*2</t>
  </si>
  <si>
    <t>764223220R00</t>
  </si>
  <si>
    <t>Oplechování říms a okapů z měděného plechu výroba a montáž oplechování, včetně podkladního plechu a zhotovení rohů, spojů a dilatací_x000D_
 okapů na střechách s živičnou krytinou a podkladním plechem,  rš 250 mm</t>
  </si>
  <si>
    <t>Nástřešní žlaby - podkladní plech : 8*2</t>
  </si>
  <si>
    <t>764231240R00</t>
  </si>
  <si>
    <t>Lemování z měděného plechu výroba a montáž lemování zdí_x000D_
 na střechách s tvrdou krytinou včetně rohů a ukončení před požární zdí, rš 400 mm</t>
  </si>
  <si>
    <t>Lemování zdí k čp. 154 : 4,65*2</t>
  </si>
  <si>
    <t>764239240R00</t>
  </si>
  <si>
    <t>Lemování z měděného plechu výroba a montáž lemování komínů, zděných ventilací a jiných střešních proniků, s lištami_x000D_
 na hladké krytině, v hřebeni</t>
  </si>
  <si>
    <t>K1-K4 : (1,6*2*0,4)+(1,2*2*0,4)</t>
  </si>
  <si>
    <t>764252203R00</t>
  </si>
  <si>
    <t>Žlaby z měděného plechu žlaby včetně háků, čel, rohů, rovných hrdel a dilatací_x000D_
 podokapní půlkulaté, rš 330 mm, háky měděné</t>
  </si>
  <si>
    <t>Horní střecha : 8*2</t>
  </si>
  <si>
    <t>764255203R00</t>
  </si>
  <si>
    <t>Žlaby z měděného plechu žlaby včetně háků, čel, rohů, rovných hrdel a dilatací_x000D_
 nástřešní oblého tvaru, rš 660 mm</t>
  </si>
  <si>
    <t>764253296R00</t>
  </si>
  <si>
    <t>Žlaby z měděného plechu montáž, vč. spojovacích prostředků_x000D_
 montáž hrdel žlabů nadřímsových rovných z Cu</t>
  </si>
  <si>
    <t>764254292R00</t>
  </si>
  <si>
    <t>Žlaby z měděného plechu montáž, vč. spojovacích prostředků_x000D_
 montáž čela masky hladké z Cu k nadřímsovýmh žlabům</t>
  </si>
  <si>
    <t>764554202R00</t>
  </si>
  <si>
    <t>Odpadní trouby z měděného plechu výroba a montáž odpadní trouby z Cu plechu, kruhové včetně zděří, manžet, odboček, kolen, odskoků, výpustí vody a přechodových kusů_x000D_
 průměru 100 mm</t>
  </si>
  <si>
    <t>Svody : 4,5*2</t>
  </si>
  <si>
    <t>764554203R00</t>
  </si>
  <si>
    <t>Odpadní trouby z měděného plechu výroba a montáž odpadní trouby z Cu plechu, kruhové včetně zděří, manžet, odboček, kolen, odskoků, výpustí vody a přechodových kusů_x000D_
 průměru 120 mm</t>
  </si>
  <si>
    <t>Svody Cu 120 : 4,5*2</t>
  </si>
  <si>
    <t>764322831R00</t>
  </si>
  <si>
    <t>Demontáž oplechování okapů na střechách s tvrdou krytinou, rš 400 mm, sklonu přes 30 do 45°</t>
  </si>
  <si>
    <t>764339840R00</t>
  </si>
  <si>
    <t>Demontáž lemování komínů, zděných ventilací a jiných střešních proniků_x000D_
 na hladké krytině, v hřebeni, sklonu do 30°</t>
  </si>
  <si>
    <t>K1-K4 : 2,24</t>
  </si>
  <si>
    <t>764262220V01</t>
  </si>
  <si>
    <t>Střešní okna z Cu plechu, kryt. hladká, 60 x 60 cm, drátosklo, včetně montáže</t>
  </si>
  <si>
    <t>764295299V01</t>
  </si>
  <si>
    <t>Montáž střešní dilatace jednodílné z Cu včetně dodávky</t>
  </si>
  <si>
    <t>764311821V01</t>
  </si>
  <si>
    <t>Demontáž krytiny, Pz šablony, typ ALUKRYT</t>
  </si>
  <si>
    <t>764311831V01</t>
  </si>
  <si>
    <t>Demontáž krytiny, hladké z Pz pásů, do suti, z Pz plechu</t>
  </si>
  <si>
    <t>998764202R00</t>
  </si>
  <si>
    <t>Přesun hmot pro konstrukce klempířské v objektech výšky do 12 m</t>
  </si>
  <si>
    <t>765901182R00</t>
  </si>
  <si>
    <t>Fólie podstřešní vodotěsné  plechových střech na bednění, s intergrovanými samolepicími okraji včetně kotvení hřebíky s těsněním a přelepení svislých spojů tmelem</t>
  </si>
  <si>
    <t>800-765</t>
  </si>
  <si>
    <t>765341998V01</t>
  </si>
  <si>
    <t>Příplatek za sklon břidlice přes 60°</t>
  </si>
  <si>
    <t>Odkaz na mn. položky pořadí 63 : 48,80000</t>
  </si>
  <si>
    <t>765342199V01</t>
  </si>
  <si>
    <t>Krytina z břidlice 20x20 střech jedn. jedn.krytí, Sklon střechy nad 60°</t>
  </si>
  <si>
    <t>765799312V01</t>
  </si>
  <si>
    <t>Fólie na bednění přibitím, BAUDER TOP UDS 3</t>
  </si>
  <si>
    <t>765799399V01</t>
  </si>
  <si>
    <t>Demontáž podstřešní fólie, 2 vrstvy</t>
  </si>
  <si>
    <t>998765202R00</t>
  </si>
  <si>
    <t>Přesun hmot pro krytiny tvrdé v objektech výšky do 12 m</t>
  </si>
  <si>
    <t>766423113R00</t>
  </si>
  <si>
    <t>Montáž obložení podhledů členitých, palubkami pro pero a drážku, z měkkého dřeva, šířky přes 80 do 100 mm</t>
  </si>
  <si>
    <t>800-766</t>
  </si>
  <si>
    <t>Pod Mansardami : 10*2*0,6</t>
  </si>
  <si>
    <t>998766202R00</t>
  </si>
  <si>
    <t>Přesun hmot pro konstrukce truhlářské v objektech výšky do 12 m</t>
  </si>
  <si>
    <t>783612100R00</t>
  </si>
  <si>
    <t>Nátěry truhlářských výrobků olejové dvojnásobné</t>
  </si>
  <si>
    <t>800-783</t>
  </si>
  <si>
    <t>Odkaz na mn. položky pořadí 67 : 12,00000</t>
  </si>
  <si>
    <t>783616000R00</t>
  </si>
  <si>
    <t>Nátěry truhlářských výrobků olejové napuštěním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</si>
  <si>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</si>
  <si>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</si>
  <si>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</si>
  <si>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Nové bednění : 171</t>
  </si>
  <si>
    <t>(0,13+0,15)*2*97</t>
  </si>
  <si>
    <t>(0,15+0,17)*2*57</t>
  </si>
  <si>
    <t>(0,18+0,2)*2*63,5</t>
  </si>
  <si>
    <t>(0,2+0,24)*2*53</t>
  </si>
  <si>
    <t>210200020V00</t>
  </si>
  <si>
    <t>Cu včetně revize</t>
  </si>
  <si>
    <t>kompl</t>
  </si>
  <si>
    <t>Agregovaná položka</t>
  </si>
  <si>
    <t>POL2_</t>
  </si>
  <si>
    <t>979990101R00</t>
  </si>
  <si>
    <t>Poplatek za skládku suti - směs betonu a cihel</t>
  </si>
  <si>
    <t>979990161R00</t>
  </si>
  <si>
    <t>Poplatek za skládku suti - dřevo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</si>
  <si>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</si>
  <si>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</si>
  <si>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</si>
  <si>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</si>
  <si>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</si>
  <si>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</si>
  <si>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</si>
  <si>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</si>
  <si>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</si>
  <si>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</si>
  <si>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00411 R</t>
  </si>
  <si>
    <t>Přípravné a průzkumné služby či práce</t>
  </si>
  <si>
    <t>Soubor</t>
  </si>
  <si>
    <t>VRN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</si>
  <si>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</si>
  <si>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</si>
  <si>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</si>
  <si>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</si>
  <si>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</si>
  <si>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</si>
  <si>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</si>
  <si>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</si>
  <si>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</si>
  <si>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005211010R</t>
  </si>
  <si>
    <t>Předání a převzetí staveniště</t>
  </si>
  <si>
    <t>005211030R</t>
  </si>
  <si>
    <t xml:space="preserve">Dočasná dopravní opatření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</si>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</sst>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heUfTouOPHGGCa0laBLrEW/3DLRtDQWgt2dWDxJ4vNNINNebGKga9gU6vfqYI26807UrMRJDcBrwWv/V5LIQ0A==" saltValue="AIWjhoCRj6UIBplBF9Z+J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7" t="s">
        <v>22</v>
      </c>
      <c r="C2" s="78"/>
      <c r="D2" s="79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6">
        <v>10188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SUMIF(F50:F64,A16,I50:I64)+SUMIF(F50:F64,"PSU",I50:I64)</f>
        <v>0</v>
      </c>
      <c r="J16" s="208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SUMIF(F50:F64,A17,I50:I64)</f>
        <v>0</v>
      </c>
      <c r="J17" s="208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SUMIF(F50:F64,A18,I50:I64)</f>
        <v>0</v>
      </c>
      <c r="J18" s="208"/>
    </row>
    <row r="19" spans="1:10" ht="23.25" customHeight="1" x14ac:dyDescent="0.2">
      <c r="A19" s="139" t="s">
        <v>84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SUMIF(F50:F64,A19,I50:I64)</f>
        <v>0</v>
      </c>
      <c r="J19" s="208"/>
    </row>
    <row r="20" spans="1:10" ht="23.25" customHeight="1" x14ac:dyDescent="0.2">
      <c r="A20" s="139" t="s">
        <v>85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SUMIF(F50:F64,A20,I50:I64)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IF(A24&gt;50, ROUNDUP(A23, 0), ROUNDDOWN(A23, 0))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IF(A26&gt;50, ROUNDUP(A25, 0), ROUNDDOWN(A25, 0))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2">
        <f>ZakladDPHSniVypocet+ZakladDPHZaklVypocet</f>
        <v>0</v>
      </c>
      <c r="H28" s="212"/>
      <c r="I28" s="21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1">
        <f>IF(A29&gt;50, ROUNDUP(A27, 0), ROUNDDOWN(A27, 0))</f>
        <v>0</v>
      </c>
      <c r="H29" s="211"/>
      <c r="I29" s="211"/>
      <c r="J29" s="120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6"/>
      <c r="D39" s="196"/>
      <c r="E39" s="196"/>
      <c r="F39" s="100">
        <f>'O-16-01 R-16-08 Pol'!AE197</f>
        <v>0</v>
      </c>
      <c r="G39" s="101">
        <f>'O-16-01 R-16-08 Pol'!AF197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/>
      <c r="C40" s="197" t="s">
        <v>52</v>
      </c>
      <c r="D40" s="197"/>
      <c r="E40" s="197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197" t="s">
        <v>46</v>
      </c>
      <c r="D41" s="197"/>
      <c r="E41" s="197"/>
      <c r="F41" s="105">
        <f>'O-16-01 R-16-08 Pol'!AE197</f>
        <v>0</v>
      </c>
      <c r="G41" s="106">
        <f>'O-16-01 R-16-08 Pol'!AF197</f>
        <v>0</v>
      </c>
      <c r="H41" s="106">
        <f>(F41*SazbaDPH1/100)+(G41*SazbaDPH2/100)</f>
        <v>0</v>
      </c>
      <c r="I41" s="106">
        <f>F41+G41+H41</f>
        <v>0</v>
      </c>
      <c r="J41" s="107" t="str">
        <f>IF(_xlfn.SINGLE(CenaCelkemVypocet)=0,"",I41/_xlfn.SINGLE(CenaCelkemVypocet)*100)</f>
        <v/>
      </c>
    </row>
    <row r="42" spans="1:10" ht="25.5" hidden="1" customHeight="1" x14ac:dyDescent="0.2">
      <c r="A42" s="89">
        <v>3</v>
      </c>
      <c r="B42" s="108" t="s">
        <v>43</v>
      </c>
      <c r="C42" s="196" t="s">
        <v>44</v>
      </c>
      <c r="D42" s="196"/>
      <c r="E42" s="196"/>
      <c r="F42" s="109">
        <f>'O-16-01 R-16-08 Pol'!AE197</f>
        <v>0</v>
      </c>
      <c r="G42" s="102">
        <f>'O-16-01 R-16-08 Pol'!AF197</f>
        <v>0</v>
      </c>
      <c r="H42" s="102">
        <f>(F42*SazbaDPH1/100)+(G42*SazbaDPH2/100)</f>
        <v>0</v>
      </c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hidden="1" customHeight="1" x14ac:dyDescent="0.2">
      <c r="A43" s="89"/>
      <c r="B43" s="198" t="s">
        <v>53</v>
      </c>
      <c r="C43" s="199"/>
      <c r="D43" s="199"/>
      <c r="E43" s="200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55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56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57</v>
      </c>
      <c r="C50" s="194" t="s">
        <v>58</v>
      </c>
      <c r="D50" s="195"/>
      <c r="E50" s="195"/>
      <c r="F50" s="135" t="s">
        <v>24</v>
      </c>
      <c r="G50" s="136"/>
      <c r="H50" s="136"/>
      <c r="I50" s="136">
        <f>'O-16-01 R-16-08 Pol'!G8</f>
        <v>0</v>
      </c>
      <c r="J50" s="133" t="str">
        <f>IF(I65=0,"",I50/I65*100)</f>
        <v/>
      </c>
    </row>
    <row r="51" spans="1:10" ht="36.75" customHeight="1" x14ac:dyDescent="0.2">
      <c r="A51" s="124"/>
      <c r="B51" s="129" t="s">
        <v>59</v>
      </c>
      <c r="C51" s="194" t="s">
        <v>60</v>
      </c>
      <c r="D51" s="195"/>
      <c r="E51" s="195"/>
      <c r="F51" s="135" t="s">
        <v>24</v>
      </c>
      <c r="G51" s="136"/>
      <c r="H51" s="136"/>
      <c r="I51" s="136">
        <f>'O-16-01 R-16-08 Pol'!G10</f>
        <v>0</v>
      </c>
      <c r="J51" s="133" t="str">
        <f>IF(I65=0,"",I51/I65*100)</f>
        <v/>
      </c>
    </row>
    <row r="52" spans="1:10" ht="36.75" customHeight="1" x14ac:dyDescent="0.2">
      <c r="A52" s="124"/>
      <c r="B52" s="129" t="s">
        <v>61</v>
      </c>
      <c r="C52" s="194" t="s">
        <v>62</v>
      </c>
      <c r="D52" s="195"/>
      <c r="E52" s="195"/>
      <c r="F52" s="135" t="s">
        <v>24</v>
      </c>
      <c r="G52" s="136"/>
      <c r="H52" s="136"/>
      <c r="I52" s="136">
        <f>'O-16-01 R-16-08 Pol'!G25</f>
        <v>0</v>
      </c>
      <c r="J52" s="133" t="str">
        <f>IF(I65=0,"",I52/I65*100)</f>
        <v/>
      </c>
    </row>
    <row r="53" spans="1:10" ht="36.75" customHeight="1" x14ac:dyDescent="0.2">
      <c r="A53" s="124"/>
      <c r="B53" s="129" t="s">
        <v>63</v>
      </c>
      <c r="C53" s="194" t="s">
        <v>64</v>
      </c>
      <c r="D53" s="195"/>
      <c r="E53" s="195"/>
      <c r="F53" s="135" t="s">
        <v>24</v>
      </c>
      <c r="G53" s="136"/>
      <c r="H53" s="136"/>
      <c r="I53" s="136">
        <f>'O-16-01 R-16-08 Pol'!G28</f>
        <v>0</v>
      </c>
      <c r="J53" s="133" t="str">
        <f>IF(I65=0,"",I53/I65*100)</f>
        <v/>
      </c>
    </row>
    <row r="54" spans="1:10" ht="36.75" customHeight="1" x14ac:dyDescent="0.2">
      <c r="A54" s="124"/>
      <c r="B54" s="129" t="s">
        <v>65</v>
      </c>
      <c r="C54" s="194" t="s">
        <v>66</v>
      </c>
      <c r="D54" s="195"/>
      <c r="E54" s="195"/>
      <c r="F54" s="135" t="s">
        <v>24</v>
      </c>
      <c r="G54" s="136"/>
      <c r="H54" s="136"/>
      <c r="I54" s="136">
        <f>'O-16-01 R-16-08 Pol'!G31</f>
        <v>0</v>
      </c>
      <c r="J54" s="133" t="str">
        <f>IF(I65=0,"",I54/I65*100)</f>
        <v/>
      </c>
    </row>
    <row r="55" spans="1:10" ht="36.75" customHeight="1" x14ac:dyDescent="0.2">
      <c r="A55" s="124"/>
      <c r="B55" s="129" t="s">
        <v>67</v>
      </c>
      <c r="C55" s="194" t="s">
        <v>68</v>
      </c>
      <c r="D55" s="195"/>
      <c r="E55" s="195"/>
      <c r="F55" s="135" t="s">
        <v>24</v>
      </c>
      <c r="G55" s="136"/>
      <c r="H55" s="136"/>
      <c r="I55" s="136">
        <f>'O-16-01 R-16-08 Pol'!G37</f>
        <v>0</v>
      </c>
      <c r="J55" s="133" t="str">
        <f>IF(I65=0,"",I55/I65*100)</f>
        <v/>
      </c>
    </row>
    <row r="56" spans="1:10" ht="36.75" customHeight="1" x14ac:dyDescent="0.2">
      <c r="A56" s="124"/>
      <c r="B56" s="129" t="s">
        <v>69</v>
      </c>
      <c r="C56" s="194" t="s">
        <v>70</v>
      </c>
      <c r="D56" s="195"/>
      <c r="E56" s="195"/>
      <c r="F56" s="135" t="s">
        <v>25</v>
      </c>
      <c r="G56" s="136"/>
      <c r="H56" s="136"/>
      <c r="I56" s="136">
        <f>'O-16-01 R-16-08 Pol'!G40</f>
        <v>0</v>
      </c>
      <c r="J56" s="133" t="str">
        <f>IF(I65=0,"",I56/I65*100)</f>
        <v/>
      </c>
    </row>
    <row r="57" spans="1:10" ht="36.75" customHeight="1" x14ac:dyDescent="0.2">
      <c r="A57" s="124"/>
      <c r="B57" s="129" t="s">
        <v>71</v>
      </c>
      <c r="C57" s="194" t="s">
        <v>72</v>
      </c>
      <c r="D57" s="195"/>
      <c r="E57" s="195"/>
      <c r="F57" s="135" t="s">
        <v>25</v>
      </c>
      <c r="G57" s="136"/>
      <c r="H57" s="136"/>
      <c r="I57" s="136">
        <f>'O-16-01 R-16-08 Pol'!G110</f>
        <v>0</v>
      </c>
      <c r="J57" s="133" t="str">
        <f>IF(I65=0,"",I57/I65*100)</f>
        <v/>
      </c>
    </row>
    <row r="58" spans="1:10" ht="36.75" customHeight="1" x14ac:dyDescent="0.2">
      <c r="A58" s="124"/>
      <c r="B58" s="129" t="s">
        <v>73</v>
      </c>
      <c r="C58" s="194" t="s">
        <v>74</v>
      </c>
      <c r="D58" s="195"/>
      <c r="E58" s="195"/>
      <c r="F58" s="135" t="s">
        <v>25</v>
      </c>
      <c r="G58" s="136"/>
      <c r="H58" s="136"/>
      <c r="I58" s="136">
        <f>'O-16-01 R-16-08 Pol'!G146</f>
        <v>0</v>
      </c>
      <c r="J58" s="133" t="str">
        <f>IF(I65=0,"",I58/I65*100)</f>
        <v/>
      </c>
    </row>
    <row r="59" spans="1:10" ht="36.75" customHeight="1" x14ac:dyDescent="0.2">
      <c r="A59" s="124"/>
      <c r="B59" s="129" t="s">
        <v>75</v>
      </c>
      <c r="C59" s="194" t="s">
        <v>76</v>
      </c>
      <c r="D59" s="195"/>
      <c r="E59" s="195"/>
      <c r="F59" s="135" t="s">
        <v>25</v>
      </c>
      <c r="G59" s="136"/>
      <c r="H59" s="136"/>
      <c r="I59" s="136">
        <f>'O-16-01 R-16-08 Pol'!G161</f>
        <v>0</v>
      </c>
      <c r="J59" s="133" t="str">
        <f>IF(I65=0,"",I59/I65*100)</f>
        <v/>
      </c>
    </row>
    <row r="60" spans="1:10" ht="36.75" customHeight="1" x14ac:dyDescent="0.2">
      <c r="A60" s="124"/>
      <c r="B60" s="129" t="s">
        <v>77</v>
      </c>
      <c r="C60" s="194" t="s">
        <v>78</v>
      </c>
      <c r="D60" s="195"/>
      <c r="E60" s="195"/>
      <c r="F60" s="135" t="s">
        <v>25</v>
      </c>
      <c r="G60" s="136"/>
      <c r="H60" s="136"/>
      <c r="I60" s="136">
        <f>'O-16-01 R-16-08 Pol'!G166</f>
        <v>0</v>
      </c>
      <c r="J60" s="133" t="str">
        <f>IF(I65=0,"",I60/I65*100)</f>
        <v/>
      </c>
    </row>
    <row r="61" spans="1:10" ht="36.75" customHeight="1" x14ac:dyDescent="0.2">
      <c r="A61" s="124"/>
      <c r="B61" s="129" t="s">
        <v>79</v>
      </c>
      <c r="C61" s="194" t="s">
        <v>80</v>
      </c>
      <c r="D61" s="195"/>
      <c r="E61" s="195"/>
      <c r="F61" s="135" t="s">
        <v>26</v>
      </c>
      <c r="G61" s="136"/>
      <c r="H61" s="136"/>
      <c r="I61" s="136">
        <f>'O-16-01 R-16-08 Pol'!G178</f>
        <v>0</v>
      </c>
      <c r="J61" s="133" t="str">
        <f>IF(I65=0,"",I61/I65*100)</f>
        <v/>
      </c>
    </row>
    <row r="62" spans="1:10" ht="36.75" customHeight="1" x14ac:dyDescent="0.2">
      <c r="A62" s="124"/>
      <c r="B62" s="129" t="s">
        <v>81</v>
      </c>
      <c r="C62" s="194" t="s">
        <v>82</v>
      </c>
      <c r="D62" s="195"/>
      <c r="E62" s="195"/>
      <c r="F62" s="135" t="s">
        <v>83</v>
      </c>
      <c r="G62" s="136"/>
      <c r="H62" s="136"/>
      <c r="I62" s="136">
        <f>'O-16-01 R-16-08 Pol'!G180</f>
        <v>0</v>
      </c>
      <c r="J62" s="133" t="str">
        <f>IF(I65=0,"",I62/I65*100)</f>
        <v/>
      </c>
    </row>
    <row r="63" spans="1:10" ht="36.75" customHeight="1" x14ac:dyDescent="0.2">
      <c r="A63" s="124"/>
      <c r="B63" s="129" t="s">
        <v>84</v>
      </c>
      <c r="C63" s="194" t="s">
        <v>27</v>
      </c>
      <c r="D63" s="195"/>
      <c r="E63" s="195"/>
      <c r="F63" s="135" t="s">
        <v>84</v>
      </c>
      <c r="G63" s="136"/>
      <c r="H63" s="136"/>
      <c r="I63" s="136">
        <f>'O-16-01 R-16-08 Pol'!G187</f>
        <v>0</v>
      </c>
      <c r="J63" s="133" t="str">
        <f>IF(I65=0,"",I63/I65*100)</f>
        <v/>
      </c>
    </row>
    <row r="64" spans="1:10" ht="36.75" customHeight="1" x14ac:dyDescent="0.2">
      <c r="A64" s="124"/>
      <c r="B64" s="129" t="s">
        <v>85</v>
      </c>
      <c r="C64" s="194" t="s">
        <v>28</v>
      </c>
      <c r="D64" s="195"/>
      <c r="E64" s="195"/>
      <c r="F64" s="135" t="s">
        <v>85</v>
      </c>
      <c r="G64" s="136"/>
      <c r="H64" s="136"/>
      <c r="I64" s="136">
        <f>'O-16-01 R-16-08 Pol'!G193</f>
        <v>0</v>
      </c>
      <c r="J64" s="133" t="str">
        <f>IF(I65=0,"",I64/I65*100)</f>
        <v/>
      </c>
    </row>
    <row r="65" spans="1:10" ht="25.5" customHeight="1" x14ac:dyDescent="0.2">
      <c r="A65" s="125"/>
      <c r="B65" s="130" t="s">
        <v>1</v>
      </c>
      <c r="C65" s="131"/>
      <c r="D65" s="132"/>
      <c r="E65" s="132"/>
      <c r="F65" s="137"/>
      <c r="G65" s="138"/>
      <c r="H65" s="138"/>
      <c r="I65" s="138">
        <f>SUM(I50:I64)</f>
        <v>0</v>
      </c>
      <c r="J65" s="134">
        <f>SUM(J50:J64)</f>
        <v>0</v>
      </c>
    </row>
    <row r="66" spans="1:10" x14ac:dyDescent="0.2">
      <c r="F66" s="87"/>
      <c r="G66" s="87"/>
      <c r="H66" s="87"/>
      <c r="I66" s="87"/>
      <c r="J66" s="88"/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</sheetData>
  <sheetProtection algorithmName="SHA-512" hashValue="5lXcW27w29iHx1eDTL+sn3DQRP5FeWP0sm0AoMT6rX3KSfgusFX1zE+l2wIeDatdPmD7cLb9l24xD6Vjh/VdlA==" saltValue="M4eWtfB4GIy+2sSlEs8OU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oa9L1X9x1OBKtJcggXI6HIhKyDLxbNkw+yqHPM9XK1MA7+mRsoo8piAS/eJDGUGzHxxfuTvp4t85O7e/trISsg==" saltValue="hY2aGMqHP01nEP5DJV3dg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1A98-BF13-41D2-8800-7A94A5BD6E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86</v>
      </c>
      <c r="B1" s="254"/>
      <c r="C1" s="254"/>
      <c r="D1" s="254"/>
      <c r="E1" s="254"/>
      <c r="F1" s="254"/>
      <c r="G1" s="254"/>
      <c r="AG1" t="s">
        <v>87</v>
      </c>
    </row>
    <row r="2" spans="1:60" ht="24.95" customHeight="1" x14ac:dyDescent="0.2">
      <c r="A2" s="140" t="s">
        <v>7</v>
      </c>
      <c r="B2" s="49" t="s">
        <v>49</v>
      </c>
      <c r="C2" s="255" t="s">
        <v>50</v>
      </c>
      <c r="D2" s="256"/>
      <c r="E2" s="256"/>
      <c r="F2" s="256"/>
      <c r="G2" s="257"/>
      <c r="AG2" t="s">
        <v>88</v>
      </c>
    </row>
    <row r="3" spans="1:60" ht="24.95" customHeight="1" x14ac:dyDescent="0.2">
      <c r="A3" s="140" t="s">
        <v>8</v>
      </c>
      <c r="B3" s="49" t="s">
        <v>45</v>
      </c>
      <c r="C3" s="255" t="s">
        <v>46</v>
      </c>
      <c r="D3" s="256"/>
      <c r="E3" s="256"/>
      <c r="F3" s="256"/>
      <c r="G3" s="257"/>
      <c r="AC3" s="122" t="s">
        <v>88</v>
      </c>
      <c r="AG3" t="s">
        <v>89</v>
      </c>
    </row>
    <row r="4" spans="1:60" ht="24.95" customHeight="1" x14ac:dyDescent="0.2">
      <c r="A4" s="141" t="s">
        <v>9</v>
      </c>
      <c r="B4" s="142" t="s">
        <v>43</v>
      </c>
      <c r="C4" s="258" t="s">
        <v>44</v>
      </c>
      <c r="D4" s="259"/>
      <c r="E4" s="259"/>
      <c r="F4" s="259"/>
      <c r="G4" s="260"/>
      <c r="AG4" t="s">
        <v>90</v>
      </c>
    </row>
    <row r="5" spans="1:60" x14ac:dyDescent="0.2">
      <c r="D5" s="10"/>
    </row>
    <row r="6" spans="1:60" ht="38.25" x14ac:dyDescent="0.2">
      <c r="A6" s="144" t="s">
        <v>91</v>
      </c>
      <c r="B6" s="146" t="s">
        <v>92</v>
      </c>
      <c r="C6" s="146" t="s">
        <v>93</v>
      </c>
      <c r="D6" s="145" t="s">
        <v>94</v>
      </c>
      <c r="E6" s="144" t="s">
        <v>95</v>
      </c>
      <c r="F6" s="143" t="s">
        <v>96</v>
      </c>
      <c r="G6" s="144" t="s">
        <v>29</v>
      </c>
      <c r="H6" s="147" t="s">
        <v>30</v>
      </c>
      <c r="I6" s="147" t="s">
        <v>97</v>
      </c>
      <c r="J6" s="147" t="s">
        <v>31</v>
      </c>
      <c r="K6" s="147" t="s">
        <v>98</v>
      </c>
      <c r="L6" s="147" t="s">
        <v>99</v>
      </c>
      <c r="M6" s="147" t="s">
        <v>100</v>
      </c>
      <c r="N6" s="147" t="s">
        <v>101</v>
      </c>
      <c r="O6" s="147" t="s">
        <v>102</v>
      </c>
      <c r="P6" s="147" t="s">
        <v>103</v>
      </c>
      <c r="Q6" s="147" t="s">
        <v>104</v>
      </c>
      <c r="R6" s="147" t="s">
        <v>105</v>
      </c>
      <c r="S6" s="147" t="s">
        <v>106</v>
      </c>
      <c r="T6" s="147" t="s">
        <v>107</v>
      </c>
      <c r="U6" s="147" t="s">
        <v>108</v>
      </c>
      <c r="V6" s="147" t="s">
        <v>109</v>
      </c>
      <c r="W6" s="147" t="s">
        <v>110</v>
      </c>
      <c r="X6" s="147" t="s">
        <v>111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112</v>
      </c>
      <c r="B8" s="164" t="s">
        <v>57</v>
      </c>
      <c r="C8" s="185" t="s">
        <v>58</v>
      </c>
      <c r="D8" s="165"/>
      <c r="E8" s="166"/>
      <c r="F8" s="167"/>
      <c r="G8" s="167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7"/>
      <c r="O8" s="167">
        <f>SUM(O9:O9)</f>
        <v>0</v>
      </c>
      <c r="P8" s="167"/>
      <c r="Q8" s="167">
        <f>SUM(Q9:Q9)</f>
        <v>0</v>
      </c>
      <c r="R8" s="167"/>
      <c r="S8" s="167"/>
      <c r="T8" s="168"/>
      <c r="U8" s="162"/>
      <c r="V8" s="162">
        <f>SUM(V9:V9)</f>
        <v>0</v>
      </c>
      <c r="W8" s="162"/>
      <c r="X8" s="162"/>
      <c r="AG8" t="s">
        <v>113</v>
      </c>
    </row>
    <row r="9" spans="1:60" outlineLevel="1" x14ac:dyDescent="0.2">
      <c r="A9" s="176">
        <v>1</v>
      </c>
      <c r="B9" s="177" t="s">
        <v>114</v>
      </c>
      <c r="C9" s="186" t="s">
        <v>115</v>
      </c>
      <c r="D9" s="178" t="s">
        <v>116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117</v>
      </c>
      <c r="T9" s="182" t="s">
        <v>118</v>
      </c>
      <c r="U9" s="158">
        <v>0</v>
      </c>
      <c r="V9" s="158">
        <f>ROUND(E9*U9,2)</f>
        <v>0</v>
      </c>
      <c r="W9" s="158"/>
      <c r="X9" s="158" t="s">
        <v>119</v>
      </c>
      <c r="Y9" s="148"/>
      <c r="Z9" s="148"/>
      <c r="AA9" s="148"/>
      <c r="AB9" s="148"/>
      <c r="AC9" s="148"/>
      <c r="AD9" s="148"/>
      <c r="AE9" s="148"/>
      <c r="AF9" s="148"/>
      <c r="AG9" s="148" t="s">
        <v>120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3" t="s">
        <v>112</v>
      </c>
      <c r="B10" s="164" t="s">
        <v>59</v>
      </c>
      <c r="C10" s="185" t="s">
        <v>60</v>
      </c>
      <c r="D10" s="165"/>
      <c r="E10" s="166"/>
      <c r="F10" s="167"/>
      <c r="G10" s="167">
        <f>SUMIF(AG11:AG24,"&lt;&gt;NOR",G11:G24)</f>
        <v>0</v>
      </c>
      <c r="H10" s="167"/>
      <c r="I10" s="167">
        <f>SUM(I11:I24)</f>
        <v>0</v>
      </c>
      <c r="J10" s="167"/>
      <c r="K10" s="167">
        <f>SUM(K11:K24)</f>
        <v>0</v>
      </c>
      <c r="L10" s="167"/>
      <c r="M10" s="167">
        <f>SUM(M11:M24)</f>
        <v>0</v>
      </c>
      <c r="N10" s="167"/>
      <c r="O10" s="167">
        <f>SUM(O11:O24)</f>
        <v>2.95</v>
      </c>
      <c r="P10" s="167"/>
      <c r="Q10" s="167">
        <f>SUM(Q11:Q24)</f>
        <v>0</v>
      </c>
      <c r="R10" s="167"/>
      <c r="S10" s="167"/>
      <c r="T10" s="168"/>
      <c r="U10" s="162"/>
      <c r="V10" s="162">
        <f>SUM(V11:V24)</f>
        <v>45.57</v>
      </c>
      <c r="W10" s="162"/>
      <c r="X10" s="162"/>
      <c r="AG10" t="s">
        <v>113</v>
      </c>
    </row>
    <row r="11" spans="1:60" ht="22.5" outlineLevel="1" x14ac:dyDescent="0.2">
      <c r="A11" s="169">
        <v>2</v>
      </c>
      <c r="B11" s="170" t="s">
        <v>121</v>
      </c>
      <c r="C11" s="187" t="s">
        <v>122</v>
      </c>
      <c r="D11" s="171" t="s">
        <v>123</v>
      </c>
      <c r="E11" s="172">
        <v>136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1.8380000000000001E-2</v>
      </c>
      <c r="O11" s="174">
        <f>ROUND(E11*N11,2)</f>
        <v>2.5</v>
      </c>
      <c r="P11" s="174">
        <v>0</v>
      </c>
      <c r="Q11" s="174">
        <f>ROUND(E11*P11,2)</f>
        <v>0</v>
      </c>
      <c r="R11" s="174" t="s">
        <v>124</v>
      </c>
      <c r="S11" s="174" t="s">
        <v>125</v>
      </c>
      <c r="T11" s="175" t="s">
        <v>125</v>
      </c>
      <c r="U11" s="158">
        <v>0.13</v>
      </c>
      <c r="V11" s="158">
        <f>ROUND(E11*U11,2)</f>
        <v>17.68</v>
      </c>
      <c r="W11" s="158"/>
      <c r="X11" s="158" t="s">
        <v>119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120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126</v>
      </c>
      <c r="D12" s="160"/>
      <c r="E12" s="161">
        <v>136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127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1" x14ac:dyDescent="0.2">
      <c r="A13" s="169">
        <v>3</v>
      </c>
      <c r="B13" s="170" t="s">
        <v>128</v>
      </c>
      <c r="C13" s="187" t="s">
        <v>129</v>
      </c>
      <c r="D13" s="171" t="s">
        <v>123</v>
      </c>
      <c r="E13" s="172">
        <v>408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8.4999999999999995E-4</v>
      </c>
      <c r="O13" s="174">
        <f>ROUND(E13*N13,2)</f>
        <v>0.35</v>
      </c>
      <c r="P13" s="174">
        <v>0</v>
      </c>
      <c r="Q13" s="174">
        <f>ROUND(E13*P13,2)</f>
        <v>0</v>
      </c>
      <c r="R13" s="174" t="s">
        <v>124</v>
      </c>
      <c r="S13" s="174" t="s">
        <v>125</v>
      </c>
      <c r="T13" s="175" t="s">
        <v>125</v>
      </c>
      <c r="U13" s="158">
        <v>6.0000000000000001E-3</v>
      </c>
      <c r="V13" s="158">
        <f>ROUND(E13*U13,2)</f>
        <v>2.4500000000000002</v>
      </c>
      <c r="W13" s="158"/>
      <c r="X13" s="158" t="s">
        <v>119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130</v>
      </c>
      <c r="D14" s="160"/>
      <c r="E14" s="161">
        <v>408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127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4</v>
      </c>
      <c r="B15" s="170" t="s">
        <v>131</v>
      </c>
      <c r="C15" s="187" t="s">
        <v>132</v>
      </c>
      <c r="D15" s="171" t="s">
        <v>123</v>
      </c>
      <c r="E15" s="172">
        <v>136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 t="s">
        <v>124</v>
      </c>
      <c r="S15" s="174" t="s">
        <v>125</v>
      </c>
      <c r="T15" s="175" t="s">
        <v>125</v>
      </c>
      <c r="U15" s="158">
        <v>0.112</v>
      </c>
      <c r="V15" s="158">
        <f>ROUND(E15*U15,2)</f>
        <v>15.23</v>
      </c>
      <c r="W15" s="158"/>
      <c r="X15" s="158" t="s">
        <v>119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133</v>
      </c>
      <c r="D16" s="160"/>
      <c r="E16" s="161">
        <v>136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127</v>
      </c>
      <c r="AH16" s="148">
        <v>5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9">
        <v>5</v>
      </c>
      <c r="B17" s="170" t="s">
        <v>134</v>
      </c>
      <c r="C17" s="187" t="s">
        <v>135</v>
      </c>
      <c r="D17" s="171" t="s">
        <v>123</v>
      </c>
      <c r="E17" s="172">
        <v>14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5.9199999999999999E-3</v>
      </c>
      <c r="O17" s="174">
        <f>ROUND(E17*N17,2)</f>
        <v>0.08</v>
      </c>
      <c r="P17" s="174">
        <v>0</v>
      </c>
      <c r="Q17" s="174">
        <f>ROUND(E17*P17,2)</f>
        <v>0</v>
      </c>
      <c r="R17" s="174" t="s">
        <v>124</v>
      </c>
      <c r="S17" s="174" t="s">
        <v>125</v>
      </c>
      <c r="T17" s="175" t="s">
        <v>125</v>
      </c>
      <c r="U17" s="158">
        <v>0.26</v>
      </c>
      <c r="V17" s="158">
        <f>ROUND(E17*U17,2)</f>
        <v>3.64</v>
      </c>
      <c r="W17" s="158"/>
      <c r="X17" s="158" t="s">
        <v>119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120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8" t="s">
        <v>136</v>
      </c>
      <c r="D18" s="160"/>
      <c r="E18" s="161">
        <v>14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127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6</v>
      </c>
      <c r="B19" s="170" t="s">
        <v>137</v>
      </c>
      <c r="C19" s="187" t="s">
        <v>138</v>
      </c>
      <c r="D19" s="171" t="s">
        <v>123</v>
      </c>
      <c r="E19" s="172">
        <v>136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 t="s">
        <v>124</v>
      </c>
      <c r="S19" s="174" t="s">
        <v>125</v>
      </c>
      <c r="T19" s="175" t="s">
        <v>125</v>
      </c>
      <c r="U19" s="158">
        <v>3.0300000000000001E-2</v>
      </c>
      <c r="V19" s="158">
        <f>ROUND(E19*U19,2)</f>
        <v>4.12</v>
      </c>
      <c r="W19" s="158"/>
      <c r="X19" s="158" t="s">
        <v>119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120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133</v>
      </c>
      <c r="D20" s="160"/>
      <c r="E20" s="161">
        <v>136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127</v>
      </c>
      <c r="AH20" s="148">
        <v>5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69">
        <v>7</v>
      </c>
      <c r="B21" s="170" t="s">
        <v>139</v>
      </c>
      <c r="C21" s="187" t="s">
        <v>140</v>
      </c>
      <c r="D21" s="171" t="s">
        <v>123</v>
      </c>
      <c r="E21" s="172">
        <v>408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5.0000000000000002E-5</v>
      </c>
      <c r="O21" s="174">
        <f>ROUND(E21*N21,2)</f>
        <v>0.02</v>
      </c>
      <c r="P21" s="174">
        <v>0</v>
      </c>
      <c r="Q21" s="174">
        <f>ROUND(E21*P21,2)</f>
        <v>0</v>
      </c>
      <c r="R21" s="174" t="s">
        <v>124</v>
      </c>
      <c r="S21" s="174" t="s">
        <v>125</v>
      </c>
      <c r="T21" s="175" t="s">
        <v>125</v>
      </c>
      <c r="U21" s="158">
        <v>0</v>
      </c>
      <c r="V21" s="158">
        <f>ROUND(E21*U21,2)</f>
        <v>0</v>
      </c>
      <c r="W21" s="158"/>
      <c r="X21" s="158" t="s">
        <v>119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120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141</v>
      </c>
      <c r="D22" s="160"/>
      <c r="E22" s="161">
        <v>408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127</v>
      </c>
      <c r="AH22" s="148">
        <v>5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8</v>
      </c>
      <c r="B23" s="170" t="s">
        <v>142</v>
      </c>
      <c r="C23" s="187" t="s">
        <v>143</v>
      </c>
      <c r="D23" s="171" t="s">
        <v>123</v>
      </c>
      <c r="E23" s="172">
        <v>136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 t="s">
        <v>124</v>
      </c>
      <c r="S23" s="174" t="s">
        <v>125</v>
      </c>
      <c r="T23" s="175" t="s">
        <v>125</v>
      </c>
      <c r="U23" s="158">
        <v>1.7999999999999999E-2</v>
      </c>
      <c r="V23" s="158">
        <f>ROUND(E23*U23,2)</f>
        <v>2.4500000000000002</v>
      </c>
      <c r="W23" s="158"/>
      <c r="X23" s="158" t="s">
        <v>119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120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144</v>
      </c>
      <c r="D24" s="160"/>
      <c r="E24" s="161">
        <v>136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127</v>
      </c>
      <c r="AH24" s="148">
        <v>5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3" t="s">
        <v>112</v>
      </c>
      <c r="B25" s="164" t="s">
        <v>61</v>
      </c>
      <c r="C25" s="185" t="s">
        <v>62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7"/>
      <c r="O25" s="167">
        <f>SUM(O26:O27)</f>
        <v>0</v>
      </c>
      <c r="P25" s="167"/>
      <c r="Q25" s="167">
        <f>SUM(Q26:Q27)</f>
        <v>0</v>
      </c>
      <c r="R25" s="167"/>
      <c r="S25" s="167"/>
      <c r="T25" s="168"/>
      <c r="U25" s="162"/>
      <c r="V25" s="162">
        <f>SUM(V26:V27)</f>
        <v>29.59</v>
      </c>
      <c r="W25" s="162"/>
      <c r="X25" s="162"/>
      <c r="AG25" t="s">
        <v>113</v>
      </c>
    </row>
    <row r="26" spans="1:60" ht="56.25" outlineLevel="1" x14ac:dyDescent="0.2">
      <c r="A26" s="169">
        <v>9</v>
      </c>
      <c r="B26" s="170" t="s">
        <v>145</v>
      </c>
      <c r="C26" s="187" t="s">
        <v>146</v>
      </c>
      <c r="D26" s="171" t="s">
        <v>123</v>
      </c>
      <c r="E26" s="172">
        <v>83.6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4.0000000000000003E-5</v>
      </c>
      <c r="O26" s="174">
        <f>ROUND(E26*N26,2)</f>
        <v>0</v>
      </c>
      <c r="P26" s="174">
        <v>0</v>
      </c>
      <c r="Q26" s="174">
        <f>ROUND(E26*P26,2)</f>
        <v>0</v>
      </c>
      <c r="R26" s="174" t="s">
        <v>147</v>
      </c>
      <c r="S26" s="174" t="s">
        <v>125</v>
      </c>
      <c r="T26" s="175" t="s">
        <v>125</v>
      </c>
      <c r="U26" s="158">
        <v>0.35399999999999998</v>
      </c>
      <c r="V26" s="158">
        <f>ROUND(E26*U26,2)</f>
        <v>29.59</v>
      </c>
      <c r="W26" s="158"/>
      <c r="X26" s="158" t="s">
        <v>119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148</v>
      </c>
      <c r="D27" s="160"/>
      <c r="E27" s="161">
        <v>83.6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127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3" t="s">
        <v>112</v>
      </c>
      <c r="B28" s="164" t="s">
        <v>63</v>
      </c>
      <c r="C28" s="185" t="s">
        <v>64</v>
      </c>
      <c r="D28" s="165"/>
      <c r="E28" s="166"/>
      <c r="F28" s="167"/>
      <c r="G28" s="167">
        <f>SUMIF(AG29:AG30,"&lt;&gt;NOR",G29:G30)</f>
        <v>0</v>
      </c>
      <c r="H28" s="167"/>
      <c r="I28" s="167">
        <f>SUM(I29:I30)</f>
        <v>0</v>
      </c>
      <c r="J28" s="167"/>
      <c r="K28" s="167">
        <f>SUM(K29:K30)</f>
        <v>0</v>
      </c>
      <c r="L28" s="167"/>
      <c r="M28" s="167">
        <f>SUM(M29:M30)</f>
        <v>0</v>
      </c>
      <c r="N28" s="167"/>
      <c r="O28" s="167">
        <f>SUM(O29:O30)</f>
        <v>0</v>
      </c>
      <c r="P28" s="167"/>
      <c r="Q28" s="167">
        <f>SUM(Q29:Q30)</f>
        <v>20.23</v>
      </c>
      <c r="R28" s="167"/>
      <c r="S28" s="167"/>
      <c r="T28" s="168"/>
      <c r="U28" s="162"/>
      <c r="V28" s="162">
        <f>SUM(V29:V30)</f>
        <v>89.92</v>
      </c>
      <c r="W28" s="162"/>
      <c r="X28" s="162"/>
      <c r="AG28" t="s">
        <v>113</v>
      </c>
    </row>
    <row r="29" spans="1:60" ht="22.5" outlineLevel="1" x14ac:dyDescent="0.2">
      <c r="A29" s="169">
        <v>10</v>
      </c>
      <c r="B29" s="170" t="s">
        <v>149</v>
      </c>
      <c r="C29" s="187" t="s">
        <v>150</v>
      </c>
      <c r="D29" s="171" t="s">
        <v>151</v>
      </c>
      <c r="E29" s="172">
        <v>9.1959999999999997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2.2000000000000002</v>
      </c>
      <c r="Q29" s="174">
        <f>ROUND(E29*P29,2)</f>
        <v>20.23</v>
      </c>
      <c r="R29" s="174" t="s">
        <v>152</v>
      </c>
      <c r="S29" s="174" t="s">
        <v>125</v>
      </c>
      <c r="T29" s="175" t="s">
        <v>125</v>
      </c>
      <c r="U29" s="158">
        <v>9.7780000000000005</v>
      </c>
      <c r="V29" s="158">
        <f>ROUND(E29*U29,2)</f>
        <v>89.92</v>
      </c>
      <c r="W29" s="158"/>
      <c r="X29" s="158" t="s">
        <v>119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120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153</v>
      </c>
      <c r="D30" s="160"/>
      <c r="E30" s="161">
        <v>9.1959999999999997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127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3" t="s">
        <v>112</v>
      </c>
      <c r="B31" s="164" t="s">
        <v>65</v>
      </c>
      <c r="C31" s="185" t="s">
        <v>66</v>
      </c>
      <c r="D31" s="165"/>
      <c r="E31" s="166"/>
      <c r="F31" s="167"/>
      <c r="G31" s="167">
        <f>SUMIF(AG32:AG36,"&lt;&gt;NOR",G32:G36)</f>
        <v>0</v>
      </c>
      <c r="H31" s="167"/>
      <c r="I31" s="167">
        <f>SUM(I32:I36)</f>
        <v>0</v>
      </c>
      <c r="J31" s="167"/>
      <c r="K31" s="167">
        <f>SUM(K32:K36)</f>
        <v>0</v>
      </c>
      <c r="L31" s="167"/>
      <c r="M31" s="167">
        <f>SUM(M32:M36)</f>
        <v>0</v>
      </c>
      <c r="N31" s="167"/>
      <c r="O31" s="167">
        <f>SUM(O32:O36)</f>
        <v>0</v>
      </c>
      <c r="P31" s="167"/>
      <c r="Q31" s="167">
        <f>SUM(Q32:Q36)</f>
        <v>0</v>
      </c>
      <c r="R31" s="167"/>
      <c r="S31" s="167"/>
      <c r="T31" s="168"/>
      <c r="U31" s="162"/>
      <c r="V31" s="162">
        <f>SUM(V32:V36)</f>
        <v>149.11000000000001</v>
      </c>
      <c r="W31" s="162"/>
      <c r="X31" s="162"/>
      <c r="AG31" t="s">
        <v>113</v>
      </c>
    </row>
    <row r="32" spans="1:60" ht="22.5" outlineLevel="1" x14ac:dyDescent="0.2">
      <c r="A32" s="176">
        <v>11</v>
      </c>
      <c r="B32" s="177" t="s">
        <v>154</v>
      </c>
      <c r="C32" s="186" t="s">
        <v>155</v>
      </c>
      <c r="D32" s="178" t="s">
        <v>156</v>
      </c>
      <c r="E32" s="179">
        <v>2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152</v>
      </c>
      <c r="S32" s="181" t="s">
        <v>125</v>
      </c>
      <c r="T32" s="182" t="s">
        <v>125</v>
      </c>
      <c r="U32" s="158">
        <v>8.84</v>
      </c>
      <c r="V32" s="158">
        <f>ROUND(E32*U32,2)</f>
        <v>17.68</v>
      </c>
      <c r="W32" s="158"/>
      <c r="X32" s="158" t="s">
        <v>119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120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9">
        <v>12</v>
      </c>
      <c r="B33" s="170" t="s">
        <v>157</v>
      </c>
      <c r="C33" s="187" t="s">
        <v>158</v>
      </c>
      <c r="D33" s="171" t="s">
        <v>159</v>
      </c>
      <c r="E33" s="172">
        <v>210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 t="s">
        <v>152</v>
      </c>
      <c r="S33" s="174" t="s">
        <v>125</v>
      </c>
      <c r="T33" s="175" t="s">
        <v>125</v>
      </c>
      <c r="U33" s="158">
        <v>0</v>
      </c>
      <c r="V33" s="158">
        <f>ROUND(E33*U33,2)</f>
        <v>0</v>
      </c>
      <c r="W33" s="158"/>
      <c r="X33" s="158" t="s">
        <v>119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8" t="s">
        <v>160</v>
      </c>
      <c r="D34" s="160"/>
      <c r="E34" s="161">
        <v>210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127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9">
        <v>13</v>
      </c>
      <c r="B35" s="170" t="s">
        <v>161</v>
      </c>
      <c r="C35" s="187" t="s">
        <v>162</v>
      </c>
      <c r="D35" s="171" t="s">
        <v>151</v>
      </c>
      <c r="E35" s="172">
        <v>15.675000000000001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117</v>
      </c>
      <c r="T35" s="175" t="s">
        <v>118</v>
      </c>
      <c r="U35" s="158">
        <v>8.3849999999999998</v>
      </c>
      <c r="V35" s="158">
        <f>ROUND(E35*U35,2)</f>
        <v>131.43</v>
      </c>
      <c r="W35" s="158"/>
      <c r="X35" s="158" t="s">
        <v>119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120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163</v>
      </c>
      <c r="D36" s="160"/>
      <c r="E36" s="161">
        <v>15.675000000000001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127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3" t="s">
        <v>112</v>
      </c>
      <c r="B37" s="164" t="s">
        <v>67</v>
      </c>
      <c r="C37" s="185" t="s">
        <v>68</v>
      </c>
      <c r="D37" s="165"/>
      <c r="E37" s="166"/>
      <c r="F37" s="167"/>
      <c r="G37" s="167">
        <f>SUMIF(AG38:AG39,"&lt;&gt;NOR",G38:G39)</f>
        <v>0</v>
      </c>
      <c r="H37" s="167"/>
      <c r="I37" s="167">
        <f>SUM(I38:I39)</f>
        <v>0</v>
      </c>
      <c r="J37" s="167"/>
      <c r="K37" s="167">
        <f>SUM(K38:K39)</f>
        <v>0</v>
      </c>
      <c r="L37" s="167"/>
      <c r="M37" s="167">
        <f>SUM(M38:M39)</f>
        <v>0</v>
      </c>
      <c r="N37" s="167"/>
      <c r="O37" s="167">
        <f>SUM(O38:O39)</f>
        <v>0</v>
      </c>
      <c r="P37" s="167"/>
      <c r="Q37" s="167">
        <f>SUM(Q38:Q39)</f>
        <v>0</v>
      </c>
      <c r="R37" s="167"/>
      <c r="S37" s="167"/>
      <c r="T37" s="168"/>
      <c r="U37" s="162"/>
      <c r="V37" s="162">
        <f>SUM(V38:V39)</f>
        <v>5.59</v>
      </c>
      <c r="W37" s="162"/>
      <c r="X37" s="162"/>
      <c r="AG37" t="s">
        <v>113</v>
      </c>
    </row>
    <row r="38" spans="1:60" ht="33.75" outlineLevel="1" x14ac:dyDescent="0.2">
      <c r="A38" s="169">
        <v>14</v>
      </c>
      <c r="B38" s="170" t="s">
        <v>164</v>
      </c>
      <c r="C38" s="187" t="s">
        <v>165</v>
      </c>
      <c r="D38" s="171" t="s">
        <v>166</v>
      </c>
      <c r="E38" s="172">
        <v>2.9531000000000001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167</v>
      </c>
      <c r="S38" s="174" t="s">
        <v>125</v>
      </c>
      <c r="T38" s="175" t="s">
        <v>125</v>
      </c>
      <c r="U38" s="158">
        <v>1.8919999999999999</v>
      </c>
      <c r="V38" s="158">
        <f>ROUND(E38*U38,2)</f>
        <v>5.59</v>
      </c>
      <c r="W38" s="158"/>
      <c r="X38" s="158" t="s">
        <v>168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169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52" t="s">
        <v>170</v>
      </c>
      <c r="D39" s="253"/>
      <c r="E39" s="253"/>
      <c r="F39" s="253"/>
      <c r="G39" s="253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171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3" t="s">
        <v>112</v>
      </c>
      <c r="B40" s="164" t="s">
        <v>69</v>
      </c>
      <c r="C40" s="185" t="s">
        <v>70</v>
      </c>
      <c r="D40" s="165"/>
      <c r="E40" s="166"/>
      <c r="F40" s="167"/>
      <c r="G40" s="167">
        <f>SUMIF(AG41:AG109,"&lt;&gt;NOR",G41:G109)</f>
        <v>0</v>
      </c>
      <c r="H40" s="167"/>
      <c r="I40" s="167">
        <f>SUM(I41:I109)</f>
        <v>0</v>
      </c>
      <c r="J40" s="167"/>
      <c r="K40" s="167">
        <f>SUM(K41:K109)</f>
        <v>0</v>
      </c>
      <c r="L40" s="167"/>
      <c r="M40" s="167">
        <f>SUM(M41:M109)</f>
        <v>0</v>
      </c>
      <c r="N40" s="167"/>
      <c r="O40" s="167">
        <f>SUM(O41:O109)</f>
        <v>14.27</v>
      </c>
      <c r="P40" s="167"/>
      <c r="Q40" s="167">
        <f>SUM(Q41:Q109)</f>
        <v>9.19</v>
      </c>
      <c r="R40" s="167"/>
      <c r="S40" s="167"/>
      <c r="T40" s="168"/>
      <c r="U40" s="162"/>
      <c r="V40" s="162">
        <f>SUM(V41:V109)</f>
        <v>724.28</v>
      </c>
      <c r="W40" s="162"/>
      <c r="X40" s="162"/>
      <c r="AG40" t="s">
        <v>113</v>
      </c>
    </row>
    <row r="41" spans="1:60" ht="22.5" outlineLevel="1" x14ac:dyDescent="0.2">
      <c r="A41" s="169">
        <v>15</v>
      </c>
      <c r="B41" s="170" t="s">
        <v>172</v>
      </c>
      <c r="C41" s="187" t="s">
        <v>173</v>
      </c>
      <c r="D41" s="171" t="s">
        <v>174</v>
      </c>
      <c r="E41" s="172">
        <v>270.5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4" t="s">
        <v>175</v>
      </c>
      <c r="S41" s="174" t="s">
        <v>176</v>
      </c>
      <c r="T41" s="175" t="s">
        <v>176</v>
      </c>
      <c r="U41" s="158">
        <v>0.34</v>
      </c>
      <c r="V41" s="158">
        <f>ROUND(E41*U41,2)</f>
        <v>91.97</v>
      </c>
      <c r="W41" s="158"/>
      <c r="X41" s="158" t="s">
        <v>119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120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177</v>
      </c>
      <c r="D42" s="160"/>
      <c r="E42" s="161">
        <v>97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127</v>
      </c>
      <c r="AH42" s="148">
        <v>5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178</v>
      </c>
      <c r="D43" s="160"/>
      <c r="E43" s="161">
        <v>57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127</v>
      </c>
      <c r="AH43" s="148">
        <v>5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179</v>
      </c>
      <c r="D44" s="160"/>
      <c r="E44" s="161">
        <v>63.5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127</v>
      </c>
      <c r="AH44" s="148">
        <v>5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8" t="s">
        <v>180</v>
      </c>
      <c r="D45" s="160"/>
      <c r="E45" s="161">
        <v>53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127</v>
      </c>
      <c r="AH45" s="148">
        <v>5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6">
        <v>16</v>
      </c>
      <c r="B46" s="177" t="s">
        <v>181</v>
      </c>
      <c r="C46" s="186" t="s">
        <v>182</v>
      </c>
      <c r="D46" s="178" t="s">
        <v>156</v>
      </c>
      <c r="E46" s="179">
        <v>4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0.14369000000000001</v>
      </c>
      <c r="O46" s="181">
        <f>ROUND(E46*N46,2)</f>
        <v>0.56999999999999995</v>
      </c>
      <c r="P46" s="181">
        <v>0</v>
      </c>
      <c r="Q46" s="181">
        <f>ROUND(E46*P46,2)</f>
        <v>0</v>
      </c>
      <c r="R46" s="181" t="s">
        <v>175</v>
      </c>
      <c r="S46" s="181" t="s">
        <v>125</v>
      </c>
      <c r="T46" s="182" t="s">
        <v>125</v>
      </c>
      <c r="U46" s="158">
        <v>30</v>
      </c>
      <c r="V46" s="158">
        <f>ROUND(E46*U46,2)</f>
        <v>120</v>
      </c>
      <c r="W46" s="158"/>
      <c r="X46" s="158" t="s">
        <v>119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120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69">
        <v>17</v>
      </c>
      <c r="B47" s="170" t="s">
        <v>183</v>
      </c>
      <c r="C47" s="187" t="s">
        <v>184</v>
      </c>
      <c r="D47" s="171" t="s">
        <v>174</v>
      </c>
      <c r="E47" s="172">
        <v>97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1.6000000000000001E-4</v>
      </c>
      <c r="O47" s="174">
        <f>ROUND(E47*N47,2)</f>
        <v>0.02</v>
      </c>
      <c r="P47" s="174">
        <v>1.2319999999999999E-2</v>
      </c>
      <c r="Q47" s="174">
        <f>ROUND(E47*P47,2)</f>
        <v>1.2</v>
      </c>
      <c r="R47" s="174" t="s">
        <v>175</v>
      </c>
      <c r="S47" s="174" t="s">
        <v>125</v>
      </c>
      <c r="T47" s="175" t="s">
        <v>125</v>
      </c>
      <c r="U47" s="158">
        <v>0.33815000000000001</v>
      </c>
      <c r="V47" s="158">
        <f>ROUND(E47*U47,2)</f>
        <v>32.799999999999997</v>
      </c>
      <c r="W47" s="158"/>
      <c r="X47" s="158" t="s">
        <v>119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120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185</v>
      </c>
      <c r="D48" s="160"/>
      <c r="E48" s="161">
        <v>49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127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186</v>
      </c>
      <c r="D49" s="160"/>
      <c r="E49" s="161">
        <v>32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127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187</v>
      </c>
      <c r="D50" s="160"/>
      <c r="E50" s="161">
        <v>16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127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9">
        <v>18</v>
      </c>
      <c r="B51" s="170" t="s">
        <v>188</v>
      </c>
      <c r="C51" s="187" t="s">
        <v>189</v>
      </c>
      <c r="D51" s="171" t="s">
        <v>174</v>
      </c>
      <c r="E51" s="172">
        <v>57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1.6000000000000001E-4</v>
      </c>
      <c r="O51" s="174">
        <f>ROUND(E51*N51,2)</f>
        <v>0.01</v>
      </c>
      <c r="P51" s="174">
        <v>1.584E-2</v>
      </c>
      <c r="Q51" s="174">
        <f>ROUND(E51*P51,2)</f>
        <v>0.9</v>
      </c>
      <c r="R51" s="174" t="s">
        <v>175</v>
      </c>
      <c r="S51" s="174" t="s">
        <v>125</v>
      </c>
      <c r="T51" s="175" t="s">
        <v>125</v>
      </c>
      <c r="U51" s="158">
        <v>0.41909999999999997</v>
      </c>
      <c r="V51" s="158">
        <f>ROUND(E51*U51,2)</f>
        <v>23.89</v>
      </c>
      <c r="W51" s="158"/>
      <c r="X51" s="158" t="s">
        <v>119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120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190</v>
      </c>
      <c r="D52" s="160"/>
      <c r="E52" s="161">
        <v>5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127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191</v>
      </c>
      <c r="D53" s="160"/>
      <c r="E53" s="161">
        <v>15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127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192</v>
      </c>
      <c r="D54" s="160"/>
      <c r="E54" s="161">
        <v>37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127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9">
        <v>19</v>
      </c>
      <c r="B55" s="170" t="s">
        <v>193</v>
      </c>
      <c r="C55" s="187" t="s">
        <v>194</v>
      </c>
      <c r="D55" s="171" t="s">
        <v>174</v>
      </c>
      <c r="E55" s="172">
        <v>63.5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1.6000000000000001E-4</v>
      </c>
      <c r="O55" s="174">
        <f>ROUND(E55*N55,2)</f>
        <v>0.01</v>
      </c>
      <c r="P55" s="174">
        <v>2.4750000000000001E-2</v>
      </c>
      <c r="Q55" s="174">
        <f>ROUND(E55*P55,2)</f>
        <v>1.57</v>
      </c>
      <c r="R55" s="174" t="s">
        <v>175</v>
      </c>
      <c r="S55" s="174" t="s">
        <v>125</v>
      </c>
      <c r="T55" s="175" t="s">
        <v>125</v>
      </c>
      <c r="U55" s="158">
        <v>0.44929999999999998</v>
      </c>
      <c r="V55" s="158">
        <f>ROUND(E55*U55,2)</f>
        <v>28.53</v>
      </c>
      <c r="W55" s="158"/>
      <c r="X55" s="158" t="s">
        <v>119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120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8" t="s">
        <v>195</v>
      </c>
      <c r="D56" s="160"/>
      <c r="E56" s="161">
        <v>12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127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8" t="s">
        <v>196</v>
      </c>
      <c r="D57" s="160"/>
      <c r="E57" s="161">
        <v>5.5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127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8" t="s">
        <v>197</v>
      </c>
      <c r="D58" s="160"/>
      <c r="E58" s="161">
        <v>6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127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8" t="s">
        <v>198</v>
      </c>
      <c r="D59" s="160"/>
      <c r="E59" s="161">
        <v>21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127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199</v>
      </c>
      <c r="D60" s="160"/>
      <c r="E60" s="161">
        <v>19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127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69">
        <v>20</v>
      </c>
      <c r="B61" s="170" t="s">
        <v>200</v>
      </c>
      <c r="C61" s="187" t="s">
        <v>201</v>
      </c>
      <c r="D61" s="171" t="s">
        <v>174</v>
      </c>
      <c r="E61" s="172">
        <v>53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1.6000000000000001E-4</v>
      </c>
      <c r="O61" s="174">
        <f>ROUND(E61*N61,2)</f>
        <v>0.01</v>
      </c>
      <c r="P61" s="174">
        <v>3.5749999999999997E-2</v>
      </c>
      <c r="Q61" s="174">
        <f>ROUND(E61*P61,2)</f>
        <v>1.89</v>
      </c>
      <c r="R61" s="174" t="s">
        <v>175</v>
      </c>
      <c r="S61" s="174" t="s">
        <v>125</v>
      </c>
      <c r="T61" s="175" t="s">
        <v>125</v>
      </c>
      <c r="U61" s="158">
        <v>0.4733</v>
      </c>
      <c r="V61" s="158">
        <f>ROUND(E61*U61,2)</f>
        <v>25.08</v>
      </c>
      <c r="W61" s="158"/>
      <c r="X61" s="158" t="s">
        <v>119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202</v>
      </c>
      <c r="D62" s="160"/>
      <c r="E62" s="161">
        <v>20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127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203</v>
      </c>
      <c r="D63" s="160"/>
      <c r="E63" s="161">
        <v>33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127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33.75" outlineLevel="1" x14ac:dyDescent="0.2">
      <c r="A64" s="169">
        <v>21</v>
      </c>
      <c r="B64" s="170" t="s">
        <v>204</v>
      </c>
      <c r="C64" s="187" t="s">
        <v>205</v>
      </c>
      <c r="D64" s="171" t="s">
        <v>174</v>
      </c>
      <c r="E64" s="172">
        <v>97</v>
      </c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4">
        <v>9.0000000000000006E-5</v>
      </c>
      <c r="O64" s="174">
        <f>ROUND(E64*N64,2)</f>
        <v>0.01</v>
      </c>
      <c r="P64" s="174">
        <v>0</v>
      </c>
      <c r="Q64" s="174">
        <f>ROUND(E64*P64,2)</f>
        <v>0</v>
      </c>
      <c r="R64" s="174" t="s">
        <v>175</v>
      </c>
      <c r="S64" s="174" t="s">
        <v>125</v>
      </c>
      <c r="T64" s="175" t="s">
        <v>125</v>
      </c>
      <c r="U64" s="158">
        <v>0.41599999999999998</v>
      </c>
      <c r="V64" s="158">
        <f>ROUND(E64*U64,2)</f>
        <v>40.35</v>
      </c>
      <c r="W64" s="158"/>
      <c r="X64" s="158" t="s">
        <v>119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120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177</v>
      </c>
      <c r="D65" s="160"/>
      <c r="E65" s="161">
        <v>97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127</v>
      </c>
      <c r="AH65" s="148">
        <v>5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33.75" outlineLevel="1" x14ac:dyDescent="0.2">
      <c r="A66" s="169">
        <v>22</v>
      </c>
      <c r="B66" s="170" t="s">
        <v>206</v>
      </c>
      <c r="C66" s="187" t="s">
        <v>207</v>
      </c>
      <c r="D66" s="171" t="s">
        <v>174</v>
      </c>
      <c r="E66" s="172">
        <v>57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1E-4</v>
      </c>
      <c r="O66" s="174">
        <f>ROUND(E66*N66,2)</f>
        <v>0.01</v>
      </c>
      <c r="P66" s="174">
        <v>0</v>
      </c>
      <c r="Q66" s="174">
        <f>ROUND(E66*P66,2)</f>
        <v>0</v>
      </c>
      <c r="R66" s="174" t="s">
        <v>175</v>
      </c>
      <c r="S66" s="174" t="s">
        <v>125</v>
      </c>
      <c r="T66" s="175" t="s">
        <v>125</v>
      </c>
      <c r="U66" s="158">
        <v>0.496</v>
      </c>
      <c r="V66" s="158">
        <f>ROUND(E66*U66,2)</f>
        <v>28.27</v>
      </c>
      <c r="W66" s="158"/>
      <c r="X66" s="158" t="s">
        <v>119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120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178</v>
      </c>
      <c r="D67" s="160"/>
      <c r="E67" s="161">
        <v>57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127</v>
      </c>
      <c r="AH67" s="148">
        <v>5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33.75" outlineLevel="1" x14ac:dyDescent="0.2">
      <c r="A68" s="169">
        <v>23</v>
      </c>
      <c r="B68" s="170" t="s">
        <v>208</v>
      </c>
      <c r="C68" s="187" t="s">
        <v>209</v>
      </c>
      <c r="D68" s="171" t="s">
        <v>174</v>
      </c>
      <c r="E68" s="172">
        <v>63.5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2.7E-4</v>
      </c>
      <c r="O68" s="174">
        <f>ROUND(E68*N68,2)</f>
        <v>0.02</v>
      </c>
      <c r="P68" s="174">
        <v>0</v>
      </c>
      <c r="Q68" s="174">
        <f>ROUND(E68*P68,2)</f>
        <v>0</v>
      </c>
      <c r="R68" s="174" t="s">
        <v>175</v>
      </c>
      <c r="S68" s="174" t="s">
        <v>125</v>
      </c>
      <c r="T68" s="175" t="s">
        <v>125</v>
      </c>
      <c r="U68" s="158">
        <v>0.60599999999999998</v>
      </c>
      <c r="V68" s="158">
        <f>ROUND(E68*U68,2)</f>
        <v>38.479999999999997</v>
      </c>
      <c r="W68" s="158"/>
      <c r="X68" s="158" t="s">
        <v>119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120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179</v>
      </c>
      <c r="D69" s="160"/>
      <c r="E69" s="161">
        <v>63.5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127</v>
      </c>
      <c r="AH69" s="148">
        <v>5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33.75" outlineLevel="1" x14ac:dyDescent="0.2">
      <c r="A70" s="169">
        <v>24</v>
      </c>
      <c r="B70" s="170" t="s">
        <v>210</v>
      </c>
      <c r="C70" s="187" t="s">
        <v>211</v>
      </c>
      <c r="D70" s="171" t="s">
        <v>174</v>
      </c>
      <c r="E70" s="172">
        <v>53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4">
        <v>2.7E-4</v>
      </c>
      <c r="O70" s="174">
        <f>ROUND(E70*N70,2)</f>
        <v>0.01</v>
      </c>
      <c r="P70" s="174">
        <v>0</v>
      </c>
      <c r="Q70" s="174">
        <f>ROUND(E70*P70,2)</f>
        <v>0</v>
      </c>
      <c r="R70" s="174" t="s">
        <v>175</v>
      </c>
      <c r="S70" s="174" t="s">
        <v>125</v>
      </c>
      <c r="T70" s="175" t="s">
        <v>125</v>
      </c>
      <c r="U70" s="158">
        <v>0.72199999999999998</v>
      </c>
      <c r="V70" s="158">
        <f>ROUND(E70*U70,2)</f>
        <v>38.270000000000003</v>
      </c>
      <c r="W70" s="158"/>
      <c r="X70" s="158" t="s">
        <v>119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120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8" t="s">
        <v>180</v>
      </c>
      <c r="D71" s="160"/>
      <c r="E71" s="161">
        <v>53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127</v>
      </c>
      <c r="AH71" s="148">
        <v>5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6">
        <v>25</v>
      </c>
      <c r="B72" s="177" t="s">
        <v>212</v>
      </c>
      <c r="C72" s="186" t="s">
        <v>213</v>
      </c>
      <c r="D72" s="178" t="s">
        <v>166</v>
      </c>
      <c r="E72" s="179">
        <v>7.18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5.0000000000000002E-5</v>
      </c>
      <c r="O72" s="181">
        <f>ROUND(E72*N72,2)</f>
        <v>0</v>
      </c>
      <c r="P72" s="181">
        <v>8.0000000000000002E-3</v>
      </c>
      <c r="Q72" s="181">
        <f>ROUND(E72*P72,2)</f>
        <v>0.06</v>
      </c>
      <c r="R72" s="181" t="s">
        <v>175</v>
      </c>
      <c r="S72" s="181" t="s">
        <v>125</v>
      </c>
      <c r="T72" s="182" t="s">
        <v>125</v>
      </c>
      <c r="U72" s="158">
        <v>2.2000000000000002</v>
      </c>
      <c r="V72" s="158">
        <f>ROUND(E72*U72,2)</f>
        <v>15.8</v>
      </c>
      <c r="W72" s="158"/>
      <c r="X72" s="158" t="s">
        <v>119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120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6">
        <v>26</v>
      </c>
      <c r="B73" s="177" t="s">
        <v>214</v>
      </c>
      <c r="C73" s="186" t="s">
        <v>215</v>
      </c>
      <c r="D73" s="178" t="s">
        <v>156</v>
      </c>
      <c r="E73" s="179">
        <v>8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6.0999999999999997E-4</v>
      </c>
      <c r="O73" s="181">
        <f>ROUND(E73*N73,2)</f>
        <v>0</v>
      </c>
      <c r="P73" s="181">
        <v>0</v>
      </c>
      <c r="Q73" s="181">
        <f>ROUND(E73*P73,2)</f>
        <v>0</v>
      </c>
      <c r="R73" s="181" t="s">
        <v>175</v>
      </c>
      <c r="S73" s="181" t="s">
        <v>125</v>
      </c>
      <c r="T73" s="182" t="s">
        <v>125</v>
      </c>
      <c r="U73" s="158">
        <v>11.196</v>
      </c>
      <c r="V73" s="158">
        <f>ROUND(E73*U73,2)</f>
        <v>89.57</v>
      </c>
      <c r="W73" s="158"/>
      <c r="X73" s="158" t="s">
        <v>119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120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45" outlineLevel="1" x14ac:dyDescent="0.2">
      <c r="A74" s="169">
        <v>27</v>
      </c>
      <c r="B74" s="170" t="s">
        <v>216</v>
      </c>
      <c r="C74" s="187" t="s">
        <v>217</v>
      </c>
      <c r="D74" s="171" t="s">
        <v>123</v>
      </c>
      <c r="E74" s="172">
        <v>136.80000000000001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4" t="s">
        <v>175</v>
      </c>
      <c r="S74" s="174" t="s">
        <v>125</v>
      </c>
      <c r="T74" s="175" t="s">
        <v>125</v>
      </c>
      <c r="U74" s="158">
        <v>0.27</v>
      </c>
      <c r="V74" s="158">
        <f>ROUND(E74*U74,2)</f>
        <v>36.94</v>
      </c>
      <c r="W74" s="158"/>
      <c r="X74" s="158" t="s">
        <v>119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120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218</v>
      </c>
      <c r="D75" s="160"/>
      <c r="E75" s="161">
        <v>136.80000000000001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127</v>
      </c>
      <c r="AH75" s="148">
        <v>5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69">
        <v>28</v>
      </c>
      <c r="B76" s="170" t="s">
        <v>219</v>
      </c>
      <c r="C76" s="187" t="s">
        <v>220</v>
      </c>
      <c r="D76" s="171" t="s">
        <v>123</v>
      </c>
      <c r="E76" s="172">
        <v>136.80000000000001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4">
        <v>0</v>
      </c>
      <c r="O76" s="174">
        <f>ROUND(E76*N76,2)</f>
        <v>0</v>
      </c>
      <c r="P76" s="174">
        <v>1.4999999999999999E-2</v>
      </c>
      <c r="Q76" s="174">
        <f>ROUND(E76*P76,2)</f>
        <v>2.0499999999999998</v>
      </c>
      <c r="R76" s="174" t="s">
        <v>175</v>
      </c>
      <c r="S76" s="174" t="s">
        <v>125</v>
      </c>
      <c r="T76" s="175" t="s">
        <v>125</v>
      </c>
      <c r="U76" s="158">
        <v>0.09</v>
      </c>
      <c r="V76" s="158">
        <f>ROUND(E76*U76,2)</f>
        <v>12.31</v>
      </c>
      <c r="W76" s="158"/>
      <c r="X76" s="158" t="s">
        <v>119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120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221</v>
      </c>
      <c r="D77" s="160"/>
      <c r="E77" s="161">
        <v>14.4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127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222</v>
      </c>
      <c r="D78" s="160"/>
      <c r="E78" s="161">
        <v>34.4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127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8" t="s">
        <v>223</v>
      </c>
      <c r="D79" s="160"/>
      <c r="E79" s="161">
        <v>88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127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33.75" outlineLevel="1" x14ac:dyDescent="0.2">
      <c r="A80" s="176">
        <v>29</v>
      </c>
      <c r="B80" s="177" t="s">
        <v>224</v>
      </c>
      <c r="C80" s="186" t="s">
        <v>225</v>
      </c>
      <c r="D80" s="178" t="s">
        <v>156</v>
      </c>
      <c r="E80" s="179">
        <v>1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81">
        <v>0</v>
      </c>
      <c r="O80" s="181">
        <f>ROUND(E80*N80,2)</f>
        <v>0</v>
      </c>
      <c r="P80" s="181">
        <v>0.2</v>
      </c>
      <c r="Q80" s="181">
        <f>ROUND(E80*P80,2)</f>
        <v>0.2</v>
      </c>
      <c r="R80" s="181" t="s">
        <v>175</v>
      </c>
      <c r="S80" s="181" t="s">
        <v>125</v>
      </c>
      <c r="T80" s="182" t="s">
        <v>125</v>
      </c>
      <c r="U80" s="158">
        <v>2.1549999999999998</v>
      </c>
      <c r="V80" s="158">
        <f>ROUND(E80*U80,2)</f>
        <v>2.16</v>
      </c>
      <c r="W80" s="158"/>
      <c r="X80" s="158" t="s">
        <v>119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120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9">
        <v>30</v>
      </c>
      <c r="B81" s="170" t="s">
        <v>226</v>
      </c>
      <c r="C81" s="187" t="s">
        <v>227</v>
      </c>
      <c r="D81" s="171" t="s">
        <v>174</v>
      </c>
      <c r="E81" s="172">
        <v>20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4" t="s">
        <v>175</v>
      </c>
      <c r="S81" s="174" t="s">
        <v>125</v>
      </c>
      <c r="T81" s="175" t="s">
        <v>125</v>
      </c>
      <c r="U81" s="158">
        <v>3.6</v>
      </c>
      <c r="V81" s="158">
        <f>ROUND(E81*U81,2)</f>
        <v>72</v>
      </c>
      <c r="W81" s="158"/>
      <c r="X81" s="158" t="s">
        <v>119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120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228</v>
      </c>
      <c r="D82" s="160"/>
      <c r="E82" s="161">
        <v>20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127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9">
        <v>31</v>
      </c>
      <c r="B83" s="170" t="s">
        <v>229</v>
      </c>
      <c r="C83" s="187" t="s">
        <v>230</v>
      </c>
      <c r="D83" s="171" t="s">
        <v>151</v>
      </c>
      <c r="E83" s="172">
        <v>54.564010000000003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4">
        <v>2.3570000000000001E-2</v>
      </c>
      <c r="O83" s="174">
        <f>ROUND(E83*N83,2)</f>
        <v>1.29</v>
      </c>
      <c r="P83" s="174">
        <v>0</v>
      </c>
      <c r="Q83" s="174">
        <f>ROUND(E83*P83,2)</f>
        <v>0</v>
      </c>
      <c r="R83" s="174" t="s">
        <v>175</v>
      </c>
      <c r="S83" s="174" t="s">
        <v>125</v>
      </c>
      <c r="T83" s="175" t="s">
        <v>125</v>
      </c>
      <c r="U83" s="158">
        <v>0</v>
      </c>
      <c r="V83" s="158">
        <f>ROUND(E83*U83,2)</f>
        <v>0</v>
      </c>
      <c r="W83" s="158"/>
      <c r="X83" s="158" t="s">
        <v>119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120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8" t="s">
        <v>231</v>
      </c>
      <c r="D84" s="160"/>
      <c r="E84" s="161">
        <v>21.516089999999998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127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232</v>
      </c>
      <c r="D85" s="160"/>
      <c r="E85" s="161">
        <v>8.9434799999999992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127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233</v>
      </c>
      <c r="D86" s="160"/>
      <c r="E86" s="161">
        <v>0.65117000000000003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127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234</v>
      </c>
      <c r="D87" s="160"/>
      <c r="E87" s="161">
        <v>11.27088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127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8" t="s">
        <v>235</v>
      </c>
      <c r="D88" s="160"/>
      <c r="E88" s="161">
        <v>12.182399999999999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127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9">
        <v>32</v>
      </c>
      <c r="B89" s="170" t="s">
        <v>236</v>
      </c>
      <c r="C89" s="187" t="s">
        <v>237</v>
      </c>
      <c r="D89" s="171" t="s">
        <v>151</v>
      </c>
      <c r="E89" s="172">
        <v>7.05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4">
        <v>2.9499999999999999E-3</v>
      </c>
      <c r="O89" s="174">
        <f>ROUND(E89*N89,2)</f>
        <v>0.02</v>
      </c>
      <c r="P89" s="174">
        <v>0</v>
      </c>
      <c r="Q89" s="174">
        <f>ROUND(E89*P89,2)</f>
        <v>0</v>
      </c>
      <c r="R89" s="174" t="s">
        <v>175</v>
      </c>
      <c r="S89" s="174" t="s">
        <v>125</v>
      </c>
      <c r="T89" s="175" t="s">
        <v>125</v>
      </c>
      <c r="U89" s="158">
        <v>0</v>
      </c>
      <c r="V89" s="158">
        <f>ROUND(E89*U89,2)</f>
        <v>0</v>
      </c>
      <c r="W89" s="158"/>
      <c r="X89" s="158" t="s">
        <v>119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120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8" t="s">
        <v>238</v>
      </c>
      <c r="D90" s="160"/>
      <c r="E90" s="161">
        <v>7.05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127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69">
        <v>33</v>
      </c>
      <c r="B91" s="170" t="s">
        <v>239</v>
      </c>
      <c r="C91" s="187" t="s">
        <v>240</v>
      </c>
      <c r="D91" s="171" t="s">
        <v>123</v>
      </c>
      <c r="E91" s="172">
        <v>94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0</v>
      </c>
      <c r="O91" s="174">
        <f>ROUND(E91*N91,2)</f>
        <v>0</v>
      </c>
      <c r="P91" s="174">
        <v>1.4E-2</v>
      </c>
      <c r="Q91" s="174">
        <f>ROUND(E91*P91,2)</f>
        <v>1.32</v>
      </c>
      <c r="R91" s="174" t="s">
        <v>175</v>
      </c>
      <c r="S91" s="174" t="s">
        <v>125</v>
      </c>
      <c r="T91" s="175" t="s">
        <v>125</v>
      </c>
      <c r="U91" s="158">
        <v>0.08</v>
      </c>
      <c r="V91" s="158">
        <f>ROUND(E91*U91,2)</f>
        <v>7.52</v>
      </c>
      <c r="W91" s="158"/>
      <c r="X91" s="158" t="s">
        <v>119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120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8" t="s">
        <v>241</v>
      </c>
      <c r="D92" s="160"/>
      <c r="E92" s="161">
        <v>94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127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6">
        <v>34</v>
      </c>
      <c r="B93" s="177" t="s">
        <v>242</v>
      </c>
      <c r="C93" s="186" t="s">
        <v>243</v>
      </c>
      <c r="D93" s="178" t="s">
        <v>156</v>
      </c>
      <c r="E93" s="179">
        <v>20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0</v>
      </c>
      <c r="O93" s="181">
        <f>ROUND(E93*N93,2)</f>
        <v>0</v>
      </c>
      <c r="P93" s="181">
        <v>0</v>
      </c>
      <c r="Q93" s="181">
        <f>ROUND(E93*P93,2)</f>
        <v>0</v>
      </c>
      <c r="R93" s="181"/>
      <c r="S93" s="181" t="s">
        <v>117</v>
      </c>
      <c r="T93" s="182" t="s">
        <v>118</v>
      </c>
      <c r="U93" s="158">
        <v>0.18</v>
      </c>
      <c r="V93" s="158">
        <f>ROUND(E93*U93,2)</f>
        <v>3.6</v>
      </c>
      <c r="W93" s="158"/>
      <c r="X93" s="158" t="s">
        <v>119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120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6">
        <v>35</v>
      </c>
      <c r="B94" s="177" t="s">
        <v>244</v>
      </c>
      <c r="C94" s="186" t="s">
        <v>245</v>
      </c>
      <c r="D94" s="178" t="s">
        <v>156</v>
      </c>
      <c r="E94" s="179">
        <v>4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3.32E-3</v>
      </c>
      <c r="O94" s="181">
        <f>ROUND(E94*N94,2)</f>
        <v>0.01</v>
      </c>
      <c r="P94" s="181">
        <v>0</v>
      </c>
      <c r="Q94" s="181">
        <f>ROUND(E94*P94,2)</f>
        <v>0</v>
      </c>
      <c r="R94" s="181"/>
      <c r="S94" s="181" t="s">
        <v>117</v>
      </c>
      <c r="T94" s="182" t="s">
        <v>118</v>
      </c>
      <c r="U94" s="158">
        <v>0.377</v>
      </c>
      <c r="V94" s="158">
        <f>ROUND(E94*U94,2)</f>
        <v>1.51</v>
      </c>
      <c r="W94" s="158"/>
      <c r="X94" s="158" t="s">
        <v>119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120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9">
        <v>36</v>
      </c>
      <c r="B95" s="170" t="s">
        <v>246</v>
      </c>
      <c r="C95" s="187" t="s">
        <v>247</v>
      </c>
      <c r="D95" s="171" t="s">
        <v>123</v>
      </c>
      <c r="E95" s="172">
        <v>94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4"/>
      <c r="S95" s="174" t="s">
        <v>117</v>
      </c>
      <c r="T95" s="175" t="s">
        <v>118</v>
      </c>
      <c r="U95" s="158">
        <v>0.16200000000000001</v>
      </c>
      <c r="V95" s="158">
        <f>ROUND(E95*U95,2)</f>
        <v>15.23</v>
      </c>
      <c r="W95" s="158"/>
      <c r="X95" s="158" t="s">
        <v>119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120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8" t="s">
        <v>241</v>
      </c>
      <c r="D96" s="160"/>
      <c r="E96" s="161">
        <v>94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127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9">
        <v>37</v>
      </c>
      <c r="B97" s="170" t="s">
        <v>248</v>
      </c>
      <c r="C97" s="187" t="s">
        <v>249</v>
      </c>
      <c r="D97" s="171" t="s">
        <v>151</v>
      </c>
      <c r="E97" s="172">
        <v>0.58879999999999999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0.55000000000000004</v>
      </c>
      <c r="O97" s="174">
        <f>ROUND(E97*N97,2)</f>
        <v>0.32</v>
      </c>
      <c r="P97" s="174">
        <v>0</v>
      </c>
      <c r="Q97" s="174">
        <f>ROUND(E97*P97,2)</f>
        <v>0</v>
      </c>
      <c r="R97" s="174" t="s">
        <v>250</v>
      </c>
      <c r="S97" s="174" t="s">
        <v>125</v>
      </c>
      <c r="T97" s="175" t="s">
        <v>125</v>
      </c>
      <c r="U97" s="158">
        <v>0</v>
      </c>
      <c r="V97" s="158">
        <f>ROUND(E97*U97,2)</f>
        <v>0</v>
      </c>
      <c r="W97" s="158"/>
      <c r="X97" s="158" t="s">
        <v>251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252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8" t="s">
        <v>253</v>
      </c>
      <c r="D98" s="160"/>
      <c r="E98" s="161">
        <v>0.58879999999999999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127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9">
        <v>38</v>
      </c>
      <c r="B99" s="170" t="s">
        <v>254</v>
      </c>
      <c r="C99" s="187" t="s">
        <v>255</v>
      </c>
      <c r="D99" s="171" t="s">
        <v>151</v>
      </c>
      <c r="E99" s="172">
        <v>6.2927999999999997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4">
        <v>0.55000000000000004</v>
      </c>
      <c r="O99" s="174">
        <f>ROUND(E99*N99,2)</f>
        <v>3.46</v>
      </c>
      <c r="P99" s="174">
        <v>0</v>
      </c>
      <c r="Q99" s="174">
        <f>ROUND(E99*P99,2)</f>
        <v>0</v>
      </c>
      <c r="R99" s="174" t="s">
        <v>250</v>
      </c>
      <c r="S99" s="174" t="s">
        <v>125</v>
      </c>
      <c r="T99" s="175" t="s">
        <v>125</v>
      </c>
      <c r="U99" s="158">
        <v>0</v>
      </c>
      <c r="V99" s="158">
        <f>ROUND(E99*U99,2)</f>
        <v>0</v>
      </c>
      <c r="W99" s="158"/>
      <c r="X99" s="158" t="s">
        <v>251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252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256</v>
      </c>
      <c r="D100" s="160"/>
      <c r="E100" s="161">
        <v>6.2927999999999997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127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9">
        <v>39</v>
      </c>
      <c r="B101" s="170" t="s">
        <v>257</v>
      </c>
      <c r="C101" s="187" t="s">
        <v>258</v>
      </c>
      <c r="D101" s="171" t="s">
        <v>151</v>
      </c>
      <c r="E101" s="172">
        <v>5.64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0.55000000000000004</v>
      </c>
      <c r="O101" s="174">
        <f>ROUND(E101*N101,2)</f>
        <v>3.1</v>
      </c>
      <c r="P101" s="174">
        <v>0</v>
      </c>
      <c r="Q101" s="174">
        <f>ROUND(E101*P101,2)</f>
        <v>0</v>
      </c>
      <c r="R101" s="174" t="s">
        <v>250</v>
      </c>
      <c r="S101" s="174" t="s">
        <v>125</v>
      </c>
      <c r="T101" s="175" t="s">
        <v>125</v>
      </c>
      <c r="U101" s="158">
        <v>0</v>
      </c>
      <c r="V101" s="158">
        <f>ROUND(E101*U101,2)</f>
        <v>0</v>
      </c>
      <c r="W101" s="158"/>
      <c r="X101" s="158" t="s">
        <v>251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252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259</v>
      </c>
      <c r="D102" s="160"/>
      <c r="E102" s="161">
        <v>5.64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127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9">
        <v>40</v>
      </c>
      <c r="B103" s="170" t="s">
        <v>260</v>
      </c>
      <c r="C103" s="187" t="s">
        <v>261</v>
      </c>
      <c r="D103" s="171" t="s">
        <v>151</v>
      </c>
      <c r="E103" s="172">
        <v>9.81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4">
        <v>0.55000000000000004</v>
      </c>
      <c r="O103" s="174">
        <f>ROUND(E103*N103,2)</f>
        <v>5.4</v>
      </c>
      <c r="P103" s="174">
        <v>0</v>
      </c>
      <c r="Q103" s="174">
        <f>ROUND(E103*P103,2)</f>
        <v>0</v>
      </c>
      <c r="R103" s="174"/>
      <c r="S103" s="174" t="s">
        <v>117</v>
      </c>
      <c r="T103" s="175" t="s">
        <v>118</v>
      </c>
      <c r="U103" s="158">
        <v>0</v>
      </c>
      <c r="V103" s="158">
        <f>ROUND(E103*U103,2)</f>
        <v>0</v>
      </c>
      <c r="W103" s="158"/>
      <c r="X103" s="158" t="s">
        <v>251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252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8" t="s">
        <v>262</v>
      </c>
      <c r="D104" s="160"/>
      <c r="E104" s="161">
        <v>2.2698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127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263</v>
      </c>
      <c r="D105" s="160"/>
      <c r="E105" s="161">
        <v>1.7442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127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8" t="s">
        <v>264</v>
      </c>
      <c r="D106" s="160"/>
      <c r="E106" s="161">
        <v>2.7431999999999999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127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8" t="s">
        <v>265</v>
      </c>
      <c r="D107" s="160"/>
      <c r="E107" s="161">
        <v>3.0528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127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>
        <v>41</v>
      </c>
      <c r="B108" s="156" t="s">
        <v>266</v>
      </c>
      <c r="C108" s="189" t="s">
        <v>267</v>
      </c>
      <c r="D108" s="157" t="s">
        <v>0</v>
      </c>
      <c r="E108" s="183"/>
      <c r="F108" s="159"/>
      <c r="G108" s="15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8" t="s">
        <v>175</v>
      </c>
      <c r="S108" s="158" t="s">
        <v>125</v>
      </c>
      <c r="T108" s="158" t="s">
        <v>125</v>
      </c>
      <c r="U108" s="158">
        <v>0</v>
      </c>
      <c r="V108" s="158">
        <f>ROUND(E108*U108,2)</f>
        <v>0</v>
      </c>
      <c r="W108" s="158"/>
      <c r="X108" s="158" t="s">
        <v>168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169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50" t="s">
        <v>268</v>
      </c>
      <c r="D109" s="251"/>
      <c r="E109" s="251"/>
      <c r="F109" s="251"/>
      <c r="G109" s="251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171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3" t="s">
        <v>112</v>
      </c>
      <c r="B110" s="164" t="s">
        <v>71</v>
      </c>
      <c r="C110" s="185" t="s">
        <v>72</v>
      </c>
      <c r="D110" s="165"/>
      <c r="E110" s="166"/>
      <c r="F110" s="167"/>
      <c r="G110" s="167">
        <f>SUMIF(AG111:AG145,"&lt;&gt;NOR",G111:G145)</f>
        <v>0</v>
      </c>
      <c r="H110" s="167"/>
      <c r="I110" s="167">
        <f>SUM(I111:I145)</f>
        <v>0</v>
      </c>
      <c r="J110" s="167"/>
      <c r="K110" s="167">
        <f>SUM(K111:K145)</f>
        <v>0</v>
      </c>
      <c r="L110" s="167"/>
      <c r="M110" s="167">
        <f>SUM(M111:M145)</f>
        <v>0</v>
      </c>
      <c r="N110" s="167"/>
      <c r="O110" s="167">
        <f>SUM(O111:O145)</f>
        <v>2.2499999999999996</v>
      </c>
      <c r="P110" s="167"/>
      <c r="Q110" s="167">
        <f>SUM(Q111:Q145)</f>
        <v>1.07</v>
      </c>
      <c r="R110" s="167"/>
      <c r="S110" s="167"/>
      <c r="T110" s="168"/>
      <c r="U110" s="162"/>
      <c r="V110" s="162">
        <f>SUM(V111:V145)</f>
        <v>237.11000000000004</v>
      </c>
      <c r="W110" s="162"/>
      <c r="X110" s="162"/>
      <c r="AG110" t="s">
        <v>113</v>
      </c>
    </row>
    <row r="111" spans="1:60" ht="33.75" outlineLevel="1" x14ac:dyDescent="0.2">
      <c r="A111" s="169">
        <v>42</v>
      </c>
      <c r="B111" s="170" t="s">
        <v>269</v>
      </c>
      <c r="C111" s="187" t="s">
        <v>270</v>
      </c>
      <c r="D111" s="171" t="s">
        <v>123</v>
      </c>
      <c r="E111" s="172">
        <v>88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4">
        <v>1.9800000000000002E-2</v>
      </c>
      <c r="O111" s="174">
        <f>ROUND(E111*N111,2)</f>
        <v>1.74</v>
      </c>
      <c r="P111" s="174">
        <v>0</v>
      </c>
      <c r="Q111" s="174">
        <f>ROUND(E111*P111,2)</f>
        <v>0</v>
      </c>
      <c r="R111" s="174" t="s">
        <v>271</v>
      </c>
      <c r="S111" s="174" t="s">
        <v>125</v>
      </c>
      <c r="T111" s="175" t="s">
        <v>125</v>
      </c>
      <c r="U111" s="158">
        <v>1.6589799999999999</v>
      </c>
      <c r="V111" s="158">
        <f>ROUND(E111*U111,2)</f>
        <v>145.99</v>
      </c>
      <c r="W111" s="158"/>
      <c r="X111" s="158" t="s">
        <v>119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120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223</v>
      </c>
      <c r="D112" s="160"/>
      <c r="E112" s="161">
        <v>88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127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33.75" outlineLevel="1" x14ac:dyDescent="0.2">
      <c r="A113" s="169">
        <v>43</v>
      </c>
      <c r="B113" s="170" t="s">
        <v>272</v>
      </c>
      <c r="C113" s="187" t="s">
        <v>273</v>
      </c>
      <c r="D113" s="171" t="s">
        <v>174</v>
      </c>
      <c r="E113" s="172">
        <v>16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3.8999999999999998E-3</v>
      </c>
      <c r="O113" s="174">
        <f>ROUND(E113*N113,2)</f>
        <v>0.06</v>
      </c>
      <c r="P113" s="174">
        <v>0</v>
      </c>
      <c r="Q113" s="174">
        <f>ROUND(E113*P113,2)</f>
        <v>0</v>
      </c>
      <c r="R113" s="174" t="s">
        <v>271</v>
      </c>
      <c r="S113" s="174" t="s">
        <v>125</v>
      </c>
      <c r="T113" s="175" t="s">
        <v>125</v>
      </c>
      <c r="U113" s="158">
        <v>0.25990000000000002</v>
      </c>
      <c r="V113" s="158">
        <f>ROUND(E113*U113,2)</f>
        <v>4.16</v>
      </c>
      <c r="W113" s="158"/>
      <c r="X113" s="158" t="s">
        <v>119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120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8" t="s">
        <v>274</v>
      </c>
      <c r="D114" s="160"/>
      <c r="E114" s="161">
        <v>16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127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69">
        <v>44</v>
      </c>
      <c r="B115" s="170" t="s">
        <v>275</v>
      </c>
      <c r="C115" s="187" t="s">
        <v>276</v>
      </c>
      <c r="D115" s="171" t="s">
        <v>174</v>
      </c>
      <c r="E115" s="172">
        <v>16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4">
        <v>5.4400000000000004E-3</v>
      </c>
      <c r="O115" s="174">
        <f>ROUND(E115*N115,2)</f>
        <v>0.09</v>
      </c>
      <c r="P115" s="174">
        <v>0</v>
      </c>
      <c r="Q115" s="174">
        <f>ROUND(E115*P115,2)</f>
        <v>0</v>
      </c>
      <c r="R115" s="174" t="s">
        <v>271</v>
      </c>
      <c r="S115" s="174" t="s">
        <v>125</v>
      </c>
      <c r="T115" s="175" t="s">
        <v>125</v>
      </c>
      <c r="U115" s="158">
        <v>0.28865000000000002</v>
      </c>
      <c r="V115" s="158">
        <f>ROUND(E115*U115,2)</f>
        <v>4.62</v>
      </c>
      <c r="W115" s="158"/>
      <c r="X115" s="158" t="s">
        <v>119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120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8" t="s">
        <v>277</v>
      </c>
      <c r="D116" s="160"/>
      <c r="E116" s="161">
        <v>16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127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69">
        <v>45</v>
      </c>
      <c r="B117" s="170" t="s">
        <v>278</v>
      </c>
      <c r="C117" s="187" t="s">
        <v>279</v>
      </c>
      <c r="D117" s="171" t="s">
        <v>174</v>
      </c>
      <c r="E117" s="172">
        <v>16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4">
        <v>5.3600000000000002E-3</v>
      </c>
      <c r="O117" s="174">
        <f>ROUND(E117*N117,2)</f>
        <v>0.09</v>
      </c>
      <c r="P117" s="174">
        <v>0</v>
      </c>
      <c r="Q117" s="174">
        <f>ROUND(E117*P117,2)</f>
        <v>0</v>
      </c>
      <c r="R117" s="174" t="s">
        <v>271</v>
      </c>
      <c r="S117" s="174" t="s">
        <v>125</v>
      </c>
      <c r="T117" s="175" t="s">
        <v>125</v>
      </c>
      <c r="U117" s="158">
        <v>0.86680000000000001</v>
      </c>
      <c r="V117" s="158">
        <f>ROUND(E117*U117,2)</f>
        <v>13.87</v>
      </c>
      <c r="W117" s="158"/>
      <c r="X117" s="158" t="s">
        <v>119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120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280</v>
      </c>
      <c r="D118" s="160"/>
      <c r="E118" s="161">
        <v>16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127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69">
        <v>46</v>
      </c>
      <c r="B119" s="170" t="s">
        <v>281</v>
      </c>
      <c r="C119" s="187" t="s">
        <v>282</v>
      </c>
      <c r="D119" s="171" t="s">
        <v>174</v>
      </c>
      <c r="E119" s="172">
        <v>9.3000000000000007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2.5200000000000001E-3</v>
      </c>
      <c r="O119" s="174">
        <f>ROUND(E119*N119,2)</f>
        <v>0.02</v>
      </c>
      <c r="P119" s="174">
        <v>0</v>
      </c>
      <c r="Q119" s="174">
        <f>ROUND(E119*P119,2)</f>
        <v>0</v>
      </c>
      <c r="R119" s="174" t="s">
        <v>271</v>
      </c>
      <c r="S119" s="174" t="s">
        <v>125</v>
      </c>
      <c r="T119" s="175" t="s">
        <v>125</v>
      </c>
      <c r="U119" s="158">
        <v>0.29554999999999998</v>
      </c>
      <c r="V119" s="158">
        <f>ROUND(E119*U119,2)</f>
        <v>2.75</v>
      </c>
      <c r="W119" s="158"/>
      <c r="X119" s="158" t="s">
        <v>119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120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8" t="s">
        <v>283</v>
      </c>
      <c r="D120" s="160"/>
      <c r="E120" s="161">
        <v>9.3000000000000007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127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33.75" outlineLevel="1" x14ac:dyDescent="0.2">
      <c r="A121" s="169">
        <v>47</v>
      </c>
      <c r="B121" s="170" t="s">
        <v>284</v>
      </c>
      <c r="C121" s="187" t="s">
        <v>285</v>
      </c>
      <c r="D121" s="171" t="s">
        <v>123</v>
      </c>
      <c r="E121" s="172">
        <v>2.2400000000000002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4">
        <v>1.021E-2</v>
      </c>
      <c r="O121" s="174">
        <f>ROUND(E121*N121,2)</f>
        <v>0.02</v>
      </c>
      <c r="P121" s="174">
        <v>0</v>
      </c>
      <c r="Q121" s="174">
        <f>ROUND(E121*P121,2)</f>
        <v>0</v>
      </c>
      <c r="R121" s="174" t="s">
        <v>271</v>
      </c>
      <c r="S121" s="174" t="s">
        <v>125</v>
      </c>
      <c r="T121" s="175" t="s">
        <v>125</v>
      </c>
      <c r="U121" s="158">
        <v>3.2093500000000001</v>
      </c>
      <c r="V121" s="158">
        <f>ROUND(E121*U121,2)</f>
        <v>7.19</v>
      </c>
      <c r="W121" s="158"/>
      <c r="X121" s="158" t="s">
        <v>119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120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8" t="s">
        <v>286</v>
      </c>
      <c r="D122" s="160"/>
      <c r="E122" s="161">
        <v>2.2400000000000002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127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69">
        <v>48</v>
      </c>
      <c r="B123" s="170" t="s">
        <v>287</v>
      </c>
      <c r="C123" s="187" t="s">
        <v>288</v>
      </c>
      <c r="D123" s="171" t="s">
        <v>174</v>
      </c>
      <c r="E123" s="172">
        <v>16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3.2799999999999999E-3</v>
      </c>
      <c r="O123" s="174">
        <f>ROUND(E123*N123,2)</f>
        <v>0.05</v>
      </c>
      <c r="P123" s="174">
        <v>0</v>
      </c>
      <c r="Q123" s="174">
        <f>ROUND(E123*P123,2)</f>
        <v>0</v>
      </c>
      <c r="R123" s="174" t="s">
        <v>271</v>
      </c>
      <c r="S123" s="174" t="s">
        <v>125</v>
      </c>
      <c r="T123" s="175" t="s">
        <v>125</v>
      </c>
      <c r="U123" s="158">
        <v>0.56452999999999998</v>
      </c>
      <c r="V123" s="158">
        <f>ROUND(E123*U123,2)</f>
        <v>9.0299999999999994</v>
      </c>
      <c r="W123" s="158"/>
      <c r="X123" s="158" t="s">
        <v>119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120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289</v>
      </c>
      <c r="D124" s="160"/>
      <c r="E124" s="161">
        <v>16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127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69">
        <v>49</v>
      </c>
      <c r="B125" s="170" t="s">
        <v>290</v>
      </c>
      <c r="C125" s="187" t="s">
        <v>291</v>
      </c>
      <c r="D125" s="171" t="s">
        <v>174</v>
      </c>
      <c r="E125" s="172">
        <v>16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4">
        <v>6.4000000000000003E-3</v>
      </c>
      <c r="O125" s="174">
        <f>ROUND(E125*N125,2)</f>
        <v>0.1</v>
      </c>
      <c r="P125" s="174">
        <v>0</v>
      </c>
      <c r="Q125" s="174">
        <f>ROUND(E125*P125,2)</f>
        <v>0</v>
      </c>
      <c r="R125" s="174" t="s">
        <v>271</v>
      </c>
      <c r="S125" s="174" t="s">
        <v>125</v>
      </c>
      <c r="T125" s="175" t="s">
        <v>125</v>
      </c>
      <c r="U125" s="158">
        <v>0.86134999999999995</v>
      </c>
      <c r="V125" s="158">
        <f>ROUND(E125*U125,2)</f>
        <v>13.78</v>
      </c>
      <c r="W125" s="158"/>
      <c r="X125" s="158" t="s">
        <v>119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120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8" t="s">
        <v>277</v>
      </c>
      <c r="D126" s="160"/>
      <c r="E126" s="161">
        <v>16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127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6">
        <v>50</v>
      </c>
      <c r="B127" s="177" t="s">
        <v>292</v>
      </c>
      <c r="C127" s="186" t="s">
        <v>293</v>
      </c>
      <c r="D127" s="178" t="s">
        <v>156</v>
      </c>
      <c r="E127" s="179">
        <v>2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21</v>
      </c>
      <c r="M127" s="181">
        <f>G127*(1+L127/100)</f>
        <v>0</v>
      </c>
      <c r="N127" s="181">
        <v>3.0000000000000001E-5</v>
      </c>
      <c r="O127" s="181">
        <f>ROUND(E127*N127,2)</f>
        <v>0</v>
      </c>
      <c r="P127" s="181">
        <v>0</v>
      </c>
      <c r="Q127" s="181">
        <f>ROUND(E127*P127,2)</f>
        <v>0</v>
      </c>
      <c r="R127" s="181" t="s">
        <v>271</v>
      </c>
      <c r="S127" s="181" t="s">
        <v>125</v>
      </c>
      <c r="T127" s="182" t="s">
        <v>125</v>
      </c>
      <c r="U127" s="158">
        <v>0.30475000000000002</v>
      </c>
      <c r="V127" s="158">
        <f>ROUND(E127*U127,2)</f>
        <v>0.61</v>
      </c>
      <c r="W127" s="158"/>
      <c r="X127" s="158" t="s">
        <v>119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120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6">
        <v>51</v>
      </c>
      <c r="B128" s="177" t="s">
        <v>294</v>
      </c>
      <c r="C128" s="186" t="s">
        <v>295</v>
      </c>
      <c r="D128" s="178" t="s">
        <v>156</v>
      </c>
      <c r="E128" s="179">
        <v>2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4.0000000000000003E-5</v>
      </c>
      <c r="O128" s="181">
        <f>ROUND(E128*N128,2)</f>
        <v>0</v>
      </c>
      <c r="P128" s="181">
        <v>0</v>
      </c>
      <c r="Q128" s="181">
        <f>ROUND(E128*P128,2)</f>
        <v>0</v>
      </c>
      <c r="R128" s="181" t="s">
        <v>271</v>
      </c>
      <c r="S128" s="181" t="s">
        <v>125</v>
      </c>
      <c r="T128" s="182" t="s">
        <v>125</v>
      </c>
      <c r="U128" s="158">
        <v>0.15755</v>
      </c>
      <c r="V128" s="158">
        <f>ROUND(E128*U128,2)</f>
        <v>0.32</v>
      </c>
      <c r="W128" s="158"/>
      <c r="X128" s="158" t="s">
        <v>119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45" outlineLevel="1" x14ac:dyDescent="0.2">
      <c r="A129" s="169">
        <v>52</v>
      </c>
      <c r="B129" s="170" t="s">
        <v>296</v>
      </c>
      <c r="C129" s="187" t="s">
        <v>297</v>
      </c>
      <c r="D129" s="171" t="s">
        <v>174</v>
      </c>
      <c r="E129" s="172">
        <v>9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4">
        <v>2.9299999999999999E-3</v>
      </c>
      <c r="O129" s="174">
        <f>ROUND(E129*N129,2)</f>
        <v>0.03</v>
      </c>
      <c r="P129" s="174">
        <v>0</v>
      </c>
      <c r="Q129" s="174">
        <f>ROUND(E129*P129,2)</f>
        <v>0</v>
      </c>
      <c r="R129" s="174" t="s">
        <v>271</v>
      </c>
      <c r="S129" s="174" t="s">
        <v>125</v>
      </c>
      <c r="T129" s="175" t="s">
        <v>125</v>
      </c>
      <c r="U129" s="158">
        <v>0.61895</v>
      </c>
      <c r="V129" s="158">
        <f>ROUND(E129*U129,2)</f>
        <v>5.57</v>
      </c>
      <c r="W129" s="158"/>
      <c r="X129" s="158" t="s">
        <v>119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120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298</v>
      </c>
      <c r="D130" s="160"/>
      <c r="E130" s="161">
        <v>9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127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45" outlineLevel="1" x14ac:dyDescent="0.2">
      <c r="A131" s="169">
        <v>53</v>
      </c>
      <c r="B131" s="170" t="s">
        <v>299</v>
      </c>
      <c r="C131" s="187" t="s">
        <v>300</v>
      </c>
      <c r="D131" s="171" t="s">
        <v>174</v>
      </c>
      <c r="E131" s="172">
        <v>9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3.46E-3</v>
      </c>
      <c r="O131" s="174">
        <f>ROUND(E131*N131,2)</f>
        <v>0.03</v>
      </c>
      <c r="P131" s="174">
        <v>0</v>
      </c>
      <c r="Q131" s="174">
        <f>ROUND(E131*P131,2)</f>
        <v>0</v>
      </c>
      <c r="R131" s="174" t="s">
        <v>271</v>
      </c>
      <c r="S131" s="174" t="s">
        <v>125</v>
      </c>
      <c r="T131" s="175" t="s">
        <v>125</v>
      </c>
      <c r="U131" s="158">
        <v>0.67989999999999995</v>
      </c>
      <c r="V131" s="158">
        <f>ROUND(E131*U131,2)</f>
        <v>6.12</v>
      </c>
      <c r="W131" s="158"/>
      <c r="X131" s="158" t="s">
        <v>119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120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8" t="s">
        <v>301</v>
      </c>
      <c r="D132" s="160"/>
      <c r="E132" s="161">
        <v>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127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69">
        <v>54</v>
      </c>
      <c r="B133" s="170" t="s">
        <v>302</v>
      </c>
      <c r="C133" s="187" t="s">
        <v>303</v>
      </c>
      <c r="D133" s="171" t="s">
        <v>174</v>
      </c>
      <c r="E133" s="172">
        <v>16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3.2599999999999999E-3</v>
      </c>
      <c r="Q133" s="174">
        <f>ROUND(E133*P133,2)</f>
        <v>0.05</v>
      </c>
      <c r="R133" s="174" t="s">
        <v>271</v>
      </c>
      <c r="S133" s="174" t="s">
        <v>125</v>
      </c>
      <c r="T133" s="175" t="s">
        <v>125</v>
      </c>
      <c r="U133" s="158">
        <v>6.5549999999999997E-2</v>
      </c>
      <c r="V133" s="158">
        <f>ROUND(E133*U133,2)</f>
        <v>1.05</v>
      </c>
      <c r="W133" s="158"/>
      <c r="X133" s="158" t="s">
        <v>119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120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8" t="s">
        <v>274</v>
      </c>
      <c r="D134" s="160"/>
      <c r="E134" s="161">
        <v>16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127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69">
        <v>55</v>
      </c>
      <c r="B135" s="170" t="s">
        <v>304</v>
      </c>
      <c r="C135" s="187" t="s">
        <v>305</v>
      </c>
      <c r="D135" s="171" t="s">
        <v>123</v>
      </c>
      <c r="E135" s="172">
        <v>2.2400000000000002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7.2100000000000003E-3</v>
      </c>
      <c r="Q135" s="174">
        <f>ROUND(E135*P135,2)</f>
        <v>0.02</v>
      </c>
      <c r="R135" s="174" t="s">
        <v>271</v>
      </c>
      <c r="S135" s="174" t="s">
        <v>125</v>
      </c>
      <c r="T135" s="175" t="s">
        <v>125</v>
      </c>
      <c r="U135" s="158">
        <v>0.253</v>
      </c>
      <c r="V135" s="158">
        <f>ROUND(E135*U135,2)</f>
        <v>0.56999999999999995</v>
      </c>
      <c r="W135" s="158"/>
      <c r="X135" s="158" t="s">
        <v>119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120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8" t="s">
        <v>306</v>
      </c>
      <c r="D136" s="160"/>
      <c r="E136" s="161">
        <v>2.2400000000000002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127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6">
        <v>56</v>
      </c>
      <c r="B137" s="177" t="s">
        <v>307</v>
      </c>
      <c r="C137" s="186" t="s">
        <v>308</v>
      </c>
      <c r="D137" s="178" t="s">
        <v>156</v>
      </c>
      <c r="E137" s="179">
        <v>1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2.0080000000000001E-2</v>
      </c>
      <c r="O137" s="181">
        <f>ROUND(E137*N137,2)</f>
        <v>0.02</v>
      </c>
      <c r="P137" s="181">
        <v>0</v>
      </c>
      <c r="Q137" s="181">
        <f>ROUND(E137*P137,2)</f>
        <v>0</v>
      </c>
      <c r="R137" s="181"/>
      <c r="S137" s="181" t="s">
        <v>117</v>
      </c>
      <c r="T137" s="182" t="s">
        <v>118</v>
      </c>
      <c r="U137" s="158">
        <v>3.4028499999999999</v>
      </c>
      <c r="V137" s="158">
        <f>ROUND(E137*U137,2)</f>
        <v>3.4</v>
      </c>
      <c r="W137" s="158"/>
      <c r="X137" s="158" t="s">
        <v>119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120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6">
        <v>57</v>
      </c>
      <c r="B138" s="177" t="s">
        <v>309</v>
      </c>
      <c r="C138" s="186" t="s">
        <v>310</v>
      </c>
      <c r="D138" s="178" t="s">
        <v>174</v>
      </c>
      <c r="E138" s="179">
        <v>1.5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1.6299999999999999E-3</v>
      </c>
      <c r="O138" s="181">
        <f>ROUND(E138*N138,2)</f>
        <v>0</v>
      </c>
      <c r="P138" s="181">
        <v>0</v>
      </c>
      <c r="Q138" s="181">
        <f>ROUND(E138*P138,2)</f>
        <v>0</v>
      </c>
      <c r="R138" s="181"/>
      <c r="S138" s="181" t="s">
        <v>117</v>
      </c>
      <c r="T138" s="182" t="s">
        <v>118</v>
      </c>
      <c r="U138" s="158">
        <v>0.75819999999999999</v>
      </c>
      <c r="V138" s="158">
        <f>ROUND(E138*U138,2)</f>
        <v>1.1399999999999999</v>
      </c>
      <c r="W138" s="158"/>
      <c r="X138" s="158" t="s">
        <v>119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120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9">
        <v>58</v>
      </c>
      <c r="B139" s="170" t="s">
        <v>311</v>
      </c>
      <c r="C139" s="187" t="s">
        <v>312</v>
      </c>
      <c r="D139" s="171" t="s">
        <v>123</v>
      </c>
      <c r="E139" s="172">
        <v>48.8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7.3200000000000001E-3</v>
      </c>
      <c r="Q139" s="174">
        <f>ROUND(E139*P139,2)</f>
        <v>0.36</v>
      </c>
      <c r="R139" s="174"/>
      <c r="S139" s="174" t="s">
        <v>117</v>
      </c>
      <c r="T139" s="175" t="s">
        <v>118</v>
      </c>
      <c r="U139" s="158">
        <v>0.115</v>
      </c>
      <c r="V139" s="158">
        <f>ROUND(E139*U139,2)</f>
        <v>5.61</v>
      </c>
      <c r="W139" s="158"/>
      <c r="X139" s="158" t="s">
        <v>119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120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8" t="s">
        <v>221</v>
      </c>
      <c r="D140" s="160"/>
      <c r="E140" s="161">
        <v>14.4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127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8" t="s">
        <v>222</v>
      </c>
      <c r="D141" s="160"/>
      <c r="E141" s="161">
        <v>34.4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127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9">
        <v>59</v>
      </c>
      <c r="B142" s="170" t="s">
        <v>313</v>
      </c>
      <c r="C142" s="187" t="s">
        <v>314</v>
      </c>
      <c r="D142" s="171" t="s">
        <v>123</v>
      </c>
      <c r="E142" s="172">
        <v>88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4">
        <v>0</v>
      </c>
      <c r="O142" s="174">
        <f>ROUND(E142*N142,2)</f>
        <v>0</v>
      </c>
      <c r="P142" s="174">
        <v>7.3200000000000001E-3</v>
      </c>
      <c r="Q142" s="174">
        <f>ROUND(E142*P142,2)</f>
        <v>0.64</v>
      </c>
      <c r="R142" s="174"/>
      <c r="S142" s="174" t="s">
        <v>117</v>
      </c>
      <c r="T142" s="175" t="s">
        <v>118</v>
      </c>
      <c r="U142" s="158">
        <v>0.1288</v>
      </c>
      <c r="V142" s="158">
        <f>ROUND(E142*U142,2)</f>
        <v>11.33</v>
      </c>
      <c r="W142" s="158"/>
      <c r="X142" s="158" t="s">
        <v>119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120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223</v>
      </c>
      <c r="D143" s="160"/>
      <c r="E143" s="161">
        <v>88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127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>
        <v>60</v>
      </c>
      <c r="B144" s="156" t="s">
        <v>315</v>
      </c>
      <c r="C144" s="189" t="s">
        <v>316</v>
      </c>
      <c r="D144" s="157" t="s">
        <v>0</v>
      </c>
      <c r="E144" s="183"/>
      <c r="F144" s="159"/>
      <c r="G144" s="158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8" t="s">
        <v>271</v>
      </c>
      <c r="S144" s="158" t="s">
        <v>125</v>
      </c>
      <c r="T144" s="158" t="s">
        <v>125</v>
      </c>
      <c r="U144" s="158">
        <v>0</v>
      </c>
      <c r="V144" s="158">
        <f>ROUND(E144*U144,2)</f>
        <v>0</v>
      </c>
      <c r="W144" s="158"/>
      <c r="X144" s="158" t="s">
        <v>168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169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50" t="s">
        <v>268</v>
      </c>
      <c r="D145" s="251"/>
      <c r="E145" s="251"/>
      <c r="F145" s="251"/>
      <c r="G145" s="251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171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3" t="s">
        <v>112</v>
      </c>
      <c r="B146" s="164" t="s">
        <v>73</v>
      </c>
      <c r="C146" s="185" t="s">
        <v>74</v>
      </c>
      <c r="D146" s="165"/>
      <c r="E146" s="166"/>
      <c r="F146" s="167"/>
      <c r="G146" s="167">
        <f>SUMIF(AG147:AG160,"&lt;&gt;NOR",G147:G160)</f>
        <v>0</v>
      </c>
      <c r="H146" s="167"/>
      <c r="I146" s="167">
        <f>SUM(I147:I160)</f>
        <v>0</v>
      </c>
      <c r="J146" s="167"/>
      <c r="K146" s="167">
        <f>SUM(K147:K160)</f>
        <v>0</v>
      </c>
      <c r="L146" s="167"/>
      <c r="M146" s="167">
        <f>SUM(M147:M160)</f>
        <v>0</v>
      </c>
      <c r="N146" s="167"/>
      <c r="O146" s="167">
        <f>SUM(O147:O160)</f>
        <v>1.6800000000000002</v>
      </c>
      <c r="P146" s="167"/>
      <c r="Q146" s="167">
        <f>SUM(Q147:Q160)</f>
        <v>0.02</v>
      </c>
      <c r="R146" s="167"/>
      <c r="S146" s="167"/>
      <c r="T146" s="168"/>
      <c r="U146" s="162"/>
      <c r="V146" s="162">
        <f>SUM(V147:V160)</f>
        <v>114.57</v>
      </c>
      <c r="W146" s="162"/>
      <c r="X146" s="162"/>
      <c r="AG146" t="s">
        <v>113</v>
      </c>
    </row>
    <row r="147" spans="1:60" ht="22.5" outlineLevel="1" x14ac:dyDescent="0.2">
      <c r="A147" s="169">
        <v>61</v>
      </c>
      <c r="B147" s="170" t="s">
        <v>317</v>
      </c>
      <c r="C147" s="187" t="s">
        <v>318</v>
      </c>
      <c r="D147" s="171" t="s">
        <v>123</v>
      </c>
      <c r="E147" s="172">
        <v>88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4">
        <v>4.2999999999999999E-4</v>
      </c>
      <c r="O147" s="174">
        <f>ROUND(E147*N147,2)</f>
        <v>0.04</v>
      </c>
      <c r="P147" s="174">
        <v>0</v>
      </c>
      <c r="Q147" s="174">
        <f>ROUND(E147*P147,2)</f>
        <v>0</v>
      </c>
      <c r="R147" s="174" t="s">
        <v>319</v>
      </c>
      <c r="S147" s="174" t="s">
        <v>125</v>
      </c>
      <c r="T147" s="175" t="s">
        <v>125</v>
      </c>
      <c r="U147" s="158">
        <v>0.17</v>
      </c>
      <c r="V147" s="158">
        <f>ROUND(E147*U147,2)</f>
        <v>14.96</v>
      </c>
      <c r="W147" s="158"/>
      <c r="X147" s="158" t="s">
        <v>119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120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8" t="s">
        <v>223</v>
      </c>
      <c r="D148" s="160"/>
      <c r="E148" s="161">
        <v>88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127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69">
        <v>62</v>
      </c>
      <c r="B149" s="170" t="s">
        <v>320</v>
      </c>
      <c r="C149" s="187" t="s">
        <v>321</v>
      </c>
      <c r="D149" s="171" t="s">
        <v>123</v>
      </c>
      <c r="E149" s="172">
        <v>48.8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4"/>
      <c r="S149" s="174" t="s">
        <v>117</v>
      </c>
      <c r="T149" s="175" t="s">
        <v>118</v>
      </c>
      <c r="U149" s="158">
        <v>1.2999999999999999E-2</v>
      </c>
      <c r="V149" s="158">
        <f>ROUND(E149*U149,2)</f>
        <v>0.63</v>
      </c>
      <c r="W149" s="158"/>
      <c r="X149" s="158" t="s">
        <v>119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120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8" t="s">
        <v>322</v>
      </c>
      <c r="D150" s="160"/>
      <c r="E150" s="161">
        <v>48.8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127</v>
      </c>
      <c r="AH150" s="148">
        <v>5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9">
        <v>63</v>
      </c>
      <c r="B151" s="170" t="s">
        <v>323</v>
      </c>
      <c r="C151" s="187" t="s">
        <v>324</v>
      </c>
      <c r="D151" s="171" t="s">
        <v>123</v>
      </c>
      <c r="E151" s="172">
        <v>48.8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4">
        <v>3.1329999999999997E-2</v>
      </c>
      <c r="O151" s="174">
        <f>ROUND(E151*N151,2)</f>
        <v>1.53</v>
      </c>
      <c r="P151" s="174">
        <v>0</v>
      </c>
      <c r="Q151" s="174">
        <f>ROUND(E151*P151,2)</f>
        <v>0</v>
      </c>
      <c r="R151" s="174"/>
      <c r="S151" s="174" t="s">
        <v>117</v>
      </c>
      <c r="T151" s="175" t="s">
        <v>118</v>
      </c>
      <c r="U151" s="158">
        <v>1.8543000000000001</v>
      </c>
      <c r="V151" s="158">
        <f>ROUND(E151*U151,2)</f>
        <v>90.49</v>
      </c>
      <c r="W151" s="158"/>
      <c r="X151" s="158" t="s">
        <v>119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120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8" t="s">
        <v>221</v>
      </c>
      <c r="D152" s="160"/>
      <c r="E152" s="161">
        <v>14.4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127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8" t="s">
        <v>222</v>
      </c>
      <c r="D153" s="160"/>
      <c r="E153" s="161">
        <v>34.4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127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9">
        <v>64</v>
      </c>
      <c r="B154" s="170" t="s">
        <v>325</v>
      </c>
      <c r="C154" s="187" t="s">
        <v>326</v>
      </c>
      <c r="D154" s="171" t="s">
        <v>123</v>
      </c>
      <c r="E154" s="172">
        <v>48.8</v>
      </c>
      <c r="F154" s="173"/>
      <c r="G154" s="174">
        <f>ROUND(E154*F154,2)</f>
        <v>0</v>
      </c>
      <c r="H154" s="173"/>
      <c r="I154" s="174">
        <f>ROUND(E154*H154,2)</f>
        <v>0</v>
      </c>
      <c r="J154" s="173"/>
      <c r="K154" s="174">
        <f>ROUND(E154*J154,2)</f>
        <v>0</v>
      </c>
      <c r="L154" s="174">
        <v>21</v>
      </c>
      <c r="M154" s="174">
        <f>G154*(1+L154/100)</f>
        <v>0</v>
      </c>
      <c r="N154" s="174">
        <v>2.31E-3</v>
      </c>
      <c r="O154" s="174">
        <f>ROUND(E154*N154,2)</f>
        <v>0.11</v>
      </c>
      <c r="P154" s="174">
        <v>0</v>
      </c>
      <c r="Q154" s="174">
        <f>ROUND(E154*P154,2)</f>
        <v>0</v>
      </c>
      <c r="R154" s="174"/>
      <c r="S154" s="174" t="s">
        <v>117</v>
      </c>
      <c r="T154" s="175" t="s">
        <v>118</v>
      </c>
      <c r="U154" s="158">
        <v>0.09</v>
      </c>
      <c r="V154" s="158">
        <f>ROUND(E154*U154,2)</f>
        <v>4.3899999999999997</v>
      </c>
      <c r="W154" s="158"/>
      <c r="X154" s="158" t="s">
        <v>119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120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8" t="s">
        <v>221</v>
      </c>
      <c r="D155" s="160"/>
      <c r="E155" s="161">
        <v>14.4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127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8" t="s">
        <v>222</v>
      </c>
      <c r="D156" s="160"/>
      <c r="E156" s="161">
        <v>34.4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127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69">
        <v>65</v>
      </c>
      <c r="B157" s="170" t="s">
        <v>327</v>
      </c>
      <c r="C157" s="187" t="s">
        <v>328</v>
      </c>
      <c r="D157" s="171" t="s">
        <v>123</v>
      </c>
      <c r="E157" s="172">
        <v>136.80000000000001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4">
        <v>0</v>
      </c>
      <c r="O157" s="174">
        <f>ROUND(E157*N157,2)</f>
        <v>0</v>
      </c>
      <c r="P157" s="174">
        <v>1.8000000000000001E-4</v>
      </c>
      <c r="Q157" s="174">
        <f>ROUND(E157*P157,2)</f>
        <v>0.02</v>
      </c>
      <c r="R157" s="174"/>
      <c r="S157" s="174" t="s">
        <v>117</v>
      </c>
      <c r="T157" s="175" t="s">
        <v>118</v>
      </c>
      <c r="U157" s="158">
        <v>0.03</v>
      </c>
      <c r="V157" s="158">
        <f>ROUND(E157*U157,2)</f>
        <v>4.0999999999999996</v>
      </c>
      <c r="W157" s="158"/>
      <c r="X157" s="158" t="s">
        <v>119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120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8" t="s">
        <v>218</v>
      </c>
      <c r="D158" s="160"/>
      <c r="E158" s="161">
        <v>136.80000000000001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127</v>
      </c>
      <c r="AH158" s="148">
        <v>5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>
        <v>66</v>
      </c>
      <c r="B159" s="156" t="s">
        <v>329</v>
      </c>
      <c r="C159" s="189" t="s">
        <v>330</v>
      </c>
      <c r="D159" s="157" t="s">
        <v>0</v>
      </c>
      <c r="E159" s="183"/>
      <c r="F159" s="159"/>
      <c r="G159" s="15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8">
        <v>0</v>
      </c>
      <c r="O159" s="158">
        <f>ROUND(E159*N159,2)</f>
        <v>0</v>
      </c>
      <c r="P159" s="158">
        <v>0</v>
      </c>
      <c r="Q159" s="158">
        <f>ROUND(E159*P159,2)</f>
        <v>0</v>
      </c>
      <c r="R159" s="158" t="s">
        <v>319</v>
      </c>
      <c r="S159" s="158" t="s">
        <v>125</v>
      </c>
      <c r="T159" s="158" t="s">
        <v>125</v>
      </c>
      <c r="U159" s="158">
        <v>2.3E-2</v>
      </c>
      <c r="V159" s="158">
        <f>ROUND(E159*U159,2)</f>
        <v>0</v>
      </c>
      <c r="W159" s="158"/>
      <c r="X159" s="158" t="s">
        <v>168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169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0" t="s">
        <v>268</v>
      </c>
      <c r="D160" s="251"/>
      <c r="E160" s="251"/>
      <c r="F160" s="251"/>
      <c r="G160" s="251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171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x14ac:dyDescent="0.2">
      <c r="A161" s="163" t="s">
        <v>112</v>
      </c>
      <c r="B161" s="164" t="s">
        <v>75</v>
      </c>
      <c r="C161" s="185" t="s">
        <v>76</v>
      </c>
      <c r="D161" s="165"/>
      <c r="E161" s="166"/>
      <c r="F161" s="167"/>
      <c r="G161" s="167">
        <f>SUMIF(AG162:AG165,"&lt;&gt;NOR",G162:G165)</f>
        <v>0</v>
      </c>
      <c r="H161" s="167"/>
      <c r="I161" s="167">
        <f>SUM(I162:I165)</f>
        <v>0</v>
      </c>
      <c r="J161" s="167"/>
      <c r="K161" s="167">
        <f>SUM(K162:K165)</f>
        <v>0</v>
      </c>
      <c r="L161" s="167"/>
      <c r="M161" s="167">
        <f>SUM(M162:M165)</f>
        <v>0</v>
      </c>
      <c r="N161" s="167"/>
      <c r="O161" s="167">
        <f>SUM(O162:O165)</f>
        <v>0</v>
      </c>
      <c r="P161" s="167"/>
      <c r="Q161" s="167">
        <f>SUM(Q162:Q165)</f>
        <v>0</v>
      </c>
      <c r="R161" s="167"/>
      <c r="S161" s="167"/>
      <c r="T161" s="168"/>
      <c r="U161" s="162"/>
      <c r="V161" s="162">
        <f>SUM(V162:V165)</f>
        <v>7.85</v>
      </c>
      <c r="W161" s="162"/>
      <c r="X161" s="162"/>
      <c r="AG161" t="s">
        <v>113</v>
      </c>
    </row>
    <row r="162" spans="1:60" ht="22.5" outlineLevel="1" x14ac:dyDescent="0.2">
      <c r="A162" s="169">
        <v>67</v>
      </c>
      <c r="B162" s="170" t="s">
        <v>331</v>
      </c>
      <c r="C162" s="187" t="s">
        <v>332</v>
      </c>
      <c r="D162" s="171" t="s">
        <v>123</v>
      </c>
      <c r="E162" s="172">
        <v>12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74">
        <v>2.9E-4</v>
      </c>
      <c r="O162" s="174">
        <f>ROUND(E162*N162,2)</f>
        <v>0</v>
      </c>
      <c r="P162" s="174">
        <v>0</v>
      </c>
      <c r="Q162" s="174">
        <f>ROUND(E162*P162,2)</f>
        <v>0</v>
      </c>
      <c r="R162" s="174" t="s">
        <v>333</v>
      </c>
      <c r="S162" s="174" t="s">
        <v>125</v>
      </c>
      <c r="T162" s="175" t="s">
        <v>125</v>
      </c>
      <c r="U162" s="158">
        <v>0.65400000000000003</v>
      </c>
      <c r="V162" s="158">
        <f>ROUND(E162*U162,2)</f>
        <v>7.85</v>
      </c>
      <c r="W162" s="158"/>
      <c r="X162" s="158" t="s">
        <v>119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120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8" t="s">
        <v>334</v>
      </c>
      <c r="D163" s="160"/>
      <c r="E163" s="161">
        <v>12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127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>
        <v>68</v>
      </c>
      <c r="B164" s="156" t="s">
        <v>335</v>
      </c>
      <c r="C164" s="189" t="s">
        <v>336</v>
      </c>
      <c r="D164" s="157" t="s">
        <v>0</v>
      </c>
      <c r="E164" s="183"/>
      <c r="F164" s="159"/>
      <c r="G164" s="158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 t="s">
        <v>333</v>
      </c>
      <c r="S164" s="158" t="s">
        <v>125</v>
      </c>
      <c r="T164" s="158" t="s">
        <v>125</v>
      </c>
      <c r="U164" s="158">
        <v>0</v>
      </c>
      <c r="V164" s="158">
        <f>ROUND(E164*U164,2)</f>
        <v>0</v>
      </c>
      <c r="W164" s="158"/>
      <c r="X164" s="158" t="s">
        <v>168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169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250" t="s">
        <v>268</v>
      </c>
      <c r="D165" s="251"/>
      <c r="E165" s="251"/>
      <c r="F165" s="251"/>
      <c r="G165" s="251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3" t="s">
        <v>112</v>
      </c>
      <c r="B166" s="164" t="s">
        <v>77</v>
      </c>
      <c r="C166" s="185" t="s">
        <v>78</v>
      </c>
      <c r="D166" s="165"/>
      <c r="E166" s="166"/>
      <c r="F166" s="167"/>
      <c r="G166" s="167">
        <f>SUMIF(AG167:AG177,"&lt;&gt;NOR",G167:G177)</f>
        <v>0</v>
      </c>
      <c r="H166" s="167"/>
      <c r="I166" s="167">
        <f>SUM(I167:I177)</f>
        <v>0</v>
      </c>
      <c r="J166" s="167"/>
      <c r="K166" s="167">
        <f>SUM(K167:K177)</f>
        <v>0</v>
      </c>
      <c r="L166" s="167"/>
      <c r="M166" s="167">
        <f>SUM(M167:M177)</f>
        <v>0</v>
      </c>
      <c r="N166" s="167"/>
      <c r="O166" s="167">
        <f>SUM(O167:O177)</f>
        <v>0.06</v>
      </c>
      <c r="P166" s="167"/>
      <c r="Q166" s="167">
        <f>SUM(Q167:Q177)</f>
        <v>0</v>
      </c>
      <c r="R166" s="167"/>
      <c r="S166" s="167"/>
      <c r="T166" s="168"/>
      <c r="U166" s="162"/>
      <c r="V166" s="162">
        <f>SUM(V167:V177)</f>
        <v>58.559999999999995</v>
      </c>
      <c r="W166" s="162"/>
      <c r="X166" s="162"/>
      <c r="AG166" t="s">
        <v>113</v>
      </c>
    </row>
    <row r="167" spans="1:60" outlineLevel="1" x14ac:dyDescent="0.2">
      <c r="A167" s="169">
        <v>69</v>
      </c>
      <c r="B167" s="170" t="s">
        <v>337</v>
      </c>
      <c r="C167" s="187" t="s">
        <v>338</v>
      </c>
      <c r="D167" s="171" t="s">
        <v>123</v>
      </c>
      <c r="E167" s="172">
        <v>12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74">
        <v>2.7E-4</v>
      </c>
      <c r="O167" s="174">
        <f>ROUND(E167*N167,2)</f>
        <v>0</v>
      </c>
      <c r="P167" s="174">
        <v>0</v>
      </c>
      <c r="Q167" s="174">
        <f>ROUND(E167*P167,2)</f>
        <v>0</v>
      </c>
      <c r="R167" s="174" t="s">
        <v>339</v>
      </c>
      <c r="S167" s="174" t="s">
        <v>125</v>
      </c>
      <c r="T167" s="175" t="s">
        <v>125</v>
      </c>
      <c r="U167" s="158">
        <v>0.28999999999999998</v>
      </c>
      <c r="V167" s="158">
        <f>ROUND(E167*U167,2)</f>
        <v>3.48</v>
      </c>
      <c r="W167" s="158"/>
      <c r="X167" s="158" t="s">
        <v>119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120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8" t="s">
        <v>340</v>
      </c>
      <c r="D168" s="160"/>
      <c r="E168" s="161">
        <v>12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127</v>
      </c>
      <c r="AH168" s="148">
        <v>5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9">
        <v>70</v>
      </c>
      <c r="B169" s="170" t="s">
        <v>341</v>
      </c>
      <c r="C169" s="187" t="s">
        <v>342</v>
      </c>
      <c r="D169" s="171" t="s">
        <v>123</v>
      </c>
      <c r="E169" s="172">
        <v>12</v>
      </c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4">
        <v>1E-4</v>
      </c>
      <c r="O169" s="174">
        <f>ROUND(E169*N169,2)</f>
        <v>0</v>
      </c>
      <c r="P169" s="174">
        <v>0</v>
      </c>
      <c r="Q169" s="174">
        <f>ROUND(E169*P169,2)</f>
        <v>0</v>
      </c>
      <c r="R169" s="174" t="s">
        <v>339</v>
      </c>
      <c r="S169" s="174" t="s">
        <v>125</v>
      </c>
      <c r="T169" s="175" t="s">
        <v>125</v>
      </c>
      <c r="U169" s="158">
        <v>0.13100000000000001</v>
      </c>
      <c r="V169" s="158">
        <f>ROUND(E169*U169,2)</f>
        <v>1.57</v>
      </c>
      <c r="W169" s="158"/>
      <c r="X169" s="158" t="s">
        <v>119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120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8" t="s">
        <v>340</v>
      </c>
      <c r="D170" s="160"/>
      <c r="E170" s="161">
        <v>12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127</v>
      </c>
      <c r="AH170" s="148">
        <v>5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69">
        <v>71</v>
      </c>
      <c r="B171" s="170" t="s">
        <v>343</v>
      </c>
      <c r="C171" s="187" t="s">
        <v>344</v>
      </c>
      <c r="D171" s="171" t="s">
        <v>123</v>
      </c>
      <c r="E171" s="172">
        <v>356.7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4">
        <v>1.6000000000000001E-4</v>
      </c>
      <c r="O171" s="174">
        <f>ROUND(E171*N171,2)</f>
        <v>0.06</v>
      </c>
      <c r="P171" s="174">
        <v>0</v>
      </c>
      <c r="Q171" s="174">
        <f>ROUND(E171*P171,2)</f>
        <v>0</v>
      </c>
      <c r="R171" s="174" t="s">
        <v>339</v>
      </c>
      <c r="S171" s="174" t="s">
        <v>125</v>
      </c>
      <c r="T171" s="175" t="s">
        <v>125</v>
      </c>
      <c r="U171" s="158">
        <v>0.15</v>
      </c>
      <c r="V171" s="158">
        <f>ROUND(E171*U171,2)</f>
        <v>53.51</v>
      </c>
      <c r="W171" s="158"/>
      <c r="X171" s="158" t="s">
        <v>119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120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52" t="s">
        <v>345</v>
      </c>
      <c r="D172" s="253"/>
      <c r="E172" s="253"/>
      <c r="F172" s="253"/>
      <c r="G172" s="253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171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8" t="s">
        <v>346</v>
      </c>
      <c r="D173" s="160"/>
      <c r="E173" s="161">
        <v>171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127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8" t="s">
        <v>347</v>
      </c>
      <c r="D174" s="160"/>
      <c r="E174" s="161">
        <v>54.32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127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8" t="s">
        <v>348</v>
      </c>
      <c r="D175" s="160"/>
      <c r="E175" s="161">
        <v>36.479999999999997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127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8" t="s">
        <v>349</v>
      </c>
      <c r="D176" s="160"/>
      <c r="E176" s="161">
        <v>48.26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127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8" t="s">
        <v>350</v>
      </c>
      <c r="D177" s="160"/>
      <c r="E177" s="161">
        <v>46.64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127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x14ac:dyDescent="0.2">
      <c r="A178" s="163" t="s">
        <v>112</v>
      </c>
      <c r="B178" s="164" t="s">
        <v>79</v>
      </c>
      <c r="C178" s="185" t="s">
        <v>80</v>
      </c>
      <c r="D178" s="165"/>
      <c r="E178" s="166"/>
      <c r="F178" s="167"/>
      <c r="G178" s="167">
        <f>SUMIF(AG179:AG179,"&lt;&gt;NOR",G179:G179)</f>
        <v>0</v>
      </c>
      <c r="H178" s="167"/>
      <c r="I178" s="167">
        <f>SUM(I179:I179)</f>
        <v>0</v>
      </c>
      <c r="J178" s="167"/>
      <c r="K178" s="167">
        <f>SUM(K179:K179)</f>
        <v>0</v>
      </c>
      <c r="L178" s="167"/>
      <c r="M178" s="167">
        <f>SUM(M179:M179)</f>
        <v>0</v>
      </c>
      <c r="N178" s="167"/>
      <c r="O178" s="167">
        <f>SUM(O179:O179)</f>
        <v>0.3</v>
      </c>
      <c r="P178" s="167"/>
      <c r="Q178" s="167">
        <f>SUM(Q179:Q179)</f>
        <v>0</v>
      </c>
      <c r="R178" s="167"/>
      <c r="S178" s="167"/>
      <c r="T178" s="168"/>
      <c r="U178" s="162"/>
      <c r="V178" s="162">
        <f>SUM(V179:V179)</f>
        <v>150.93</v>
      </c>
      <c r="W178" s="162"/>
      <c r="X178" s="162"/>
      <c r="AG178" t="s">
        <v>113</v>
      </c>
    </row>
    <row r="179" spans="1:60" outlineLevel="1" x14ac:dyDescent="0.2">
      <c r="A179" s="176">
        <v>72</v>
      </c>
      <c r="B179" s="177" t="s">
        <v>351</v>
      </c>
      <c r="C179" s="186" t="s">
        <v>352</v>
      </c>
      <c r="D179" s="178" t="s">
        <v>353</v>
      </c>
      <c r="E179" s="179">
        <v>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0.29942999999999997</v>
      </c>
      <c r="O179" s="181">
        <f>ROUND(E179*N179,2)</f>
        <v>0.3</v>
      </c>
      <c r="P179" s="181">
        <v>0</v>
      </c>
      <c r="Q179" s="181">
        <f>ROUND(E179*P179,2)</f>
        <v>0</v>
      </c>
      <c r="R179" s="181"/>
      <c r="S179" s="181" t="s">
        <v>117</v>
      </c>
      <c r="T179" s="182" t="s">
        <v>118</v>
      </c>
      <c r="U179" s="158">
        <v>150.93144000000001</v>
      </c>
      <c r="V179" s="158">
        <f>ROUND(E179*U179,2)</f>
        <v>150.93</v>
      </c>
      <c r="W179" s="158"/>
      <c r="X179" s="158" t="s">
        <v>354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355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3" t="s">
        <v>112</v>
      </c>
      <c r="B180" s="164" t="s">
        <v>81</v>
      </c>
      <c r="C180" s="185" t="s">
        <v>82</v>
      </c>
      <c r="D180" s="165"/>
      <c r="E180" s="166"/>
      <c r="F180" s="167"/>
      <c r="G180" s="167">
        <f>SUMIF(AG181:AG186,"&lt;&gt;NOR",G181:G186)</f>
        <v>0</v>
      </c>
      <c r="H180" s="167"/>
      <c r="I180" s="167">
        <f>SUM(I181:I186)</f>
        <v>0</v>
      </c>
      <c r="J180" s="167"/>
      <c r="K180" s="167">
        <f>SUM(K181:K186)</f>
        <v>0</v>
      </c>
      <c r="L180" s="167"/>
      <c r="M180" s="167">
        <f>SUM(M181:M186)</f>
        <v>0</v>
      </c>
      <c r="N180" s="167"/>
      <c r="O180" s="167">
        <f>SUM(O181:O186)</f>
        <v>0</v>
      </c>
      <c r="P180" s="167"/>
      <c r="Q180" s="167">
        <f>SUM(Q181:Q186)</f>
        <v>0</v>
      </c>
      <c r="R180" s="167"/>
      <c r="S180" s="167"/>
      <c r="T180" s="168"/>
      <c r="U180" s="162"/>
      <c r="V180" s="162">
        <f>SUM(V181:V186)</f>
        <v>63.349999999999994</v>
      </c>
      <c r="W180" s="162"/>
      <c r="X180" s="162"/>
      <c r="AG180" t="s">
        <v>113</v>
      </c>
    </row>
    <row r="181" spans="1:60" outlineLevel="1" x14ac:dyDescent="0.2">
      <c r="A181" s="176">
        <v>73</v>
      </c>
      <c r="B181" s="177" t="s">
        <v>356</v>
      </c>
      <c r="C181" s="186" t="s">
        <v>357</v>
      </c>
      <c r="D181" s="178" t="s">
        <v>166</v>
      </c>
      <c r="E181" s="179">
        <v>20.483509999999999</v>
      </c>
      <c r="F181" s="180"/>
      <c r="G181" s="181">
        <f t="shared" ref="G181:G186" si="0">ROUND(E181*F181,2)</f>
        <v>0</v>
      </c>
      <c r="H181" s="180"/>
      <c r="I181" s="181">
        <f t="shared" ref="I181:I186" si="1">ROUND(E181*H181,2)</f>
        <v>0</v>
      </c>
      <c r="J181" s="180"/>
      <c r="K181" s="181">
        <f t="shared" ref="K181:K186" si="2">ROUND(E181*J181,2)</f>
        <v>0</v>
      </c>
      <c r="L181" s="181">
        <v>21</v>
      </c>
      <c r="M181" s="181">
        <f t="shared" ref="M181:M186" si="3">G181*(1+L181/100)</f>
        <v>0</v>
      </c>
      <c r="N181" s="181">
        <v>0</v>
      </c>
      <c r="O181" s="181">
        <f t="shared" ref="O181:O186" si="4">ROUND(E181*N181,2)</f>
        <v>0</v>
      </c>
      <c r="P181" s="181">
        <v>0</v>
      </c>
      <c r="Q181" s="181">
        <f t="shared" ref="Q181:Q186" si="5">ROUND(E181*P181,2)</f>
        <v>0</v>
      </c>
      <c r="R181" s="181" t="s">
        <v>152</v>
      </c>
      <c r="S181" s="181" t="s">
        <v>125</v>
      </c>
      <c r="T181" s="182" t="s">
        <v>125</v>
      </c>
      <c r="U181" s="158">
        <v>0</v>
      </c>
      <c r="V181" s="158">
        <f t="shared" ref="V181:V186" si="6">ROUND(E181*U181,2)</f>
        <v>0</v>
      </c>
      <c r="W181" s="158"/>
      <c r="X181" s="158" t="s">
        <v>119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120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6">
        <v>74</v>
      </c>
      <c r="B182" s="177" t="s">
        <v>358</v>
      </c>
      <c r="C182" s="186" t="s">
        <v>359</v>
      </c>
      <c r="D182" s="178" t="s">
        <v>166</v>
      </c>
      <c r="E182" s="179">
        <v>10.031739999999999</v>
      </c>
      <c r="F182" s="180"/>
      <c r="G182" s="181">
        <f t="shared" si="0"/>
        <v>0</v>
      </c>
      <c r="H182" s="180"/>
      <c r="I182" s="181">
        <f t="shared" si="1"/>
        <v>0</v>
      </c>
      <c r="J182" s="180"/>
      <c r="K182" s="181">
        <f t="shared" si="2"/>
        <v>0</v>
      </c>
      <c r="L182" s="181">
        <v>21</v>
      </c>
      <c r="M182" s="181">
        <f t="shared" si="3"/>
        <v>0</v>
      </c>
      <c r="N182" s="181">
        <v>0</v>
      </c>
      <c r="O182" s="181">
        <f t="shared" si="4"/>
        <v>0</v>
      </c>
      <c r="P182" s="181">
        <v>0</v>
      </c>
      <c r="Q182" s="181">
        <f t="shared" si="5"/>
        <v>0</v>
      </c>
      <c r="R182" s="181" t="s">
        <v>152</v>
      </c>
      <c r="S182" s="181" t="s">
        <v>125</v>
      </c>
      <c r="T182" s="182" t="s">
        <v>125</v>
      </c>
      <c r="U182" s="158">
        <v>0</v>
      </c>
      <c r="V182" s="158">
        <f t="shared" si="6"/>
        <v>0</v>
      </c>
      <c r="W182" s="158"/>
      <c r="X182" s="158" t="s">
        <v>119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120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76">
        <v>75</v>
      </c>
      <c r="B183" s="177" t="s">
        <v>360</v>
      </c>
      <c r="C183" s="186" t="s">
        <v>361</v>
      </c>
      <c r="D183" s="178" t="s">
        <v>166</v>
      </c>
      <c r="E183" s="179">
        <v>30.515250000000002</v>
      </c>
      <c r="F183" s="180"/>
      <c r="G183" s="181">
        <f t="shared" si="0"/>
        <v>0</v>
      </c>
      <c r="H183" s="180"/>
      <c r="I183" s="181">
        <f t="shared" si="1"/>
        <v>0</v>
      </c>
      <c r="J183" s="180"/>
      <c r="K183" s="181">
        <f t="shared" si="2"/>
        <v>0</v>
      </c>
      <c r="L183" s="181">
        <v>21</v>
      </c>
      <c r="M183" s="181">
        <f t="shared" si="3"/>
        <v>0</v>
      </c>
      <c r="N183" s="181">
        <v>0</v>
      </c>
      <c r="O183" s="181">
        <f t="shared" si="4"/>
        <v>0</v>
      </c>
      <c r="P183" s="181">
        <v>0</v>
      </c>
      <c r="Q183" s="181">
        <f t="shared" si="5"/>
        <v>0</v>
      </c>
      <c r="R183" s="181" t="s">
        <v>152</v>
      </c>
      <c r="S183" s="181" t="s">
        <v>125</v>
      </c>
      <c r="T183" s="182" t="s">
        <v>125</v>
      </c>
      <c r="U183" s="158">
        <v>0.93300000000000005</v>
      </c>
      <c r="V183" s="158">
        <f t="shared" si="6"/>
        <v>28.47</v>
      </c>
      <c r="W183" s="158"/>
      <c r="X183" s="158" t="s">
        <v>362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363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6">
        <v>76</v>
      </c>
      <c r="B184" s="177" t="s">
        <v>364</v>
      </c>
      <c r="C184" s="186" t="s">
        <v>365</v>
      </c>
      <c r="D184" s="178" t="s">
        <v>166</v>
      </c>
      <c r="E184" s="179">
        <v>30.515250000000002</v>
      </c>
      <c r="F184" s="180"/>
      <c r="G184" s="181">
        <f t="shared" si="0"/>
        <v>0</v>
      </c>
      <c r="H184" s="180"/>
      <c r="I184" s="181">
        <f t="shared" si="1"/>
        <v>0</v>
      </c>
      <c r="J184" s="180"/>
      <c r="K184" s="181">
        <f t="shared" si="2"/>
        <v>0</v>
      </c>
      <c r="L184" s="181">
        <v>21</v>
      </c>
      <c r="M184" s="181">
        <f t="shared" si="3"/>
        <v>0</v>
      </c>
      <c r="N184" s="181">
        <v>0</v>
      </c>
      <c r="O184" s="181">
        <f t="shared" si="4"/>
        <v>0</v>
      </c>
      <c r="P184" s="181">
        <v>0</v>
      </c>
      <c r="Q184" s="181">
        <f t="shared" si="5"/>
        <v>0</v>
      </c>
      <c r="R184" s="181" t="s">
        <v>152</v>
      </c>
      <c r="S184" s="181" t="s">
        <v>125</v>
      </c>
      <c r="T184" s="182" t="s">
        <v>125</v>
      </c>
      <c r="U184" s="158">
        <v>0.65300000000000002</v>
      </c>
      <c r="V184" s="158">
        <f t="shared" si="6"/>
        <v>19.93</v>
      </c>
      <c r="W184" s="158"/>
      <c r="X184" s="158" t="s">
        <v>362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363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6">
        <v>77</v>
      </c>
      <c r="B185" s="177" t="s">
        <v>366</v>
      </c>
      <c r="C185" s="186" t="s">
        <v>367</v>
      </c>
      <c r="D185" s="178" t="s">
        <v>166</v>
      </c>
      <c r="E185" s="179">
        <v>30.515250000000002</v>
      </c>
      <c r="F185" s="180"/>
      <c r="G185" s="181">
        <f t="shared" si="0"/>
        <v>0</v>
      </c>
      <c r="H185" s="180"/>
      <c r="I185" s="181">
        <f t="shared" si="1"/>
        <v>0</v>
      </c>
      <c r="J185" s="180"/>
      <c r="K185" s="181">
        <f t="shared" si="2"/>
        <v>0</v>
      </c>
      <c r="L185" s="181">
        <v>21</v>
      </c>
      <c r="M185" s="181">
        <f t="shared" si="3"/>
        <v>0</v>
      </c>
      <c r="N185" s="181">
        <v>0</v>
      </c>
      <c r="O185" s="181">
        <f t="shared" si="4"/>
        <v>0</v>
      </c>
      <c r="P185" s="181">
        <v>0</v>
      </c>
      <c r="Q185" s="181">
        <f t="shared" si="5"/>
        <v>0</v>
      </c>
      <c r="R185" s="181" t="s">
        <v>152</v>
      </c>
      <c r="S185" s="181" t="s">
        <v>125</v>
      </c>
      <c r="T185" s="182" t="s">
        <v>125</v>
      </c>
      <c r="U185" s="158">
        <v>0.49</v>
      </c>
      <c r="V185" s="158">
        <f t="shared" si="6"/>
        <v>14.95</v>
      </c>
      <c r="W185" s="158"/>
      <c r="X185" s="158" t="s">
        <v>362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363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6">
        <v>78</v>
      </c>
      <c r="B186" s="177" t="s">
        <v>368</v>
      </c>
      <c r="C186" s="186" t="s">
        <v>369</v>
      </c>
      <c r="D186" s="178" t="s">
        <v>166</v>
      </c>
      <c r="E186" s="179">
        <v>610.30490999999995</v>
      </c>
      <c r="F186" s="180"/>
      <c r="G186" s="181">
        <f t="shared" si="0"/>
        <v>0</v>
      </c>
      <c r="H186" s="180"/>
      <c r="I186" s="181">
        <f t="shared" si="1"/>
        <v>0</v>
      </c>
      <c r="J186" s="180"/>
      <c r="K186" s="181">
        <f t="shared" si="2"/>
        <v>0</v>
      </c>
      <c r="L186" s="181">
        <v>21</v>
      </c>
      <c r="M186" s="181">
        <f t="shared" si="3"/>
        <v>0</v>
      </c>
      <c r="N186" s="181">
        <v>0</v>
      </c>
      <c r="O186" s="181">
        <f t="shared" si="4"/>
        <v>0</v>
      </c>
      <c r="P186" s="181">
        <v>0</v>
      </c>
      <c r="Q186" s="181">
        <f t="shared" si="5"/>
        <v>0</v>
      </c>
      <c r="R186" s="181" t="s">
        <v>152</v>
      </c>
      <c r="S186" s="181" t="s">
        <v>125</v>
      </c>
      <c r="T186" s="182" t="s">
        <v>125</v>
      </c>
      <c r="U186" s="158">
        <v>0</v>
      </c>
      <c r="V186" s="158">
        <f t="shared" si="6"/>
        <v>0</v>
      </c>
      <c r="W186" s="158"/>
      <c r="X186" s="158" t="s">
        <v>362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363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x14ac:dyDescent="0.2">
      <c r="A187" s="163" t="s">
        <v>112</v>
      </c>
      <c r="B187" s="164" t="s">
        <v>84</v>
      </c>
      <c r="C187" s="185" t="s">
        <v>27</v>
      </c>
      <c r="D187" s="165"/>
      <c r="E187" s="166"/>
      <c r="F187" s="167"/>
      <c r="G187" s="167">
        <f>SUMIF(AG188:AG192,"&lt;&gt;NOR",G188:G192)</f>
        <v>0</v>
      </c>
      <c r="H187" s="167"/>
      <c r="I187" s="167">
        <f>SUM(I188:I192)</f>
        <v>0</v>
      </c>
      <c r="J187" s="167"/>
      <c r="K187" s="167">
        <f>SUM(K188:K192)</f>
        <v>0</v>
      </c>
      <c r="L187" s="167"/>
      <c r="M187" s="167">
        <f>SUM(M188:M192)</f>
        <v>0</v>
      </c>
      <c r="N187" s="167"/>
      <c r="O187" s="167">
        <f>SUM(O188:O192)</f>
        <v>0</v>
      </c>
      <c r="P187" s="167"/>
      <c r="Q187" s="167">
        <f>SUM(Q188:Q192)</f>
        <v>0</v>
      </c>
      <c r="R187" s="167"/>
      <c r="S187" s="167"/>
      <c r="T187" s="168"/>
      <c r="U187" s="162"/>
      <c r="V187" s="162">
        <f>SUM(V188:V192)</f>
        <v>0</v>
      </c>
      <c r="W187" s="162"/>
      <c r="X187" s="162"/>
      <c r="AG187" t="s">
        <v>113</v>
      </c>
    </row>
    <row r="188" spans="1:60" outlineLevel="1" x14ac:dyDescent="0.2">
      <c r="A188" s="176">
        <v>79</v>
      </c>
      <c r="B188" s="177" t="s">
        <v>370</v>
      </c>
      <c r="C188" s="186" t="s">
        <v>371</v>
      </c>
      <c r="D188" s="178" t="s">
        <v>372</v>
      </c>
      <c r="E188" s="179">
        <v>1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0</v>
      </c>
      <c r="O188" s="181">
        <f>ROUND(E188*N188,2)</f>
        <v>0</v>
      </c>
      <c r="P188" s="181">
        <v>0</v>
      </c>
      <c r="Q188" s="181">
        <f>ROUND(E188*P188,2)</f>
        <v>0</v>
      </c>
      <c r="R188" s="181"/>
      <c r="S188" s="181" t="s">
        <v>125</v>
      </c>
      <c r="T188" s="182" t="s">
        <v>118</v>
      </c>
      <c r="U188" s="158">
        <v>0</v>
      </c>
      <c r="V188" s="158">
        <f>ROUND(E188*U188,2)</f>
        <v>0</v>
      </c>
      <c r="W188" s="158"/>
      <c r="X188" s="158" t="s">
        <v>373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374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6">
        <v>80</v>
      </c>
      <c r="B189" s="177" t="s">
        <v>375</v>
      </c>
      <c r="C189" s="186" t="s">
        <v>376</v>
      </c>
      <c r="D189" s="178" t="s">
        <v>372</v>
      </c>
      <c r="E189" s="179">
        <v>1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21</v>
      </c>
      <c r="M189" s="181">
        <f>G189*(1+L189/100)</f>
        <v>0</v>
      </c>
      <c r="N189" s="181">
        <v>0</v>
      </c>
      <c r="O189" s="181">
        <f>ROUND(E189*N189,2)</f>
        <v>0</v>
      </c>
      <c r="P189" s="181">
        <v>0</v>
      </c>
      <c r="Q189" s="181">
        <f>ROUND(E189*P189,2)</f>
        <v>0</v>
      </c>
      <c r="R189" s="181"/>
      <c r="S189" s="181" t="s">
        <v>125</v>
      </c>
      <c r="T189" s="182" t="s">
        <v>118</v>
      </c>
      <c r="U189" s="158">
        <v>0</v>
      </c>
      <c r="V189" s="158">
        <f>ROUND(E189*U189,2)</f>
        <v>0</v>
      </c>
      <c r="W189" s="158"/>
      <c r="X189" s="158" t="s">
        <v>373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374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6">
        <v>81</v>
      </c>
      <c r="B190" s="177" t="s">
        <v>377</v>
      </c>
      <c r="C190" s="186" t="s">
        <v>378</v>
      </c>
      <c r="D190" s="178" t="s">
        <v>372</v>
      </c>
      <c r="E190" s="179">
        <v>1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125</v>
      </c>
      <c r="T190" s="182" t="s">
        <v>118</v>
      </c>
      <c r="U190" s="158">
        <v>0</v>
      </c>
      <c r="V190" s="158">
        <f>ROUND(E190*U190,2)</f>
        <v>0</v>
      </c>
      <c r="W190" s="158"/>
      <c r="X190" s="158" t="s">
        <v>373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374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6">
        <v>82</v>
      </c>
      <c r="B191" s="177" t="s">
        <v>379</v>
      </c>
      <c r="C191" s="186" t="s">
        <v>380</v>
      </c>
      <c r="D191" s="178" t="s">
        <v>372</v>
      </c>
      <c r="E191" s="179">
        <v>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0</v>
      </c>
      <c r="O191" s="181">
        <f>ROUND(E191*N191,2)</f>
        <v>0</v>
      </c>
      <c r="P191" s="181">
        <v>0</v>
      </c>
      <c r="Q191" s="181">
        <f>ROUND(E191*P191,2)</f>
        <v>0</v>
      </c>
      <c r="R191" s="181"/>
      <c r="S191" s="181" t="s">
        <v>125</v>
      </c>
      <c r="T191" s="182" t="s">
        <v>118</v>
      </c>
      <c r="U191" s="158">
        <v>0</v>
      </c>
      <c r="V191" s="158">
        <f>ROUND(E191*U191,2)</f>
        <v>0</v>
      </c>
      <c r="W191" s="158"/>
      <c r="X191" s="158" t="s">
        <v>373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374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6">
        <v>83</v>
      </c>
      <c r="B192" s="177" t="s">
        <v>381</v>
      </c>
      <c r="C192" s="186" t="s">
        <v>382</v>
      </c>
      <c r="D192" s="178" t="s">
        <v>372</v>
      </c>
      <c r="E192" s="179">
        <v>1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21</v>
      </c>
      <c r="M192" s="181">
        <f>G192*(1+L192/100)</f>
        <v>0</v>
      </c>
      <c r="N192" s="181">
        <v>0</v>
      </c>
      <c r="O192" s="181">
        <f>ROUND(E192*N192,2)</f>
        <v>0</v>
      </c>
      <c r="P192" s="181">
        <v>0</v>
      </c>
      <c r="Q192" s="181">
        <f>ROUND(E192*P192,2)</f>
        <v>0</v>
      </c>
      <c r="R192" s="181"/>
      <c r="S192" s="181" t="s">
        <v>125</v>
      </c>
      <c r="T192" s="182" t="s">
        <v>118</v>
      </c>
      <c r="U192" s="158">
        <v>0</v>
      </c>
      <c r="V192" s="158">
        <f>ROUND(E192*U192,2)</f>
        <v>0</v>
      </c>
      <c r="W192" s="158"/>
      <c r="X192" s="158" t="s">
        <v>373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374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x14ac:dyDescent="0.2">
      <c r="A193" s="163" t="s">
        <v>112</v>
      </c>
      <c r="B193" s="164" t="s">
        <v>85</v>
      </c>
      <c r="C193" s="185" t="s">
        <v>28</v>
      </c>
      <c r="D193" s="165"/>
      <c r="E193" s="166"/>
      <c r="F193" s="167"/>
      <c r="G193" s="167">
        <f>SUMIF(AG194:AG195,"&lt;&gt;NOR",G194:G195)</f>
        <v>0</v>
      </c>
      <c r="H193" s="167"/>
      <c r="I193" s="167">
        <f>SUM(I194:I195)</f>
        <v>0</v>
      </c>
      <c r="J193" s="167"/>
      <c r="K193" s="167">
        <f>SUM(K194:K195)</f>
        <v>0</v>
      </c>
      <c r="L193" s="167"/>
      <c r="M193" s="167">
        <f>SUM(M194:M195)</f>
        <v>0</v>
      </c>
      <c r="N193" s="167"/>
      <c r="O193" s="167">
        <f>SUM(O194:O195)</f>
        <v>0</v>
      </c>
      <c r="P193" s="167"/>
      <c r="Q193" s="167">
        <f>SUM(Q194:Q195)</f>
        <v>0</v>
      </c>
      <c r="R193" s="167"/>
      <c r="S193" s="167"/>
      <c r="T193" s="168"/>
      <c r="U193" s="162"/>
      <c r="V193" s="162">
        <f>SUM(V194:V195)</f>
        <v>0</v>
      </c>
      <c r="W193" s="162"/>
      <c r="X193" s="162"/>
      <c r="AG193" t="s">
        <v>113</v>
      </c>
    </row>
    <row r="194" spans="1:60" outlineLevel="1" x14ac:dyDescent="0.2">
      <c r="A194" s="176">
        <v>84</v>
      </c>
      <c r="B194" s="177" t="s">
        <v>383</v>
      </c>
      <c r="C194" s="186" t="s">
        <v>384</v>
      </c>
      <c r="D194" s="178" t="s">
        <v>372</v>
      </c>
      <c r="E194" s="179">
        <v>1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0</v>
      </c>
      <c r="O194" s="181">
        <f>ROUND(E194*N194,2)</f>
        <v>0</v>
      </c>
      <c r="P194" s="181">
        <v>0</v>
      </c>
      <c r="Q194" s="181">
        <f>ROUND(E194*P194,2)</f>
        <v>0</v>
      </c>
      <c r="R194" s="181"/>
      <c r="S194" s="181" t="s">
        <v>125</v>
      </c>
      <c r="T194" s="182" t="s">
        <v>118</v>
      </c>
      <c r="U194" s="158">
        <v>0</v>
      </c>
      <c r="V194" s="158">
        <f>ROUND(E194*U194,2)</f>
        <v>0</v>
      </c>
      <c r="W194" s="158"/>
      <c r="X194" s="158" t="s">
        <v>373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374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69">
        <v>85</v>
      </c>
      <c r="B195" s="170" t="s">
        <v>385</v>
      </c>
      <c r="C195" s="187" t="s">
        <v>386</v>
      </c>
      <c r="D195" s="171" t="s">
        <v>372</v>
      </c>
      <c r="E195" s="172">
        <v>1</v>
      </c>
      <c r="F195" s="173"/>
      <c r="G195" s="174">
        <f>ROUND(E195*F195,2)</f>
        <v>0</v>
      </c>
      <c r="H195" s="173"/>
      <c r="I195" s="174">
        <f>ROUND(E195*H195,2)</f>
        <v>0</v>
      </c>
      <c r="J195" s="173"/>
      <c r="K195" s="174">
        <f>ROUND(E195*J195,2)</f>
        <v>0</v>
      </c>
      <c r="L195" s="174">
        <v>21</v>
      </c>
      <c r="M195" s="174">
        <f>G195*(1+L195/100)</f>
        <v>0</v>
      </c>
      <c r="N195" s="174">
        <v>0</v>
      </c>
      <c r="O195" s="174">
        <f>ROUND(E195*N195,2)</f>
        <v>0</v>
      </c>
      <c r="P195" s="174">
        <v>0</v>
      </c>
      <c r="Q195" s="174">
        <f>ROUND(E195*P195,2)</f>
        <v>0</v>
      </c>
      <c r="R195" s="174"/>
      <c r="S195" s="174" t="s">
        <v>125</v>
      </c>
      <c r="T195" s="175" t="s">
        <v>118</v>
      </c>
      <c r="U195" s="158">
        <v>0</v>
      </c>
      <c r="V195" s="158">
        <f>ROUND(E195*U195,2)</f>
        <v>0</v>
      </c>
      <c r="W195" s="158"/>
      <c r="X195" s="158" t="s">
        <v>373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374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x14ac:dyDescent="0.2">
      <c r="A196" s="3"/>
      <c r="B196" s="4"/>
      <c r="C196" s="190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AE196">
        <v>15</v>
      </c>
      <c r="AF196">
        <v>21</v>
      </c>
      <c r="AG196" t="s">
        <v>99</v>
      </c>
    </row>
    <row r="197" spans="1:60" x14ac:dyDescent="0.2">
      <c r="A197" s="151"/>
      <c r="B197" s="152" t="s">
        <v>29</v>
      </c>
      <c r="C197" s="191"/>
      <c r="D197" s="153"/>
      <c r="E197" s="154"/>
      <c r="F197" s="154"/>
      <c r="G197" s="184">
        <f>G8+G10+G25+G28+G31+G37+G40+G110+G146+G161+G166+G178+G180+G187+G193</f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f>SUMIF(L7:L195,AE196,G7:G195)</f>
        <v>0</v>
      </c>
      <c r="AF197">
        <f>SUMIF(L7:L195,AF196,G7:G195)</f>
        <v>0</v>
      </c>
      <c r="AG197" t="s">
        <v>387</v>
      </c>
    </row>
    <row r="198" spans="1:60" x14ac:dyDescent="0.2">
      <c r="C198" s="192"/>
      <c r="D198" s="10"/>
      <c r="AG198" t="s">
        <v>388</v>
      </c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YBt1fbHsHuZA+reIendKnTA/oNzOWKMhS3Stja2aYhgawP1Zq5ga/YHFxMT/cHLz/VMmqeCq4y7fJProZ4DVw==" saltValue="2dFUmiqYZdccT7bnxAyQiQ==" spinCount="100000" sheet="1"/>
  <mergeCells count="10">
    <mergeCell ref="C145:G145"/>
    <mergeCell ref="C160:G160"/>
    <mergeCell ref="C165:G165"/>
    <mergeCell ref="C172:G172"/>
    <mergeCell ref="A1:G1"/>
    <mergeCell ref="C2:G2"/>
    <mergeCell ref="C3:G3"/>
    <mergeCell ref="C4:G4"/>
    <mergeCell ref="C39:G39"/>
    <mergeCell ref="C109:G1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O-16-01 R-16-08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'O-16-01 R-16-08 Pol'!Názvy_tisku</vt:lpstr>
      <vt:lpstr>oadresa</vt:lpstr>
      <vt:lpstr>Stavba!Objednatel</vt:lpstr>
      <vt:lpstr>Stavba!Objekt</vt:lpstr>
      <vt:lpstr>'O-16-01 R-16-08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Kaňuščák Lukáš</dc:creator>
  <cp:lastModifiedBy>Kaňuščák Lukáš</cp:lastModifiedBy>
  <cp:lastPrinted>2019-03-19T12:27:02Z</cp:lastPrinted>
  <dcterms:created xsi:type="dcterms:W3CDTF">2009-04-08T07:15:50Z</dcterms:created>
  <dcterms:modified xsi:type="dcterms:W3CDTF">2022-04-06T12:03:05Z</dcterms:modified>
</cp:coreProperties>
</file>