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01 - Kanalizace j..." sheetId="2" r:id="rId2"/>
    <sheet name="100.3 - Větev B" sheetId="3" r:id="rId3"/>
    <sheet name="100.4 - Větev B - sanace ..." sheetId="4" r:id="rId4"/>
    <sheet name="400.2 - Větev B" sheetId="5" r:id="rId5"/>
    <sheet name="400.3 - Zemní práce pro o..." sheetId="6" r:id="rId6"/>
    <sheet name="900 - Vedlejší náklady" sheetId="7" r:id="rId7"/>
    <sheet name="Seznam figur" sheetId="8" r:id="rId8"/>
  </sheets>
  <definedNames>
    <definedName name="_xlnm.Print_Area" localSheetId="0">'Rekapitulace stavby'!$D$4:$AO$76,'Rekapitulace stavby'!$C$82:$AQ$103</definedName>
    <definedName name="_xlnm._FilterDatabase" localSheetId="1" hidden="1">'01 - SO 01 - Kanalizace j...'!$C$120:$K$202</definedName>
    <definedName name="_xlnm.Print_Area" localSheetId="1">'01 - SO 01 - Kanalizace j...'!$C$4:$J$76,'01 - SO 01 - Kanalizace j...'!$C$82:$J$102,'01 - SO 01 - Kanalizace j...'!$C$108:$K$202</definedName>
    <definedName name="_xlnm._FilterDatabase" localSheetId="2" hidden="1">'100.3 - Větev B'!$C$125:$K$261</definedName>
    <definedName name="_xlnm.Print_Area" localSheetId="2">'100.3 - Větev B'!$C$4:$J$76,'100.3 - Větev B'!$C$82:$J$105,'100.3 - Větev B'!$C$111:$K$261</definedName>
    <definedName name="_xlnm._FilterDatabase" localSheetId="3" hidden="1">'100.4 - Větev B - sanace ...'!$C$121:$K$140</definedName>
    <definedName name="_xlnm.Print_Area" localSheetId="3">'100.4 - Větev B - sanace ...'!$C$4:$J$76,'100.4 - Větev B - sanace ...'!$C$82:$J$101,'100.4 - Větev B - sanace ...'!$C$107:$K$140</definedName>
    <definedName name="_xlnm._FilterDatabase" localSheetId="4" hidden="1">'400.2 - Větev B'!$C$126:$K$178</definedName>
    <definedName name="_xlnm.Print_Area" localSheetId="4">'400.2 - Větev B'!$C$4:$J$76,'400.2 - Větev B'!$C$82:$J$106,'400.2 - Větev B'!$C$112:$K$178</definedName>
    <definedName name="_xlnm._FilterDatabase" localSheetId="5" hidden="1">'400.3 - Zemní práce pro o...'!$C$120:$K$133</definedName>
    <definedName name="_xlnm.Print_Area" localSheetId="5">'400.3 - Zemní práce pro o...'!$C$4:$J$76,'400.3 - Zemní práce pro o...'!$C$82:$J$100,'400.3 - Zemní práce pro o...'!$C$106:$K$133</definedName>
    <definedName name="_xlnm._FilterDatabase" localSheetId="6" hidden="1">'900 - Vedlejší náklady'!$C$117:$K$128</definedName>
    <definedName name="_xlnm.Print_Area" localSheetId="6">'900 - Vedlejší náklady'!$C$4:$J$76,'900 - Vedlejší náklady'!$C$82:$J$99,'900 - Vedlejší náklady'!$C$105:$K$128</definedName>
    <definedName name="_xlnm.Print_Area" localSheetId="7">'Seznam figur'!$C$4:$G$35</definedName>
    <definedName name="_xlnm.Print_Titles" localSheetId="0">'Rekapitulace stavby'!$92:$92</definedName>
    <definedName name="_xlnm.Print_Titles" localSheetId="1">'01 - SO 01 - Kanalizace j...'!$120:$120</definedName>
    <definedName name="_xlnm.Print_Titles" localSheetId="2">'100.3 - Větev B'!$125:$125</definedName>
    <definedName name="_xlnm.Print_Titles" localSheetId="3">'100.4 - Větev B - sanace ...'!$121:$121</definedName>
    <definedName name="_xlnm.Print_Titles" localSheetId="4">'400.2 - Větev B'!$126:$126</definedName>
    <definedName name="_xlnm.Print_Titles" localSheetId="5">'400.3 - Zemní práce pro o...'!$120:$120</definedName>
    <definedName name="_xlnm.Print_Titles" localSheetId="6">'900 - Vedlejší náklady'!$117:$117</definedName>
    <definedName name="_xlnm.Print_Titles" localSheetId="7">'Seznam figur'!$9:$9</definedName>
  </definedNames>
  <calcPr fullCalcOnLoad="1"/>
</workbook>
</file>

<file path=xl/sharedStrings.xml><?xml version="1.0" encoding="utf-8"?>
<sst xmlns="http://schemas.openxmlformats.org/spreadsheetml/2006/main" count="4816" uniqueCount="899">
  <si>
    <t>Export Komplet</t>
  </si>
  <si>
    <t/>
  </si>
  <si>
    <t>2.0</t>
  </si>
  <si>
    <t>ZAMOK</t>
  </si>
  <si>
    <t>False</t>
  </si>
  <si>
    <t>{bbec0a32-6634-4475-865b-d3f3a1ec434e}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</si>
  <si>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</si>
  <si>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</si>
  <si>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</si>
  <si>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</si>
  <si>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</si>
  <si>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</si>
  <si>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</si>
  <si>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</si>
  <si>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2019-TILL-06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</si>
  <si>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</si>
  <si>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0,1</t>
  </si>
  <si>
    <t>Stavba:</t>
  </si>
  <si>
    <t>Infrastruktura Nová Horka</t>
  </si>
  <si>
    <t>KSO:</t>
  </si>
  <si>
    <t>CC-CZ:</t>
  </si>
  <si>
    <t>Místo:</t>
  </si>
  <si>
    <t xml:space="preserve"> </t>
  </si>
  <si>
    <t>Datum:</t>
  </si>
  <si>
    <t>7. 7. 2021</t>
  </si>
  <si>
    <t>Zadavatel:</t>
  </si>
  <si>
    <t>IČ:</t>
  </si>
  <si>
    <t>Město Studénka</t>
  </si>
  <si>
    <t>DIČ:</t>
  </si>
  <si>
    <t>Uchazeč:</t>
  </si>
  <si>
    <t>Vyplň údaj</t>
  </si>
  <si>
    <t>Projektant:</t>
  </si>
  <si>
    <t>PROJECT WORK s.r.o.</t>
  </si>
  <si>
    <t>True</t>
  </si>
  <si>
    <t>Zpracovatel:</t>
  </si>
  <si>
    <t>190 07 680</t>
  </si>
  <si>
    <t>Ladislav Pekárek</t>
  </si>
  <si>
    <t>Poznámka:</t>
  </si>
  <si>
    <t>Pokud neni v rozpočtu uvedeno jinak, jsou všechny plochy a kubatury převzaty z BILANCE ZEMNÍCH HMOT A DODÁVKY MATERIÁLŮ STAVBY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</si>
  <si>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</si>
  <si>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</si>
  <si>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</si>
  <si>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</si>
  <si>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</si>
  <si>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</si>
  <si>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</si>
  <si>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</si>
  <si>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</si>
  <si>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</si>
  <si>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</si>
  <si>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</si>
  <si>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</si>
  <si>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</si>
  <si>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</si>
  <si>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</si>
  <si>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</si>
  <si>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</si>
  <si>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</si>
  <si>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</si>
  <si>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</si>
  <si>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</si>
  <si>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</si>
  <si>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</si>
  <si>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</si>
  <si>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</si>
  <si>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</si>
  <si>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</si>
  <si>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</si>
  <si>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</si>
  <si>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</si>
  <si>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</si>
  <si>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</si>
  <si>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</si>
  <si>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</si>
  <si>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</si>
  <si>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</si>
  <si>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</si>
  <si>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</si>
  <si>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</si>
  <si>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</si>
  <si>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</si>
  <si>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</si>
  <si>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</si>
  <si>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</si>
  <si>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</si>
  <si>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Kanalizace jednotná</t>
  </si>
  <si>
    <t>STA</t>
  </si>
  <si>
    <t>1</t>
  </si>
  <si>
    <t>{3f00ced6-44aa-410c-a220-cebc818ff92d}</t>
  </si>
  <si>
    <t>2</t>
  </si>
  <si>
    <t>100</t>
  </si>
  <si>
    <t>SO 100 - Pozemní komunikace</t>
  </si>
  <si>
    <t>{e205c711-2393-4b1d-be21-016bdbbf6715}</t>
  </si>
  <si>
    <t>100.3</t>
  </si>
  <si>
    <t>Větev B</t>
  </si>
  <si>
    <t>Soupis</t>
  </si>
  <si>
    <t>{f039c992-4d55-4cfd-83a2-7bf15dab722c}</t>
  </si>
  <si>
    <t>100.4</t>
  </si>
  <si>
    <t>Větev B - sanace pláně</t>
  </si>
  <si>
    <t>{bac98821-a79a-4aba-98a2-846fad1efe96}</t>
  </si>
  <si>
    <t>400</t>
  </si>
  <si>
    <t>SO 400 - Osvětlení pozemní komunikace</t>
  </si>
  <si>
    <t>{f537f466-2099-4ba8-ba9e-4c61d5815b09}</t>
  </si>
  <si>
    <t>400.2</t>
  </si>
  <si>
    <t>{215a7a90-367f-4d17-aba8-24b807ba5270}</t>
  </si>
  <si>
    <t>400.3</t>
  </si>
  <si>
    <t>Zemní práce pro osvětlení</t>
  </si>
  <si>
    <t>{e1e1cc38-2d38-4dad-be4a-a91b7bc8bc13}</t>
  </si>
  <si>
    <t>900</t>
  </si>
  <si>
    <t>Vedlejší náklady</t>
  </si>
  <si>
    <t>{096191aa-37a5-465c-a236-1e973978359b}</t>
  </si>
  <si>
    <t>KRYCÍ LIST SOUPISU PRACÍ</t>
  </si>
  <si>
    <t>Objekt:</t>
  </si>
  <si>
    <t>01 - SO 01 - Kanalizace jednotná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</si>
  <si>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</si>
  <si>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</si>
  <si>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</si>
  <si>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</si>
  <si>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</si>
  <si>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 - dle bilance zemních prací</t>
  </si>
  <si>
    <t>4 - Vodorovné konstrukce</t>
  </si>
  <si>
    <t>8 - Trubní vedení</t>
  </si>
  <si>
    <t>997 - Přesun sutě</t>
  </si>
  <si>
    <t>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</si>
  <si>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</si>
  <si>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</si>
  <si>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</si>
  <si>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</si>
  <si>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</si>
  <si>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</si>
  <si>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</si>
  <si>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</si>
  <si>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</si>
  <si>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</si>
  <si>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</si>
  <si>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</si>
  <si>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</si>
  <si>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 - dle bilance zemních prací</t>
  </si>
  <si>
    <t>ROZPOCET</t>
  </si>
  <si>
    <t>K</t>
  </si>
  <si>
    <t>121101102</t>
  </si>
  <si>
    <t>Sejmutí ornice nebo lesní půdy  s vodorovným přemístěním na hromady v místě upotřebení nebo na dočasné či trvalé skládky se složením, na vzdálenost přes 50 do 100 m</t>
  </si>
  <si>
    <t>m3</t>
  </si>
  <si>
    <t>CS ÚRS 2019 01</t>
  </si>
  <si>
    <t>4</t>
  </si>
  <si>
    <t>-1695580242</t>
  </si>
  <si>
    <t>132351104</t>
  </si>
  <si>
    <t>Hloubení nezapažených rýh šířky do 800 mm strojně s urovnáním dna do předepsaného profilu a spádu v hornině třídy těžitelnosti II skupiny 4 přes 100 m3</t>
  </si>
  <si>
    <t>CS ÚRS 2020 02</t>
  </si>
  <si>
    <t>1573521182</t>
  </si>
  <si>
    <t>VV</t>
  </si>
  <si>
    <t>pro kanalizaci</t>
  </si>
  <si>
    <t>173,67</t>
  </si>
  <si>
    <t>pro přípojky</t>
  </si>
  <si>
    <t>33,35</t>
  </si>
  <si>
    <t>Součet</t>
  </si>
  <si>
    <t>3</t>
  </si>
  <si>
    <t>133351103</t>
  </si>
  <si>
    <t>Hloubení nezapažených šachet strojně v hornině třídy těžitelnosti II skupiny 4 přes 50 do 100 m3</t>
  </si>
  <si>
    <t>-839385465</t>
  </si>
  <si>
    <t>pro betonové šachty</t>
  </si>
  <si>
    <t>50,00</t>
  </si>
  <si>
    <t>pro plastové šachty</t>
  </si>
  <si>
    <t>17,65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</si>
  <si>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</si>
  <si>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</si>
  <si>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-1893557274</t>
  </si>
  <si>
    <t>141,48+10,00+5,28</t>
  </si>
  <si>
    <t>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</si>
  <si>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</si>
  <si>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</si>
  <si>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-502789522</t>
  </si>
  <si>
    <t>156,76*10 'Přepočtené koeficientem množství</t>
  </si>
  <si>
    <t>6</t>
  </si>
  <si>
    <t>171201201</t>
  </si>
  <si>
    <t>Uložení sypaniny na skládky nebo meziskládky bez hutnění s upravením uložené sypaniny do předepsaného tvaru</t>
  </si>
  <si>
    <t>954148126</t>
  </si>
  <si>
    <t>7</t>
  </si>
  <si>
    <t>171201221</t>
  </si>
  <si>
    <t>Poplatek za uložení stavebního odpadu na skládce (skládkovné) zeminy a kamení zatříděného do Katalogu odpadů pod kódem 17 05 04</t>
  </si>
  <si>
    <t>t</t>
  </si>
  <si>
    <t>-586612363</t>
  </si>
  <si>
    <t>156,76*1,8 'Přepočtené koeficientem množství</t>
  </si>
  <si>
    <t>8</t>
  </si>
  <si>
    <t>174101101</t>
  </si>
  <si>
    <t>Zásyp sypaninou z jakékoliv horniny strojně s uložením výkopku ve vrstvách se zhutněním jam, šachet, rýh nebo kolem objektů v těchto vykopávkách</t>
  </si>
  <si>
    <t>-1735048547</t>
  </si>
  <si>
    <t>kanalizace</t>
  </si>
  <si>
    <t>32,19</t>
  </si>
  <si>
    <t>šachty betonové</t>
  </si>
  <si>
    <t>40,00</t>
  </si>
  <si>
    <t>šachty plastové</t>
  </si>
  <si>
    <t>45,72</t>
  </si>
  <si>
    <t>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</si>
  <si>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</si>
  <si>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</si>
  <si>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-2127669813</t>
  </si>
  <si>
    <t>65,70+2,85</t>
  </si>
  <si>
    <t>10</t>
  </si>
  <si>
    <t>M</t>
  </si>
  <si>
    <t>58331351</t>
  </si>
  <si>
    <t>kamenivo těžené drobné frakce 0/4</t>
  </si>
  <si>
    <t>-355807302</t>
  </si>
  <si>
    <t>68,55*2 'Přepočtené koeficientem množství</t>
  </si>
  <si>
    <t>Vodorovné konstrukce</t>
  </si>
  <si>
    <t>11</t>
  </si>
  <si>
    <t>451572111</t>
  </si>
  <si>
    <t>Lože pod potrubí, stoky a drobné objekty v otevřeném výkopu z kameniva drobného těženého 0 až 4 mm</t>
  </si>
  <si>
    <t>1414524417</t>
  </si>
  <si>
    <t>12</t>
  </si>
  <si>
    <t>451573111</t>
  </si>
  <si>
    <t>Lože pod potrubí, stoky a drobné objekty v otevřeném výkopu z písku a štěrkopísku do 63 mm</t>
  </si>
  <si>
    <t>199164027</t>
  </si>
  <si>
    <t>Trubní vedení</t>
  </si>
  <si>
    <t>13</t>
  </si>
  <si>
    <t>871310310</t>
  </si>
  <si>
    <t>Montáž kanalizačního potrubí z plastů z polypropylenu PP hladkého plnostěnného SN 10 DN 150</t>
  </si>
  <si>
    <t>m</t>
  </si>
  <si>
    <t>758419512</t>
  </si>
  <si>
    <t>14</t>
  </si>
  <si>
    <t>28617003</t>
  </si>
  <si>
    <t>trubka kanalizační PP plnostěnná třívrstvá DN 150x1000mm SN10</t>
  </si>
  <si>
    <t>1177458732</t>
  </si>
  <si>
    <t>871370310</t>
  </si>
  <si>
    <t>Montáž kanalizačního potrubí z plastů z polypropylenu PP hladkého plnostěnného SN 10 DN 300</t>
  </si>
  <si>
    <t>20582636</t>
  </si>
  <si>
    <t>16</t>
  </si>
  <si>
    <t>28617014</t>
  </si>
  <si>
    <t>trubka kanalizační PP plnostěnná třívrstvá DN 300x3000mm SN10</t>
  </si>
  <si>
    <t>1778266575</t>
  </si>
  <si>
    <t>17</t>
  </si>
  <si>
    <t>871390310</t>
  </si>
  <si>
    <t>Montáž kanalizačního potrubí z plastů z polypropylenu PP hladkého plnostěnného SN 10 DN 400</t>
  </si>
  <si>
    <t>1358803584</t>
  </si>
  <si>
    <t>18</t>
  </si>
  <si>
    <t>28617015</t>
  </si>
  <si>
    <t>trubka kanalizační PP plnostěnná třívrstvá DN 400x3000mm SN10</t>
  </si>
  <si>
    <t>769270672</t>
  </si>
  <si>
    <t>19</t>
  </si>
  <si>
    <t>877370320</t>
  </si>
  <si>
    <t>Montáž tvarovek na kanalizačním plastovém potrubí z polypropylenu PP hladkého plnostěnného odboček DN 300</t>
  </si>
  <si>
    <t>kus</t>
  </si>
  <si>
    <t>433530463</t>
  </si>
  <si>
    <t>20</t>
  </si>
  <si>
    <t>28617214</t>
  </si>
  <si>
    <t>odbočka kanalizační PP SN16 45° DN 300/150</t>
  </si>
  <si>
    <t>1739606591</t>
  </si>
  <si>
    <t>890411851</t>
  </si>
  <si>
    <t>Bourání šachet a jímek strojně velikosti obestavěného prostoru do 1,5 m3 z prefabrikovaných skruží</t>
  </si>
  <si>
    <t>-1057444463</t>
  </si>
  <si>
    <t>22</t>
  </si>
  <si>
    <t>892351111</t>
  </si>
  <si>
    <t>Tlakové zkoušky vodou na potrubí DN 150 nebo 200</t>
  </si>
  <si>
    <t>-840902510</t>
  </si>
  <si>
    <t>23</t>
  </si>
  <si>
    <t>892372111</t>
  </si>
  <si>
    <t>Tlakové zkoušky vodou zabezpečení konců potrubí při tlakových zkouškách DN do 300</t>
  </si>
  <si>
    <t>23348601</t>
  </si>
  <si>
    <t>24</t>
  </si>
  <si>
    <t>892381111</t>
  </si>
  <si>
    <t>Tlakové zkoušky vodou na potrubí DN 250, 300 nebo 350</t>
  </si>
  <si>
    <t>-160115369</t>
  </si>
  <si>
    <t>25</t>
  </si>
  <si>
    <t>892421111</t>
  </si>
  <si>
    <t>Tlakové zkoušky vodou na potrubí DN 400 nebo 500</t>
  </si>
  <si>
    <t>-1052737093</t>
  </si>
  <si>
    <t>26</t>
  </si>
  <si>
    <t>894411131</t>
  </si>
  <si>
    <t>Zřízení šachet kanalizačních z betonových dílců výšky vstupu do 1,50 m s obložením dna betonem tř. C 25/30, na potrubí DN přes 300 do 400</t>
  </si>
  <si>
    <t>922084737</t>
  </si>
  <si>
    <t>27</t>
  </si>
  <si>
    <t>PFB.1130001G</t>
  </si>
  <si>
    <t>Dno výšky 600 mm přímé - VÝROBA NA ZAKÁZKU TBZ-Q.1 100/60 V max 40</t>
  </si>
  <si>
    <t>-1518033385</t>
  </si>
  <si>
    <t>P</t>
  </si>
  <si>
    <t>Poznámka k položce:
1000/600x400</t>
  </si>
  <si>
    <t>28</t>
  </si>
  <si>
    <t>PFB.1122103</t>
  </si>
  <si>
    <t>Skruž výšky 250 mm TBS-Q.1 100/25/12 PS</t>
  </si>
  <si>
    <t>2047003878</t>
  </si>
  <si>
    <t>Poznámka k položce:
1000/250/120</t>
  </si>
  <si>
    <t>29</t>
  </si>
  <si>
    <t>PFB.1122113</t>
  </si>
  <si>
    <t>Skruž výšky 500 mm TBS-Q.1 100/50/12 PS</t>
  </si>
  <si>
    <t>-2046623205</t>
  </si>
  <si>
    <t>Poznámka k položce:
1000/500/120</t>
  </si>
  <si>
    <t>30</t>
  </si>
  <si>
    <t>PFB.1122123</t>
  </si>
  <si>
    <t>Skruž výšky 1000 mm TBS-Q.1 100/100/12 PS</t>
  </si>
  <si>
    <t>960076764</t>
  </si>
  <si>
    <t>Poznámka k položce:
1000/1000/120</t>
  </si>
  <si>
    <t>31</t>
  </si>
  <si>
    <t>PFB.1121601</t>
  </si>
  <si>
    <t>Deska zákrytováTZK-Q.1 100-63/17</t>
  </si>
  <si>
    <t>409657383</t>
  </si>
  <si>
    <t>Poznámka k položce:
1000/625/165</t>
  </si>
  <si>
    <t>32</t>
  </si>
  <si>
    <t>1120 101/OZ</t>
  </si>
  <si>
    <t>Prstenec šachtový vyrovnávací TBW-Q.1 63/6, 625/120/60</t>
  </si>
  <si>
    <t>ks</t>
  </si>
  <si>
    <t>-1020410567</t>
  </si>
  <si>
    <t>33</t>
  </si>
  <si>
    <t>1120 102/OZ</t>
  </si>
  <si>
    <t>Prstenec šachtový vyrovnávací TBW-Q.1 63/8, 625/120/80</t>
  </si>
  <si>
    <t>1185410066</t>
  </si>
  <si>
    <t>34</t>
  </si>
  <si>
    <t>1120 103/OZ</t>
  </si>
  <si>
    <t>Prstenec šachtový vyrovnávací TBW-Q.1 63/10,625/120/100</t>
  </si>
  <si>
    <t>73215203</t>
  </si>
  <si>
    <t>35</t>
  </si>
  <si>
    <t>1120 104/OZ</t>
  </si>
  <si>
    <t>Prstenec šachtový vyrovnávací TBW-Q.1 63/12, 625/120/120</t>
  </si>
  <si>
    <t>1766672941</t>
  </si>
  <si>
    <t>36</t>
  </si>
  <si>
    <t>0006 002/OZ</t>
  </si>
  <si>
    <t>Těsnění elastomerové pro spojení šachtových dílů DN 1000, EMT DN 1000</t>
  </si>
  <si>
    <t>949049072</t>
  </si>
  <si>
    <t>37</t>
  </si>
  <si>
    <t>894812201</t>
  </si>
  <si>
    <t>Revizní a čistící šachta z polypropylenu PP pro hladké trouby DN 425 šachtové dno (DN šachty / DN trubního vedení) DN 425/150 průtočné</t>
  </si>
  <si>
    <t>-1721631096</t>
  </si>
  <si>
    <t>38</t>
  </si>
  <si>
    <t>894812231</t>
  </si>
  <si>
    <t>Revizní a čistící šachta z polypropylenu PP pro hladké trouby DN 425 roura šachtová korugovaná bez hrdla, světlé hloubky 1500 mm</t>
  </si>
  <si>
    <t>-1214866846</t>
  </si>
  <si>
    <t>39</t>
  </si>
  <si>
    <t>894812249</t>
  </si>
  <si>
    <t>Revizní a čistící šachta z polypropylenu PP pro hladké trouby DN 425 roura šachtová korugovaná Příplatek k cenám 2231 - 2242 za uříznutí šachtové roury</t>
  </si>
  <si>
    <t>-1844219218</t>
  </si>
  <si>
    <t>40</t>
  </si>
  <si>
    <t>894812261</t>
  </si>
  <si>
    <t>Revizní a čistící šachta z polypropylenu PP pro hladké trouby DN 425 poklop litinový (pro třídu zatížení) s teleskopickou rourou (3 t)</t>
  </si>
  <si>
    <t>282237496</t>
  </si>
  <si>
    <t>41</t>
  </si>
  <si>
    <t>899103112</t>
  </si>
  <si>
    <t>Osazení poklopů litinových a ocelových včetně rámů pro třídu zatížení B125, C250</t>
  </si>
  <si>
    <t>-1101118693</t>
  </si>
  <si>
    <t>42</t>
  </si>
  <si>
    <t>28661933</t>
  </si>
  <si>
    <t>poklop šachtový litinový  DN 600 pro třídu zatížení B125</t>
  </si>
  <si>
    <t>-1597712646</t>
  </si>
  <si>
    <t>43</t>
  </si>
  <si>
    <t>899103211</t>
  </si>
  <si>
    <t>Demontáž poklopů litinových a ocelových včetně rámů, hmotnosti jednotlivě přes 100 do 150 Kg</t>
  </si>
  <si>
    <t>68347014</t>
  </si>
  <si>
    <t>44</t>
  </si>
  <si>
    <t>899722113</t>
  </si>
  <si>
    <t>Krytí potrubí z plastů výstražnou fólií z PVC šířky 34 cm</t>
  </si>
  <si>
    <t>1020727590</t>
  </si>
  <si>
    <t>997</t>
  </si>
  <si>
    <t>Přesun sutě</t>
  </si>
  <si>
    <t>45</t>
  </si>
  <si>
    <t>997013501</t>
  </si>
  <si>
    <t>Odvoz suti a vybouraných hmot na skládku nebo meziskládku  se složením, na vzdálenost do 1 km</t>
  </si>
  <si>
    <t>2114975612</t>
  </si>
  <si>
    <t>46</t>
  </si>
  <si>
    <t>997013509</t>
  </si>
  <si>
    <t>Odvoz suti a vybouraných hmot na skládku nebo meziskládku  se složením, na vzdálenost Příplatek k ceně za každý další i započatý 1 km přes 1 km</t>
  </si>
  <si>
    <t>-1540956154</t>
  </si>
  <si>
    <t>2,07*19 'Přepočtené koeficientem množství</t>
  </si>
  <si>
    <t>47</t>
  </si>
  <si>
    <t>997013601</t>
  </si>
  <si>
    <t>Poplatek za uložení stavebního odpadu na skládce (skládkovné) z prostého betonu zatříděného do Katalogu odpadů pod kódem 17 01 01</t>
  </si>
  <si>
    <t>1136587063</t>
  </si>
  <si>
    <t>998</t>
  </si>
  <si>
    <t>Přesun hmot</t>
  </si>
  <si>
    <t>48</t>
  </si>
  <si>
    <t>998276101</t>
  </si>
  <si>
    <t>Přesun hmot pro trubní vedení hloubené z trub z plastických hmot nebo sklolaminátových pro vodovody nebo kanalizace v otevřeném výkopu dopravní vzdálenost do 15 m</t>
  </si>
  <si>
    <t>-1026167428</t>
  </si>
  <si>
    <t>Skladba_K1_asfalt</t>
  </si>
  <si>
    <t>Skladba K1</t>
  </si>
  <si>
    <t>m2</t>
  </si>
  <si>
    <t>588</t>
  </si>
  <si>
    <t>Skladba_K2_zámková</t>
  </si>
  <si>
    <t>Skladba K2</t>
  </si>
  <si>
    <t>170</t>
  </si>
  <si>
    <t>100 - SO 100 - Pozemní komunikace</t>
  </si>
  <si>
    <t>Soupis:</t>
  </si>
  <si>
    <t>100.3 - Větev B</t>
  </si>
  <si>
    <t>1 - Zemní práce - dle bilance zemních prací a dodávky materiálů stavby</t>
  </si>
  <si>
    <t>2 - Zakládání</t>
  </si>
  <si>
    <t>5 - Komunikace pozemní</t>
  </si>
  <si>
    <t>9 - Ostatní konstrukce a práce, bourání</t>
  </si>
  <si>
    <t>Zemní práce - dle bilance zemních prací a dodávky materiálů stavby</t>
  </si>
  <si>
    <t>-416572918</t>
  </si>
  <si>
    <t>131351104</t>
  </si>
  <si>
    <t>Hloubení nezapažených jam a zářezů strojně s urovnáním dna do předepsaného profilu a spádu v hornině třídy těžitelnosti II skupiny 4 přes 100 do 500 m3</t>
  </si>
  <si>
    <t>1326567502</t>
  </si>
  <si>
    <t>132351103</t>
  </si>
  <si>
    <t>Hloubení nezapažených rýh šířky do 800 mm strojně s urovnáním dna do předepsaného profilu a spádu v hornině třídy těžitelnosti II skupiny 4 přes 50 do 100 m3</t>
  </si>
  <si>
    <t>-523794270</t>
  </si>
  <si>
    <t>potrubí od vpustí</t>
  </si>
  <si>
    <t>bilance je pro všechny vpustě, množství určeno interpolací</t>
  </si>
  <si>
    <t>85,00/12*7</t>
  </si>
  <si>
    <t>132301109</t>
  </si>
  <si>
    <t>Hloubení zapažených i nezapažených rýh šířky do 600 mm  s urovnáním dna do předepsaného profilu a spádu v hornině tř. 4 Příplatek k cenám za lepivost horniny tř. 4</t>
  </si>
  <si>
    <t>546988751</t>
  </si>
  <si>
    <t>133351101</t>
  </si>
  <si>
    <t>Hloubení nezapažených šachet strojně v hornině třídy těžitelnosti II skupiny 4 do 20 m3</t>
  </si>
  <si>
    <t>305099959</t>
  </si>
  <si>
    <t>23,60/12*7</t>
  </si>
  <si>
    <t>133301109</t>
  </si>
  <si>
    <t>Hloubení zapažených i nezapažených šachet  s případným nutným přemístěním výkopku ve výkopišti v hornině tř. 4 Příplatek k cenám za lepivost horniny tř. 4</t>
  </si>
  <si>
    <t>261120341</t>
  </si>
  <si>
    <t>-195340359</t>
  </si>
  <si>
    <t>kufr</t>
  </si>
  <si>
    <t>384,31</t>
  </si>
  <si>
    <t>potrubí</t>
  </si>
  <si>
    <t>49,583</t>
  </si>
  <si>
    <t>vpusti</t>
  </si>
  <si>
    <t>13,767</t>
  </si>
  <si>
    <t>162751139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</si>
  <si>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</si>
  <si>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-2061615240</t>
  </si>
  <si>
    <t>447,66*10 'Přepočtené koeficientem množství</t>
  </si>
  <si>
    <t>-1797108303</t>
  </si>
  <si>
    <t>-172372359</t>
  </si>
  <si>
    <t>447,66*1,8 'Přepočtené koeficientem množství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</si>
  <si>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</si>
  <si>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</si>
  <si>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1917503914</t>
  </si>
  <si>
    <t>22,60/12*7</t>
  </si>
  <si>
    <t>-661044308</t>
  </si>
  <si>
    <t>13,183*2 'Přepočtené koeficientem množství</t>
  </si>
  <si>
    <t>181351104</t>
  </si>
  <si>
    <t>Rozprostření a urovnání ornice v rovině nebo ve svahu sklonu do 1:5 strojně při souvislé ploše přes 100 do 500 m2, tl. vrstvy přes 200 do 250 mm</t>
  </si>
  <si>
    <t>-1245776456</t>
  </si>
  <si>
    <t>Rozprostření ornice v tl. dle příčných řezů</t>
  </si>
  <si>
    <t>91,92/0,25</t>
  </si>
  <si>
    <t>Rozprostření zbylé ornice v místě stavby</t>
  </si>
  <si>
    <t>235,03/0,25</t>
  </si>
  <si>
    <t>181411131</t>
  </si>
  <si>
    <t>Založení trávníku na půdě předem připravené plochy do 1000 m2 výsevem včetně utažení parkového v rovině nebo na svahu do 1:5</t>
  </si>
  <si>
    <t>998385734</t>
  </si>
  <si>
    <t>00572410</t>
  </si>
  <si>
    <t>osivo směs travní parková</t>
  </si>
  <si>
    <t>kg</t>
  </si>
  <si>
    <t>-1283301156</t>
  </si>
  <si>
    <t>615*0,015 'Přepočtené koeficientem množství</t>
  </si>
  <si>
    <t>184102114</t>
  </si>
  <si>
    <t>Výsadba dřeviny s balem do předem vyhloubené jamky se zalitím  v rovině nebo na svahu do 1:5, při průměru balu přes 400 do 500 mm</t>
  </si>
  <si>
    <t>-972512702</t>
  </si>
  <si>
    <t>AP</t>
  </si>
  <si>
    <t>Acer platanoides (Javor mléčný), odrostek 121-150 cm, krček 14 cm</t>
  </si>
  <si>
    <t>1924867539</t>
  </si>
  <si>
    <t>184215132</t>
  </si>
  <si>
    <t>Ukotvení dřeviny kůly třemi kůly, délky přes 1 do 2 m</t>
  </si>
  <si>
    <t>-777817607</t>
  </si>
  <si>
    <t>60591251</t>
  </si>
  <si>
    <t>kůl vyvazovací dřevěný impregnovaný D 8cm dl 1,5m</t>
  </si>
  <si>
    <t>-906619348</t>
  </si>
  <si>
    <t>184911311</t>
  </si>
  <si>
    <t>Položení mulčovací textilie proti prorůstání plevelů kolem vysázených rostlin v rovině nebo na svahu do 1:5</t>
  </si>
  <si>
    <t>-2103662677</t>
  </si>
  <si>
    <t>plocha změřena elektronicky</t>
  </si>
  <si>
    <t>99,89+132,68</t>
  </si>
  <si>
    <t>69311080</t>
  </si>
  <si>
    <t>geotextilie netkaná separační, ochranná, filtrační, drenážní PES 200g/m2</t>
  </si>
  <si>
    <t>387360795</t>
  </si>
  <si>
    <t>232,57*1,2 'Přepočtené koeficientem množství</t>
  </si>
  <si>
    <t>184911421</t>
  </si>
  <si>
    <t>Mulčování vysazených rostlin mulčovací kůrou, tl. do 100 mm v rovině nebo na svahu do 1:5</t>
  </si>
  <si>
    <t>-2129305305</t>
  </si>
  <si>
    <t>10391100</t>
  </si>
  <si>
    <t>kůra mulčovací VL</t>
  </si>
  <si>
    <t>1399501575</t>
  </si>
  <si>
    <t>232,57*0,103</t>
  </si>
  <si>
    <t>Zakládání</t>
  </si>
  <si>
    <t>211581111</t>
  </si>
  <si>
    <t>Výplň kamenivem do rýh odvodňovacích žeber nebo trativodů  bez zhutnění, s úpravou povrchu výplně kamenivem struskovým</t>
  </si>
  <si>
    <t>-148472181</t>
  </si>
  <si>
    <t>212755216</t>
  </si>
  <si>
    <t>Trativody bez lože z drenážních trubek plastových flexibilních D 160 mm</t>
  </si>
  <si>
    <t>-1353316387</t>
  </si>
  <si>
    <t>212972113</t>
  </si>
  <si>
    <t>Opláštění drenážních trub filtrační textilií DN 160</t>
  </si>
  <si>
    <t>-1648453387</t>
  </si>
  <si>
    <t>3,14*0,160*244,50</t>
  </si>
  <si>
    <t>Komunikace pozemní</t>
  </si>
  <si>
    <t>564861111</t>
  </si>
  <si>
    <t>Podklad ze štěrkodrti ŠD  s rozprostřením a zhutněním, po zhutnění tl. 200 mm</t>
  </si>
  <si>
    <t>-713374728</t>
  </si>
  <si>
    <t>rozšíření podkladu oproti ploše krytu o 16,36 %</t>
  </si>
  <si>
    <t>2 vrstvy</t>
  </si>
  <si>
    <t>Skladba_K1_asfalt*1,1636*2</t>
  </si>
  <si>
    <t>564871111</t>
  </si>
  <si>
    <t>Podklad ze štěrkodrti ŠD  s rozprostřením a zhutněním, po zhutnění tl. 250 mm</t>
  </si>
  <si>
    <t>1819475420</t>
  </si>
  <si>
    <t>rozšíření podkladu oproti ploše krytu o20,66 %</t>
  </si>
  <si>
    <t>Skladba_K2_zámková*1,2066</t>
  </si>
  <si>
    <t>565166112</t>
  </si>
  <si>
    <t>Asfaltový beton vrstva podkladní ACP 22 (obalované kamenivo hrubozrnné - OKH)  s rozprostřením a zhutněním v pruhu šířky přes 1,5 do 3 m, po zhutnění tl. 90 mm</t>
  </si>
  <si>
    <t>1421983726</t>
  </si>
  <si>
    <t>573191111</t>
  </si>
  <si>
    <t>Postřik infiltrační kationaktivní emulzí v množství 1,00 kg/m2</t>
  </si>
  <si>
    <t>1167951010</t>
  </si>
  <si>
    <t>573231106</t>
  </si>
  <si>
    <t>Postřik spojovací PS bez posypu kamenivem ze silniční emulze, v množství 0,30 kg/m2</t>
  </si>
  <si>
    <t>1471469873</t>
  </si>
  <si>
    <t>Skladba_K1_asfalt*2</t>
  </si>
  <si>
    <t>577144131</t>
  </si>
  <si>
    <t>Asfaltový beton vrstva obrusná ACO 11 (ABS)  s rozprostřením a se zhutněním z modifikovaného asfaltu v pruhu šířky přes do 1,5 do 3 m, po zhutnění tl. 50 mm</t>
  </si>
  <si>
    <t>-2143533714</t>
  </si>
  <si>
    <t>skladba K1</t>
  </si>
  <si>
    <t>588,00</t>
  </si>
  <si>
    <t>577145132</t>
  </si>
  <si>
    <t>Asfaltový beton vrstva ložní ACL 16 (ABH)  s rozprostřením a zhutněním z modifikovaného asfaltu v pruhu šířky přes 1,5 do 3 m, po zhutnění tl. 50 mm</t>
  </si>
  <si>
    <t>262127066</t>
  </si>
  <si>
    <t>591241111</t>
  </si>
  <si>
    <t>Kladení dlažby z kostek  s provedením lože do tl. 50 mm, s vyplněním spár, s dvojím beraněním a se smetením přebytečného materiálu na krajnici drobných z kamene, do lože z cementové malty</t>
  </si>
  <si>
    <t>-1263141954</t>
  </si>
  <si>
    <t>retardéry</t>
  </si>
  <si>
    <t>32,50</t>
  </si>
  <si>
    <t>58381007</t>
  </si>
  <si>
    <t>kostka dlažební žula drobná 8/10</t>
  </si>
  <si>
    <t>1172787735</t>
  </si>
  <si>
    <t>32,5*1,02 'Přepočtené koeficientem množství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</si>
  <si>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</si>
  <si>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</si>
  <si>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-1832554265</t>
  </si>
  <si>
    <t>170,00</t>
  </si>
  <si>
    <t>59245030</t>
  </si>
  <si>
    <t>dlažba skladebná betonová 200x200x80mm přírodní</t>
  </si>
  <si>
    <t>1014178833</t>
  </si>
  <si>
    <t>Skladba_K2_zámková-8,40*0,40</t>
  </si>
  <si>
    <t>166,64*1,02 'Přepočtené koeficientem množství</t>
  </si>
  <si>
    <t>LSV.100528</t>
  </si>
  <si>
    <t>dlažba PROMENÁDA SLEPECKÁ, 8 cm, červená</t>
  </si>
  <si>
    <t>-775073987</t>
  </si>
  <si>
    <t>Poznámka k položce:
7,68</t>
  </si>
  <si>
    <t>8,40*0,40</t>
  </si>
  <si>
    <t>3,36*1,02 'Přepočtené koeficientem množství</t>
  </si>
  <si>
    <t>871265211</t>
  </si>
  <si>
    <t>Kanalizační potrubí z tvrdého PVC v otevřeném výkopu ve sklonu do 20 %, hladkého plnostěnného jednovrstvého, tuhost třídy SN 4 DN 110</t>
  </si>
  <si>
    <t>-515851571</t>
  </si>
  <si>
    <t>chránička</t>
  </si>
  <si>
    <t>15,50*2</t>
  </si>
  <si>
    <t>-1004282728</t>
  </si>
  <si>
    <t>trubka kanalizační PP plnostěnná třívrstvá DN 150x1000 mm SN 10</t>
  </si>
  <si>
    <t>956539567</t>
  </si>
  <si>
    <t>871315211</t>
  </si>
  <si>
    <t>Kanalizační potrubí z tvrdého PVC v otevřeném výkopu ve sklonu do 20 %, hladkého plnostěnného jednovrstvého, tuhost třídy SN 4 DN 160</t>
  </si>
  <si>
    <t>2127137392</t>
  </si>
  <si>
    <t>15,50</t>
  </si>
  <si>
    <t>895941111</t>
  </si>
  <si>
    <t>Zřízení vpusti kanalizační  uliční z betonových dílců typ UV-50 normální</t>
  </si>
  <si>
    <t>-1979906124</t>
  </si>
  <si>
    <t>BTL.0006304.URS</t>
  </si>
  <si>
    <t>dno betonové pro uliční vpusť s kalovou prohlubní TBV-Q 450/300/2a 45x30x5 cm</t>
  </si>
  <si>
    <t>-1037882461</t>
  </si>
  <si>
    <t>BTL.0006310.URS</t>
  </si>
  <si>
    <t>skruž betonová pro uliční vpusť středová TBV-Q 450/295/6a 45x29,5x5 cm</t>
  </si>
  <si>
    <t>-1209438510</t>
  </si>
  <si>
    <t>KSI.BU3AP</t>
  </si>
  <si>
    <t>Betonová uliční vpusť, skruž středová, 3APVC v.350mm s výtokem PVC KG DN 150</t>
  </si>
  <si>
    <t>669546770</t>
  </si>
  <si>
    <t>KSI.BU41EP</t>
  </si>
  <si>
    <t>Betonová uliční vpusť, díl spodní, 1E v.400mm průtočné  2x PVC KG DN 150</t>
  </si>
  <si>
    <t>-948592842</t>
  </si>
  <si>
    <t>BTL.0006306.URS</t>
  </si>
  <si>
    <t>skruž betonová pro uliční vpusť horní TBV-Q 450/195/5c, 45x19,5x5 cm</t>
  </si>
  <si>
    <t>1136285538</t>
  </si>
  <si>
    <t>49</t>
  </si>
  <si>
    <t>BTL.0006307.URS</t>
  </si>
  <si>
    <t>skruž betonová pro uliční vpusť horní TBV-Q 450/295/5b, 45x29,5x5 cm</t>
  </si>
  <si>
    <t>-42639541</t>
  </si>
  <si>
    <t>50</t>
  </si>
  <si>
    <t>BTL.0006311.URS</t>
  </si>
  <si>
    <t>prstenec betonový pro uliční vpusť vyrovnávací TBV-Q 390/60/10a, 39x6x13 cm</t>
  </si>
  <si>
    <t>-886784114</t>
  </si>
  <si>
    <t>51</t>
  </si>
  <si>
    <t>BTL.0019427.URS</t>
  </si>
  <si>
    <t>koš pozink. A4 DIN 4052, vysoký, pro rám 500/500</t>
  </si>
  <si>
    <t>1348838394</t>
  </si>
  <si>
    <t>52</t>
  </si>
  <si>
    <t>899204112</t>
  </si>
  <si>
    <t>Osazení mříží litinových včetně rámů a košů na bahno pro třídu zatížení D400, E600</t>
  </si>
  <si>
    <t>-933371168</t>
  </si>
  <si>
    <t>53</t>
  </si>
  <si>
    <t>PFB.0004002OZ</t>
  </si>
  <si>
    <t>Mříž vtoková - Rám s mříží, zatížení 40 tun</t>
  </si>
  <si>
    <t>-38362581</t>
  </si>
  <si>
    <t>Ostatní konstrukce a práce, bourání</t>
  </si>
  <si>
    <t>54</t>
  </si>
  <si>
    <t>914111111</t>
  </si>
  <si>
    <t>Montáž svislé dopravní značky základní  velikosti do 1 m2 objímkami na sloupky nebo konzoly</t>
  </si>
  <si>
    <t>-187881467</t>
  </si>
  <si>
    <t>55</t>
  </si>
  <si>
    <t>40444052</t>
  </si>
  <si>
    <t>značka dopravní svislá STOP FeZn NK P6 700mm</t>
  </si>
  <si>
    <t>483309794</t>
  </si>
  <si>
    <t>56</t>
  </si>
  <si>
    <t>40444101</t>
  </si>
  <si>
    <t>značka dopravní svislá zákazová B FeZn JAC 500mm</t>
  </si>
  <si>
    <t>-1785012919</t>
  </si>
  <si>
    <t>57</t>
  </si>
  <si>
    <t>40444230</t>
  </si>
  <si>
    <t>značka dopravní svislá FeZn NK 500x500mm</t>
  </si>
  <si>
    <t>599630949</t>
  </si>
  <si>
    <t>58</t>
  </si>
  <si>
    <t>40444000</t>
  </si>
  <si>
    <t>značka dopravní svislá výstražná FeZn A1-A30 P1,P4 700mm</t>
  </si>
  <si>
    <t>-639784189</t>
  </si>
  <si>
    <t>59</t>
  </si>
  <si>
    <t>914511112</t>
  </si>
  <si>
    <t>Montáž sloupku dopravních značek  délky do 3,5 m do hliníkové patky</t>
  </si>
  <si>
    <t>-1819710414</t>
  </si>
  <si>
    <t>60</t>
  </si>
  <si>
    <t>40445225</t>
  </si>
  <si>
    <t>sloupek pro dopravní značku Zn D 60mm v 3,5m</t>
  </si>
  <si>
    <t>-714541541</t>
  </si>
  <si>
    <t>61</t>
  </si>
  <si>
    <t>40445256</t>
  </si>
  <si>
    <t>svorka upínací na sloupek dopravní značky D 60mm</t>
  </si>
  <si>
    <t>1964181295</t>
  </si>
  <si>
    <t>62</t>
  </si>
  <si>
    <t>916111122</t>
  </si>
  <si>
    <t>Osazení silniční obruby z dlažebních kostek v jedné řadě  s ložem tl. přes 50 do 100 mm, s vyplněním a zatřením spár cementovou maltou z drobných kostek bez boční opěry, do lože z betonu prostého</t>
  </si>
  <si>
    <t>1447761390</t>
  </si>
  <si>
    <t>14,70+6,30+17,50</t>
  </si>
  <si>
    <t>63</t>
  </si>
  <si>
    <t>916111123</t>
  </si>
  <si>
    <t>Osazení silniční obruby z dlažebních kostek v jedné řadě  s ložem tl. přes 50 do 100 mm, s vyplněním a zatřením spár cementovou maltou z drobných kostek s boční opěrou z betonu prostého, do lože z betonu prostého téže značky</t>
  </si>
  <si>
    <t>-1264276326</t>
  </si>
  <si>
    <t>64</t>
  </si>
  <si>
    <t>-216813724</t>
  </si>
  <si>
    <t>38,50+17,50*0,10</t>
  </si>
  <si>
    <t>65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</si>
  <si>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</si>
  <si>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</si>
  <si>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-172059570</t>
  </si>
  <si>
    <t>66</t>
  </si>
  <si>
    <t>59217031</t>
  </si>
  <si>
    <t>obrubník betonový silniční 1000x150x250mm</t>
  </si>
  <si>
    <t>76939208</t>
  </si>
  <si>
    <t>67</t>
  </si>
  <si>
    <t>59217029</t>
  </si>
  <si>
    <t>obrubník betonový silniční nájezdový 1000x150x150mm</t>
  </si>
  <si>
    <t>1995688789</t>
  </si>
  <si>
    <t>68</t>
  </si>
  <si>
    <t>59217030</t>
  </si>
  <si>
    <t>obrubník betonový silniční přechodový 1000x150x150-250mm</t>
  </si>
  <si>
    <t>-1970020811</t>
  </si>
  <si>
    <t>69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</si>
  <si>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</si>
  <si>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</si>
  <si>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1708178615</t>
  </si>
  <si>
    <t>70</t>
  </si>
  <si>
    <t>59217019</t>
  </si>
  <si>
    <t>obrubník betonový chodníkový 1000x100x200mm</t>
  </si>
  <si>
    <t>328062970</t>
  </si>
  <si>
    <t>71</t>
  </si>
  <si>
    <t>935112111</t>
  </si>
  <si>
    <t>Osazení betonového příkopového žlabu s vyplněním a zatřením spár cementovou maltou s ložem tl. 100 mm z betonu prostého z betonových příkopových tvárnic šířky do 500 mm</t>
  </si>
  <si>
    <t>-1180435992</t>
  </si>
  <si>
    <t>72</t>
  </si>
  <si>
    <t>PR</t>
  </si>
  <si>
    <t>Příkopový dílec TBM-Q 30-300, dl.500, š.300, výška koryta 30 mm</t>
  </si>
  <si>
    <t>1435614386</t>
  </si>
  <si>
    <t>197,00/0,50</t>
  </si>
  <si>
    <t>73</t>
  </si>
  <si>
    <t>998229112</t>
  </si>
  <si>
    <t>Přesun hmot ruční pro pozemní komunikace s naložením a složením na vzdálenost do 50 m, s krytem dlážděným</t>
  </si>
  <si>
    <t>1774250614</t>
  </si>
  <si>
    <t>100.4 - Větev B - sanace pláně</t>
  </si>
  <si>
    <t>1 - Zemní práce</t>
  </si>
  <si>
    <t>Zemní práce</t>
  </si>
  <si>
    <t>131351204</t>
  </si>
  <si>
    <t>Hloubení zapažených jam a zářezů strojně s urovnáním dna do předepsaného profilu a spádu v hornině třídy těžitelnosti II skupiny 4 přes 100 do 500 m3</t>
  </si>
  <si>
    <t>-1255197120</t>
  </si>
  <si>
    <t>205,122*0,10</t>
  </si>
  <si>
    <t>684,197*0,15</t>
  </si>
  <si>
    <t>-928884163</t>
  </si>
  <si>
    <t>1003088279</t>
  </si>
  <si>
    <t>123,142*10 'Přepočtené koeficientem množství</t>
  </si>
  <si>
    <t>-1793330594</t>
  </si>
  <si>
    <t>-1857582146</t>
  </si>
  <si>
    <t>123,142*1,8 'Přepočtené koeficientem množství</t>
  </si>
  <si>
    <t>564831111</t>
  </si>
  <si>
    <t>Podklad ze štěrkodrti ŠD  s rozprostřením a zhutněním, po zhutnění tl. 100 mm</t>
  </si>
  <si>
    <t>1683950798</t>
  </si>
  <si>
    <t>564851111</t>
  </si>
  <si>
    <t>Podklad ze štěrkodrti ŠD  s rozprostřením a zhutněním, po zhutnění tl. 150 mm</t>
  </si>
  <si>
    <t>-57600288</t>
  </si>
  <si>
    <t>Skladba_K1_asfalt*1,1636</t>
  </si>
  <si>
    <t>400 - SO 400 - Osvětlení pozemní komunikace</t>
  </si>
  <si>
    <t>400.2 - Větev B</t>
  </si>
  <si>
    <t>Petr Bill</t>
  </si>
  <si>
    <t>D1 - C21M - Elektromontáže</t>
  </si>
  <si>
    <t>D2 - C46M - Zemní práce</t>
  </si>
  <si>
    <t>D3 - Ceny - TKC</t>
  </si>
  <si>
    <t>D4 - Materiály</t>
  </si>
  <si>
    <t>D5 - Dodávky zařízení (specifikace)</t>
  </si>
  <si>
    <t>D6 - Práce v HZS</t>
  </si>
  <si>
    <t>VRN - Vedlejší rozpočtové náklady</t>
  </si>
  <si>
    <t>D1</t>
  </si>
  <si>
    <t>C21M - Elektromontáže</t>
  </si>
  <si>
    <t>210010002</t>
  </si>
  <si>
    <t>trubka oheb.el.inst. typ 23 R=16mm (PO)</t>
  </si>
  <si>
    <t>210100001</t>
  </si>
  <si>
    <t>ukonč.vod.v rozv.vč.zap.a konc.do 2.5mm2</t>
  </si>
  <si>
    <t>210100003</t>
  </si>
  <si>
    <t>ukonč.vod.v rozv.vč.zap.a konc.do 16mm2</t>
  </si>
  <si>
    <t>210120001</t>
  </si>
  <si>
    <t>pojistka vč. vložek E 27 do 25 A</t>
  </si>
  <si>
    <t>210202010</t>
  </si>
  <si>
    <t>444 19 70 - 70W SHC ramenové</t>
  </si>
  <si>
    <t>210204011</t>
  </si>
  <si>
    <t>stožár ocelový do délky 12m</t>
  </si>
  <si>
    <t>210204103</t>
  </si>
  <si>
    <t>výložník ocel. 1-ram. do hmotnosti 35kg</t>
  </si>
  <si>
    <t>210204201</t>
  </si>
  <si>
    <t>elektrovýzbroj stožáru pro 1 okruh</t>
  </si>
  <si>
    <t>210220010</t>
  </si>
  <si>
    <t>Nátěr zemnící kulatiny do 10 mm2  1x vč.žlut.p.</t>
  </si>
  <si>
    <t>210220021</t>
  </si>
  <si>
    <t>Uzemnění v zemi FeZn do 120 mm2 vč.svorek;propoj.aj.</t>
  </si>
  <si>
    <t>210220022</t>
  </si>
  <si>
    <t>Uzemnění v zemi FeZn R=8-10 mm vč.svorek;propoj.aj.</t>
  </si>
  <si>
    <t>210810005</t>
  </si>
  <si>
    <t>CYKY-CYKYm 3x1.5 mm2 750V (VU)</t>
  </si>
  <si>
    <t>210810014</t>
  </si>
  <si>
    <t>CYKY-CYKYm 4x16 mm2 750V (VU)</t>
  </si>
  <si>
    <t>D2</t>
  </si>
  <si>
    <t>C46M - Zemní práce</t>
  </si>
  <si>
    <t>460080013</t>
  </si>
  <si>
    <t>Betonový základ B7,5 do 5m3 do bednění - nakupovaná směs</t>
  </si>
  <si>
    <t>460490012</t>
  </si>
  <si>
    <t>fólie výstražná z PVC šířky 33cm</t>
  </si>
  <si>
    <t>460510004</t>
  </si>
  <si>
    <t>betonové roury délky 1m x světlost do 40cm do základu</t>
  </si>
  <si>
    <t>460510021</t>
  </si>
  <si>
    <t>kabel.prostup z PVC roury světl.do 10.5cm</t>
  </si>
  <si>
    <t>D3</t>
  </si>
  <si>
    <t>Ceny - TKC</t>
  </si>
  <si>
    <t>Pol1</t>
  </si>
  <si>
    <t>Poplatky za skládku</t>
  </si>
  <si>
    <t>tis</t>
  </si>
  <si>
    <t>D4</t>
  </si>
  <si>
    <t>Materiály</t>
  </si>
  <si>
    <t>009101</t>
  </si>
  <si>
    <t>PROTEC Pojistka 6A gG</t>
  </si>
  <si>
    <t>128</t>
  </si>
  <si>
    <t>247672732</t>
  </si>
  <si>
    <t>01050</t>
  </si>
  <si>
    <t>TYTO P 3k0 740, VM light trade s.r.o.</t>
  </si>
  <si>
    <t>-1426791748</t>
  </si>
  <si>
    <t>01073</t>
  </si>
  <si>
    <t>Typ stožáru ocelového GA 3 - 114/89/76, Kooperativa</t>
  </si>
  <si>
    <t>526809118</t>
  </si>
  <si>
    <t>01075</t>
  </si>
  <si>
    <t>Typ stožáru ocelového GA 6 - 114/89/76, Kooperativa</t>
  </si>
  <si>
    <t>1695093329</t>
  </si>
  <si>
    <t>02915</t>
  </si>
  <si>
    <t>CYKY-J 3x1.5mm2</t>
  </si>
  <si>
    <t>-263632123</t>
  </si>
  <si>
    <t>02929</t>
  </si>
  <si>
    <t>CYKY-J 4x16mm2</t>
  </si>
  <si>
    <t>1188989487</t>
  </si>
  <si>
    <t>09040</t>
  </si>
  <si>
    <t>Chránička kopoflex KF 09040_BB R=40</t>
  </si>
  <si>
    <t>-1886440645</t>
  </si>
  <si>
    <t>10.044.903</t>
  </si>
  <si>
    <t>Výložník GD 1-1000/ Z, žár.zinek, VOD Kooperativa</t>
  </si>
  <si>
    <t>KS</t>
  </si>
  <si>
    <t>-1103106586</t>
  </si>
  <si>
    <t>10.501.609</t>
  </si>
  <si>
    <t>Elektro výzbroj stožáru SI - A - 8.35.4, Elektro Bečov</t>
  </si>
  <si>
    <t>766474517</t>
  </si>
  <si>
    <t>10.501.610</t>
  </si>
  <si>
    <t>Elektro výzbroj stožáru SI - A - 8.35.4/2, Elektro Bečov</t>
  </si>
  <si>
    <t>-227383912</t>
  </si>
  <si>
    <t>43000</t>
  </si>
  <si>
    <t>SUPER MONOFLEX - ohebná trubka 1216E_L50</t>
  </si>
  <si>
    <t>-146896376</t>
  </si>
  <si>
    <t>90006</t>
  </si>
  <si>
    <t>Fólie 33 cm Výstražná fólie do výkopu</t>
  </si>
  <si>
    <t>779991448</t>
  </si>
  <si>
    <t>90014</t>
  </si>
  <si>
    <t>Betonová roura světlosti do 40cm patková 100cm</t>
  </si>
  <si>
    <t>1590638945</t>
  </si>
  <si>
    <t>90103</t>
  </si>
  <si>
    <t>Asfaltová penetrační emulse "DEKPRIMER" (balení/25litrů) 0,4 Kg/m2</t>
  </si>
  <si>
    <t>balení</t>
  </si>
  <si>
    <t>731116882</t>
  </si>
  <si>
    <t>V040</t>
  </si>
  <si>
    <t>Svorka připojovací, SP FeZn</t>
  </si>
  <si>
    <t>324148040</t>
  </si>
  <si>
    <t>V120</t>
  </si>
  <si>
    <t>Svorka spojovací, SR 3b FeZn</t>
  </si>
  <si>
    <t>-1407075628</t>
  </si>
  <si>
    <t>Z215</t>
  </si>
  <si>
    <t>Drát D=10mm FeZn (0,62kg/m)</t>
  </si>
  <si>
    <t>1144490194</t>
  </si>
  <si>
    <t>Z250</t>
  </si>
  <si>
    <t>Páska 30x4 FeZn (0,95kg/m)</t>
  </si>
  <si>
    <t>826388246</t>
  </si>
  <si>
    <t>D5</t>
  </si>
  <si>
    <t>Dodávky zařízení (specifikace)</t>
  </si>
  <si>
    <t>10.056.053</t>
  </si>
  <si>
    <t>Beton B7,5</t>
  </si>
  <si>
    <t>256</t>
  </si>
  <si>
    <t>585024233</t>
  </si>
  <si>
    <t>D6</t>
  </si>
  <si>
    <t>Práce v HZS</t>
  </si>
  <si>
    <t>50435105</t>
  </si>
  <si>
    <t>Komplexní vyzkoušení - oživení, předání</t>
  </si>
  <si>
    <t>hod.</t>
  </si>
  <si>
    <t>512</t>
  </si>
  <si>
    <t>76</t>
  </si>
  <si>
    <t>50445101</t>
  </si>
  <si>
    <t>Provoz nakladního vozu</t>
  </si>
  <si>
    <t>78</t>
  </si>
  <si>
    <t>50445106</t>
  </si>
  <si>
    <t>Zpracování výchozí revizní zprávy</t>
  </si>
  <si>
    <t>80</t>
  </si>
  <si>
    <t>8170/88</t>
  </si>
  <si>
    <t>Mechanismy-montážní plošina</t>
  </si>
  <si>
    <t>82</t>
  </si>
  <si>
    <t>VRN</t>
  </si>
  <si>
    <t>Vedlejší rozpočtové náklady</t>
  </si>
  <si>
    <t>VRN 01</t>
  </si>
  <si>
    <t xml:space="preserve">  Ekologická přirážka z C21M a navázaného materiálu (5%)</t>
  </si>
  <si>
    <t>suma</t>
  </si>
  <si>
    <t>1024</t>
  </si>
  <si>
    <t>-1366326069</t>
  </si>
  <si>
    <t>VRN 02</t>
  </si>
  <si>
    <t xml:space="preserve">  GZS z C21M a navázaného materiálu (2,5%)</t>
  </si>
  <si>
    <t>-82741097</t>
  </si>
  <si>
    <t>VRN 03</t>
  </si>
  <si>
    <t xml:space="preserve">  Podíl přidružených výkonů z C21M a navázaného materiálu (6%)</t>
  </si>
  <si>
    <t>178834977</t>
  </si>
  <si>
    <t>400.3 - Zemní práce pro osvětlení</t>
  </si>
  <si>
    <t>132301101</t>
  </si>
  <si>
    <t>Hloubení zapažených i nezapažených rýh šířky do 600 mm  s urovnáním dna do předepsaného profilu a spádu v hornině tř. 4 do 100 m3</t>
  </si>
  <si>
    <t>332891780</t>
  </si>
  <si>
    <t>1047697809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</si>
  <si>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</si>
  <si>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</si>
  <si>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-1537498262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</si>
  <si>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</si>
  <si>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</si>
  <si>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-1524351936</t>
  </si>
  <si>
    <t>13,734*10 'Přepočtené koeficientem množství</t>
  </si>
  <si>
    <t>Uložení sypaniny  na skládky</t>
  </si>
  <si>
    <t>243553188</t>
  </si>
  <si>
    <t>171201211</t>
  </si>
  <si>
    <t>Poplatek za uložení stavebního odpadu na skládce (skládkovné) zeminy a kameniva zatříděného do Katalogu odpadů pod kódem 170 504</t>
  </si>
  <si>
    <t>498530196</t>
  </si>
  <si>
    <t>Zásyp sypaninou z jakékoliv horniny  s uložením výkopku ve vrstvách se zhutněním jam, šachet, rýh nebo kolem objektů v těchto vykopávkách</t>
  </si>
  <si>
    <t>974420596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</si>
  <si>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</si>
  <si>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-356103954</t>
  </si>
  <si>
    <t>-752911548</t>
  </si>
  <si>
    <t>10,234*2 'Přepočtené koeficientem množství</t>
  </si>
  <si>
    <t>900 - Vedlejší náklady</t>
  </si>
  <si>
    <t>938908411</t>
  </si>
  <si>
    <t>Čištění vozovek splachováním vodou povrchu podkladu nebo krytu živičného, betonového nebo dlážděného</t>
  </si>
  <si>
    <t>-632251179</t>
  </si>
  <si>
    <t>013254000</t>
  </si>
  <si>
    <t>Dokumentace skutečného provedení stavby</t>
  </si>
  <si>
    <t>467828668</t>
  </si>
  <si>
    <t>030001000</t>
  </si>
  <si>
    <t>Zařízení staveniště</t>
  </si>
  <si>
    <t>-1642615396</t>
  </si>
  <si>
    <t>011114000</t>
  </si>
  <si>
    <t>Inženýrsko-geologický průzkum</t>
  </si>
  <si>
    <t>1942752959</t>
  </si>
  <si>
    <t>012103000</t>
  </si>
  <si>
    <t>Geodetické práce před výstavbou - vytýčení inženýrských sítí</t>
  </si>
  <si>
    <t>-1509492367</t>
  </si>
  <si>
    <t>012203000</t>
  </si>
  <si>
    <t>Geodetické práce při provádění stavby</t>
  </si>
  <si>
    <t>-353703980</t>
  </si>
  <si>
    <t>034303000</t>
  </si>
  <si>
    <t>Dopravní značení na staveništi</t>
  </si>
  <si>
    <t>239591264</t>
  </si>
  <si>
    <t>043134000</t>
  </si>
  <si>
    <t>Zkoušky zatěžovací - 2x statické, 4 x dynamické</t>
  </si>
  <si>
    <t>1621238076</t>
  </si>
  <si>
    <t>SEZNAM FIGUR</t>
  </si>
  <si>
    <t>Výměra</t>
  </si>
  <si>
    <t xml:space="preserve"> 100/ 100.3</t>
  </si>
  <si>
    <t>Použití figury:</t>
  </si>
  <si>
    <t>Asfaltový beton vrstva obrusná ACO 11 (ABS) tř. I tl 50 mm š do 3 m z modifikovaného asfaltu</t>
  </si>
  <si>
    <t>Podklad ze štěrkodrtě ŠD tl 200 mm</t>
  </si>
  <si>
    <t>Asfaltový beton vrstva podkladní ACP 22 (obalované kamenivo OKH) tl 90 mm š do 3 m</t>
  </si>
  <si>
    <t>Postřik infiltrační kationaktivní emulzí v množství 1 kg/m2</t>
  </si>
  <si>
    <t>Postřik živičný spojovací ze silniční emulze v množství 0,30 kg/m2</t>
  </si>
  <si>
    <t>Asfaltový beton vrstva ložní ACL 16 (ABH) tl 50 mm š do 3 m z modifikovaného asfaltu</t>
  </si>
  <si>
    <t>Kladení zámkové dlažby komunikací pro pěší tl 80 mm skupiny A pl do 300 m2</t>
  </si>
  <si>
    <t>Podklad ze štěrkodrtě ŠD tl 250 mm</t>
  </si>
  <si>
    <t>dlažba tvar čtverec betonová 200x200x80mm přírodní</t>
  </si>
  <si>
    <t>Skladba_K3_vegetační</t>
  </si>
  <si>
    <t>Skladba K3</t>
  </si>
  <si>
    <t xml:space="preserve"> 100/ 100.4</t>
  </si>
  <si>
    <t>Podklad ze štěrkodrtě ŠD tl 150 mm</t>
  </si>
  <si>
    <t>Podklad ze štěrkodrtě ŠD tl 100 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</si>
</sst>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16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16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16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16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16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16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16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16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16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35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23.25" customHeight="1">
      <c r="B23" s="20"/>
      <c r="C23" s="21"/>
      <c r="D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2019-TILL-06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Infrastruktura Nová Horka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7. 7. 2021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Studénka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PROJECT WORK s.r.o.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>Ladislav Pekárek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ROUND(AG95+AG96+AG99+AG102,2)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ROUND(AS95+AS96+AS99+AS102,2)</f>
        <v>0</v>
      </c>
      <c r="AT94" s="113">
        <f>ROUND(SUM(AV94:AW94),2)</f>
        <v>0</v>
      </c>
      <c r="AU94" s="114">
        <f>ROUND(AU95+AU96+AU99+AU102,5)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ROUND(AZ95+AZ96+AZ99+AZ102,2)</f>
        <v>0</v>
      </c>
      <c r="BA94" s="113">
        <f>ROUND(BA95+BA96+BA99+BA102,2)</f>
        <v>0</v>
      </c>
      <c r="BB94" s="113">
        <f>ROUND(BB95+BB96+BB99+BB102,2)</f>
        <v>0</v>
      </c>
      <c r="BC94" s="113">
        <f>ROUND(BC95+BC96+BC99+BC102,2)</f>
        <v>0</v>
      </c>
      <c r="BD94" s="115">
        <f>ROUND(BD95+BD96+BD99+BD102,2)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16.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SO 01 - Kanalizace j...'!J30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'01 - SO 01 - Kanalizace j...'!P121</f>
        <v>0</v>
      </c>
      <c r="AV95" s="127">
        <f>'01 - SO 01 - Kanalizace j...'!J33</f>
        <v>0</v>
      </c>
      <c r="AW95" s="127">
        <f>'01 - SO 01 - Kanalizace j...'!J34</f>
        <v>0</v>
      </c>
      <c r="AX95" s="127">
        <f>'01 - SO 01 - Kanalizace j...'!J35</f>
        <v>0</v>
      </c>
      <c r="AY95" s="127">
        <f>'01 - SO 01 - Kanalizace j...'!J36</f>
        <v>0</v>
      </c>
      <c r="AZ95" s="127">
        <f>'01 - SO 01 - Kanalizace j...'!F33</f>
        <v>0</v>
      </c>
      <c r="BA95" s="127">
        <f>'01 - SO 01 - Kanalizace j...'!F34</f>
        <v>0</v>
      </c>
      <c r="BB95" s="127">
        <f>'01 - SO 01 - Kanalizace j...'!F35</f>
        <v>0</v>
      </c>
      <c r="BC95" s="127">
        <f>'01 - SO 01 - Kanalizace j...'!F36</f>
        <v>0</v>
      </c>
      <c r="BD95" s="129">
        <f>'01 - SO 01 - Kanalizace j...'!F37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pans="1:91" s="7" customFormat="1" ht="16.5" customHeight="1">
      <c r="A96" s="7"/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31">
        <f>ROUND(SUM(AG97:AG98),2)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26">
        <f>ROUND(SUM(AS97:AS98),2)</f>
        <v>0</v>
      </c>
      <c r="AT96" s="127">
        <f>ROUND(SUM(AV96:AW96),2)</f>
        <v>0</v>
      </c>
      <c r="AU96" s="128">
        <f>ROUND(SUM(AU97:AU98),5)</f>
        <v>0</v>
      </c>
      <c r="AV96" s="127">
        <f>ROUND(AZ96*L29,2)</f>
        <v>0</v>
      </c>
      <c r="AW96" s="127">
        <f>ROUND(BA96*L30,2)</f>
        <v>0</v>
      </c>
      <c r="AX96" s="127">
        <f>ROUND(BB96*L29,2)</f>
        <v>0</v>
      </c>
      <c r="AY96" s="127">
        <f>ROUND(BC96*L30,2)</f>
        <v>0</v>
      </c>
      <c r="AZ96" s="127">
        <f>ROUND(SUM(AZ97:AZ98),2)</f>
        <v>0</v>
      </c>
      <c r="BA96" s="127">
        <f>ROUND(SUM(BA97:BA98),2)</f>
        <v>0</v>
      </c>
      <c r="BB96" s="127">
        <f>ROUND(SUM(BB97:BB98),2)</f>
        <v>0</v>
      </c>
      <c r="BC96" s="127">
        <f>ROUND(SUM(BC97:BC98),2)</f>
        <v>0</v>
      </c>
      <c r="BD96" s="129">
        <f>ROUND(SUM(BD97:BD98),2)</f>
        <v>0</v>
      </c>
      <c r="BE96" s="7"/>
      <c r="BS96" s="130" t="s">
        <v>78</v>
      </c>
      <c r="BT96" s="130" t="s">
        <v>87</v>
      </c>
      <c r="BU96" s="130" t="s">
        <v>80</v>
      </c>
      <c r="BV96" s="130" t="s">
        <v>81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pans="1:90" s="4" customFormat="1" ht="16.5" customHeight="1">
      <c r="A97" s="118" t="s">
        <v>83</v>
      </c>
      <c r="B97" s="69"/>
      <c r="C97" s="132"/>
      <c r="D97" s="132"/>
      <c r="E97" s="133" t="s">
        <v>93</v>
      </c>
      <c r="F97" s="133"/>
      <c r="G97" s="133"/>
      <c r="H97" s="133"/>
      <c r="I97" s="133"/>
      <c r="J97" s="132"/>
      <c r="K97" s="133" t="s">
        <v>94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'100.3 - Větev B'!J32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95</v>
      </c>
      <c r="AR97" s="71"/>
      <c r="AS97" s="136">
        <v>0</v>
      </c>
      <c r="AT97" s="137">
        <f>ROUND(SUM(AV97:AW97),2)</f>
        <v>0</v>
      </c>
      <c r="AU97" s="138">
        <f>'100.3 - Větev B'!P126</f>
        <v>0</v>
      </c>
      <c r="AV97" s="137">
        <f>'100.3 - Větev B'!J35</f>
        <v>0</v>
      </c>
      <c r="AW97" s="137">
        <f>'100.3 - Větev B'!J36</f>
        <v>0</v>
      </c>
      <c r="AX97" s="137">
        <f>'100.3 - Větev B'!J37</f>
        <v>0</v>
      </c>
      <c r="AY97" s="137">
        <f>'100.3 - Větev B'!J38</f>
        <v>0</v>
      </c>
      <c r="AZ97" s="137">
        <f>'100.3 - Větev B'!F35</f>
        <v>0</v>
      </c>
      <c r="BA97" s="137">
        <f>'100.3 - Větev B'!F36</f>
        <v>0</v>
      </c>
      <c r="BB97" s="137">
        <f>'100.3 - Větev B'!F37</f>
        <v>0</v>
      </c>
      <c r="BC97" s="137">
        <f>'100.3 - Větev B'!F38</f>
        <v>0</v>
      </c>
      <c r="BD97" s="139">
        <f>'100.3 - Větev B'!F39</f>
        <v>0</v>
      </c>
      <c r="BE97" s="4"/>
      <c r="BT97" s="140" t="s">
        <v>89</v>
      </c>
      <c r="BV97" s="140" t="s">
        <v>81</v>
      </c>
      <c r="BW97" s="140" t="s">
        <v>96</v>
      </c>
      <c r="BX97" s="140" t="s">
        <v>92</v>
      </c>
      <c r="CL97" s="140" t="s">
        <v>1</v>
      </c>
    </row>
    <row r="98" spans="1:90" s="4" customFormat="1" ht="16.5" customHeight="1">
      <c r="A98" s="118" t="s">
        <v>83</v>
      </c>
      <c r="B98" s="69"/>
      <c r="C98" s="132"/>
      <c r="D98" s="132"/>
      <c r="E98" s="133" t="s">
        <v>97</v>
      </c>
      <c r="F98" s="133"/>
      <c r="G98" s="133"/>
      <c r="H98" s="133"/>
      <c r="I98" s="133"/>
      <c r="J98" s="132"/>
      <c r="K98" s="133" t="s">
        <v>98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'100.4 - Větev B - sanace ...'!J32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95</v>
      </c>
      <c r="AR98" s="71"/>
      <c r="AS98" s="136">
        <v>0</v>
      </c>
      <c r="AT98" s="137">
        <f>ROUND(SUM(AV98:AW98),2)</f>
        <v>0</v>
      </c>
      <c r="AU98" s="138">
        <f>'100.4 - Větev B - sanace ...'!P122</f>
        <v>0</v>
      </c>
      <c r="AV98" s="137">
        <f>'100.4 - Větev B - sanace ...'!J35</f>
        <v>0</v>
      </c>
      <c r="AW98" s="137">
        <f>'100.4 - Větev B - sanace ...'!J36</f>
        <v>0</v>
      </c>
      <c r="AX98" s="137">
        <f>'100.4 - Větev B - sanace ...'!J37</f>
        <v>0</v>
      </c>
      <c r="AY98" s="137">
        <f>'100.4 - Větev B - sanace ...'!J38</f>
        <v>0</v>
      </c>
      <c r="AZ98" s="137">
        <f>'100.4 - Větev B - sanace ...'!F35</f>
        <v>0</v>
      </c>
      <c r="BA98" s="137">
        <f>'100.4 - Větev B - sanace ...'!F36</f>
        <v>0</v>
      </c>
      <c r="BB98" s="137">
        <f>'100.4 - Větev B - sanace ...'!F37</f>
        <v>0</v>
      </c>
      <c r="BC98" s="137">
        <f>'100.4 - Větev B - sanace ...'!F38</f>
        <v>0</v>
      </c>
      <c r="BD98" s="139">
        <f>'100.4 - Větev B - sanace ...'!F39</f>
        <v>0</v>
      </c>
      <c r="BE98" s="4"/>
      <c r="BT98" s="140" t="s">
        <v>89</v>
      </c>
      <c r="BV98" s="140" t="s">
        <v>81</v>
      </c>
      <c r="BW98" s="140" t="s">
        <v>99</v>
      </c>
      <c r="BX98" s="140" t="s">
        <v>92</v>
      </c>
      <c r="CL98" s="140" t="s">
        <v>1</v>
      </c>
    </row>
    <row r="99" spans="1:91" s="7" customFormat="1" ht="24.75" customHeight="1">
      <c r="A99" s="7"/>
      <c r="B99" s="119"/>
      <c r="C99" s="120"/>
      <c r="D99" s="121" t="s">
        <v>100</v>
      </c>
      <c r="E99" s="121"/>
      <c r="F99" s="121"/>
      <c r="G99" s="121"/>
      <c r="H99" s="121"/>
      <c r="I99" s="122"/>
      <c r="J99" s="121" t="s">
        <v>101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31">
        <f>ROUND(SUM(AG100:AG101),2)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86</v>
      </c>
      <c r="AR99" s="125"/>
      <c r="AS99" s="126">
        <f>ROUND(SUM(AS100:AS101),2)</f>
        <v>0</v>
      </c>
      <c r="AT99" s="127">
        <f>ROUND(SUM(AV99:AW99),2)</f>
        <v>0</v>
      </c>
      <c r="AU99" s="128">
        <f>ROUND(SUM(AU100:AU101),5)</f>
        <v>0</v>
      </c>
      <c r="AV99" s="127">
        <f>ROUND(AZ99*L29,2)</f>
        <v>0</v>
      </c>
      <c r="AW99" s="127">
        <f>ROUND(BA99*L30,2)</f>
        <v>0</v>
      </c>
      <c r="AX99" s="127">
        <f>ROUND(BB99*L29,2)</f>
        <v>0</v>
      </c>
      <c r="AY99" s="127">
        <f>ROUND(BC99*L30,2)</f>
        <v>0</v>
      </c>
      <c r="AZ99" s="127">
        <f>ROUND(SUM(AZ100:AZ101),2)</f>
        <v>0</v>
      </c>
      <c r="BA99" s="127">
        <f>ROUND(SUM(BA100:BA101),2)</f>
        <v>0</v>
      </c>
      <c r="BB99" s="127">
        <f>ROUND(SUM(BB100:BB101),2)</f>
        <v>0</v>
      </c>
      <c r="BC99" s="127">
        <f>ROUND(SUM(BC100:BC101),2)</f>
        <v>0</v>
      </c>
      <c r="BD99" s="129">
        <f>ROUND(SUM(BD100:BD101),2)</f>
        <v>0</v>
      </c>
      <c r="BE99" s="7"/>
      <c r="BS99" s="130" t="s">
        <v>78</v>
      </c>
      <c r="BT99" s="130" t="s">
        <v>87</v>
      </c>
      <c r="BU99" s="130" t="s">
        <v>80</v>
      </c>
      <c r="BV99" s="130" t="s">
        <v>81</v>
      </c>
      <c r="BW99" s="130" t="s">
        <v>102</v>
      </c>
      <c r="BX99" s="130" t="s">
        <v>5</v>
      </c>
      <c r="CL99" s="130" t="s">
        <v>1</v>
      </c>
      <c r="CM99" s="130" t="s">
        <v>89</v>
      </c>
    </row>
    <row r="100" spans="1:90" s="4" customFormat="1" ht="16.5" customHeight="1">
      <c r="A100" s="118" t="s">
        <v>83</v>
      </c>
      <c r="B100" s="69"/>
      <c r="C100" s="132"/>
      <c r="D100" s="132"/>
      <c r="E100" s="133" t="s">
        <v>103</v>
      </c>
      <c r="F100" s="133"/>
      <c r="G100" s="133"/>
      <c r="H100" s="133"/>
      <c r="I100" s="133"/>
      <c r="J100" s="132"/>
      <c r="K100" s="133" t="s">
        <v>94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'400.2 - Větev B'!J32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95</v>
      </c>
      <c r="AR100" s="71"/>
      <c r="AS100" s="136">
        <v>0</v>
      </c>
      <c r="AT100" s="137">
        <f>ROUND(SUM(AV100:AW100),2)</f>
        <v>0</v>
      </c>
      <c r="AU100" s="138">
        <f>'400.2 - Větev B'!P127</f>
        <v>0</v>
      </c>
      <c r="AV100" s="137">
        <f>'400.2 - Větev B'!J35</f>
        <v>0</v>
      </c>
      <c r="AW100" s="137">
        <f>'400.2 - Větev B'!J36</f>
        <v>0</v>
      </c>
      <c r="AX100" s="137">
        <f>'400.2 - Větev B'!J37</f>
        <v>0</v>
      </c>
      <c r="AY100" s="137">
        <f>'400.2 - Větev B'!J38</f>
        <v>0</v>
      </c>
      <c r="AZ100" s="137">
        <f>'400.2 - Větev B'!F35</f>
        <v>0</v>
      </c>
      <c r="BA100" s="137">
        <f>'400.2 - Větev B'!F36</f>
        <v>0</v>
      </c>
      <c r="BB100" s="137">
        <f>'400.2 - Větev B'!F37</f>
        <v>0</v>
      </c>
      <c r="BC100" s="137">
        <f>'400.2 - Větev B'!F38</f>
        <v>0</v>
      </c>
      <c r="BD100" s="139">
        <f>'400.2 - Větev B'!F39</f>
        <v>0</v>
      </c>
      <c r="BE100" s="4"/>
      <c r="BT100" s="140" t="s">
        <v>89</v>
      </c>
      <c r="BV100" s="140" t="s">
        <v>81</v>
      </c>
      <c r="BW100" s="140" t="s">
        <v>104</v>
      </c>
      <c r="BX100" s="140" t="s">
        <v>102</v>
      </c>
      <c r="CL100" s="140" t="s">
        <v>1</v>
      </c>
    </row>
    <row r="101" spans="1:90" s="4" customFormat="1" ht="16.5" customHeight="1">
      <c r="A101" s="118" t="s">
        <v>83</v>
      </c>
      <c r="B101" s="69"/>
      <c r="C101" s="132"/>
      <c r="D101" s="132"/>
      <c r="E101" s="133" t="s">
        <v>105</v>
      </c>
      <c r="F101" s="133"/>
      <c r="G101" s="133"/>
      <c r="H101" s="133"/>
      <c r="I101" s="133"/>
      <c r="J101" s="132"/>
      <c r="K101" s="133" t="s">
        <v>106</v>
      </c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4">
        <f>'400.3 - Zemní práce pro o...'!J32</f>
        <v>0</v>
      </c>
      <c r="AH101" s="132"/>
      <c r="AI101" s="132"/>
      <c r="AJ101" s="132"/>
      <c r="AK101" s="132"/>
      <c r="AL101" s="132"/>
      <c r="AM101" s="132"/>
      <c r="AN101" s="134">
        <f>SUM(AG101,AT101)</f>
        <v>0</v>
      </c>
      <c r="AO101" s="132"/>
      <c r="AP101" s="132"/>
      <c r="AQ101" s="135" t="s">
        <v>95</v>
      </c>
      <c r="AR101" s="71"/>
      <c r="AS101" s="136">
        <v>0</v>
      </c>
      <c r="AT101" s="137">
        <f>ROUND(SUM(AV101:AW101),2)</f>
        <v>0</v>
      </c>
      <c r="AU101" s="138">
        <f>'400.3 - Zemní práce pro o...'!P121</f>
        <v>0</v>
      </c>
      <c r="AV101" s="137">
        <f>'400.3 - Zemní práce pro o...'!J35</f>
        <v>0</v>
      </c>
      <c r="AW101" s="137">
        <f>'400.3 - Zemní práce pro o...'!J36</f>
        <v>0</v>
      </c>
      <c r="AX101" s="137">
        <f>'400.3 - Zemní práce pro o...'!J37</f>
        <v>0</v>
      </c>
      <c r="AY101" s="137">
        <f>'400.3 - Zemní práce pro o...'!J38</f>
        <v>0</v>
      </c>
      <c r="AZ101" s="137">
        <f>'400.3 - Zemní práce pro o...'!F35</f>
        <v>0</v>
      </c>
      <c r="BA101" s="137">
        <f>'400.3 - Zemní práce pro o...'!F36</f>
        <v>0</v>
      </c>
      <c r="BB101" s="137">
        <f>'400.3 - Zemní práce pro o...'!F37</f>
        <v>0</v>
      </c>
      <c r="BC101" s="137">
        <f>'400.3 - Zemní práce pro o...'!F38</f>
        <v>0</v>
      </c>
      <c r="BD101" s="139">
        <f>'400.3 - Zemní práce pro o...'!F39</f>
        <v>0</v>
      </c>
      <c r="BE101" s="4"/>
      <c r="BT101" s="140" t="s">
        <v>89</v>
      </c>
      <c r="BV101" s="140" t="s">
        <v>81</v>
      </c>
      <c r="BW101" s="140" t="s">
        <v>107</v>
      </c>
      <c r="BX101" s="140" t="s">
        <v>102</v>
      </c>
      <c r="CL101" s="140" t="s">
        <v>1</v>
      </c>
    </row>
    <row r="102" spans="1:91" s="7" customFormat="1" ht="16.5" customHeight="1">
      <c r="A102" s="118" t="s">
        <v>83</v>
      </c>
      <c r="B102" s="119"/>
      <c r="C102" s="120"/>
      <c r="D102" s="121" t="s">
        <v>108</v>
      </c>
      <c r="E102" s="121"/>
      <c r="F102" s="121"/>
      <c r="G102" s="121"/>
      <c r="H102" s="121"/>
      <c r="I102" s="122"/>
      <c r="J102" s="121" t="s">
        <v>109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'900 - Vedlejší náklady'!J30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86</v>
      </c>
      <c r="AR102" s="125"/>
      <c r="AS102" s="141">
        <v>0</v>
      </c>
      <c r="AT102" s="142">
        <f>ROUND(SUM(AV102:AW102),2)</f>
        <v>0</v>
      </c>
      <c r="AU102" s="143">
        <f>'900 - Vedlejší náklady'!P118</f>
        <v>0</v>
      </c>
      <c r="AV102" s="142">
        <f>'900 - Vedlejší náklady'!J33</f>
        <v>0</v>
      </c>
      <c r="AW102" s="142">
        <f>'900 - Vedlejší náklady'!J34</f>
        <v>0</v>
      </c>
      <c r="AX102" s="142">
        <f>'900 - Vedlejší náklady'!J35</f>
        <v>0</v>
      </c>
      <c r="AY102" s="142">
        <f>'900 - Vedlejší náklady'!J36</f>
        <v>0</v>
      </c>
      <c r="AZ102" s="142">
        <f>'900 - Vedlejší náklady'!F33</f>
        <v>0</v>
      </c>
      <c r="BA102" s="142">
        <f>'900 - Vedlejší náklady'!F34</f>
        <v>0</v>
      </c>
      <c r="BB102" s="142">
        <f>'900 - Vedlejší náklady'!F35</f>
        <v>0</v>
      </c>
      <c r="BC102" s="142">
        <f>'900 - Vedlejší náklady'!F36</f>
        <v>0</v>
      </c>
      <c r="BD102" s="144">
        <f>'900 - Vedlejší náklady'!F37</f>
        <v>0</v>
      </c>
      <c r="BE102" s="7"/>
      <c r="BT102" s="130" t="s">
        <v>87</v>
      </c>
      <c r="BV102" s="130" t="s">
        <v>81</v>
      </c>
      <c r="BW102" s="130" t="s">
        <v>110</v>
      </c>
      <c r="BX102" s="130" t="s">
        <v>5</v>
      </c>
      <c r="CL102" s="130" t="s">
        <v>1</v>
      </c>
      <c r="CM102" s="130" t="s">
        <v>89</v>
      </c>
    </row>
    <row r="103" spans="1:57" s="2" customFormat="1" ht="30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43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</sheetData>
  <sheetProtection password="CC35" sheet="1" objects="1" scenarios="1" formatColumns="0" formatRows="0"/>
  <mergeCells count="70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D102:H102"/>
    <mergeCell ref="J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01 - SO 01 - Kanalizace j...'!C2" display="/"/>
    <hyperlink ref="A97" location="'100.3 - Větev B'!C2" display="/"/>
    <hyperlink ref="A98" location="'100.4 - Větev B - sanace ...'!C2" display="/"/>
    <hyperlink ref="A100" location="'400.2 - Větev B'!C2" display="/"/>
    <hyperlink ref="A101" location="'400.3 - Zemní práce pro o...'!C2" display="/"/>
    <hyperlink ref="A102" location="'900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</row>
    <row r="4" spans="2:46" s="1" customFormat="1" ht="24.95" customHeight="1">
      <c r="B4" s="19"/>
      <c r="D4" s="147" t="s">
        <v>111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113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19</v>
      </c>
      <c r="E11" s="37"/>
      <c r="F11" s="140" t="s">
        <v>1</v>
      </c>
      <c r="G11" s="37"/>
      <c r="H11" s="37"/>
      <c r="I11" s="149" t="s">
        <v>20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21</v>
      </c>
      <c r="E12" s="37"/>
      <c r="F12" s="140" t="s">
        <v>22</v>
      </c>
      <c r="G12" s="37"/>
      <c r="H12" s="37"/>
      <c r="I12" s="149" t="s">
        <v>23</v>
      </c>
      <c r="J12" s="152" t="str">
        <f>'Rekapitulace stavby'!AN8</f>
        <v>7. 7. 2021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25</v>
      </c>
      <c r="E14" s="37"/>
      <c r="F14" s="37"/>
      <c r="G14" s="37"/>
      <c r="H14" s="37"/>
      <c r="I14" s="149" t="s">
        <v>26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27</v>
      </c>
      <c r="F15" s="37"/>
      <c r="G15" s="37"/>
      <c r="H15" s="37"/>
      <c r="I15" s="149" t="s">
        <v>28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29</v>
      </c>
      <c r="E17" s="37"/>
      <c r="F17" s="37"/>
      <c r="G17" s="37"/>
      <c r="H17" s="37"/>
      <c r="I17" s="14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31</v>
      </c>
      <c r="E20" s="37"/>
      <c r="F20" s="37"/>
      <c r="G20" s="37"/>
      <c r="H20" s="37"/>
      <c r="I20" s="149" t="s">
        <v>26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32</v>
      </c>
      <c r="F21" s="37"/>
      <c r="G21" s="37"/>
      <c r="H21" s="37"/>
      <c r="I21" s="149" t="s">
        <v>28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34</v>
      </c>
      <c r="E23" s="37"/>
      <c r="F23" s="37"/>
      <c r="G23" s="37"/>
      <c r="H23" s="37"/>
      <c r="I23" s="149" t="s">
        <v>26</v>
      </c>
      <c r="J23" s="140" t="s">
        <v>35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36</v>
      </c>
      <c r="F24" s="37"/>
      <c r="G24" s="37"/>
      <c r="H24" s="37"/>
      <c r="I24" s="149" t="s">
        <v>28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3.25" customHeight="1">
      <c r="A27" s="153"/>
      <c r="B27" s="154"/>
      <c r="C27" s="153"/>
      <c r="D27" s="153"/>
      <c r="E27" s="155" t="s">
        <v>38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39</v>
      </c>
      <c r="E30" s="37"/>
      <c r="F30" s="37"/>
      <c r="G30" s="37"/>
      <c r="H30" s="37"/>
      <c r="I30" s="37"/>
      <c r="J30" s="159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41</v>
      </c>
      <c r="G32" s="37"/>
      <c r="H32" s="37"/>
      <c r="I32" s="160" t="s">
        <v>40</v>
      </c>
      <c r="J32" s="160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43</v>
      </c>
      <c r="E33" s="149" t="s">
        <v>44</v>
      </c>
      <c r="F33" s="162">
        <f>ROUND((SUM(BE121:BE202)),2)</f>
        <v>0</v>
      </c>
      <c r="G33" s="37"/>
      <c r="H33" s="37"/>
      <c r="I33" s="163">
        <v>0.21</v>
      </c>
      <c r="J33" s="162">
        <f>ROUND(((SUM(BE121:BE202))*I33),2)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45</v>
      </c>
      <c r="F34" s="162">
        <f>ROUND((SUM(BF121:BF202)),2)</f>
        <v>0</v>
      </c>
      <c r="G34" s="37"/>
      <c r="H34" s="37"/>
      <c r="I34" s="163">
        <v>0.15</v>
      </c>
      <c r="J34" s="162">
        <f>ROUND(((SUM(BF121:BF202))*I34),2)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46</v>
      </c>
      <c r="F35" s="162">
        <f>ROUND((SUM(BG121:BG202)),2)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47</v>
      </c>
      <c r="F36" s="162">
        <f>ROUND((SUM(BH121:BH202)),2)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48</v>
      </c>
      <c r="F37" s="162">
        <f>ROUND((SUM(BI121:BI202)),2)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49</v>
      </c>
      <c r="E39" s="166"/>
      <c r="F39" s="166"/>
      <c r="G39" s="167" t="s">
        <v>50</v>
      </c>
      <c r="H39" s="168" t="s">
        <v>51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SO 01 - Kanalizace jednotná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31" t="s">
        <v>23</v>
      </c>
      <c r="J89" s="78" t="str">
        <f>IF(J12="","",J12)</f>
        <v>7. 7. 2021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9"/>
      <c r="E91" s="39"/>
      <c r="F91" s="26" t="str">
        <f>E15</f>
        <v>Město Studénka</v>
      </c>
      <c r="G91" s="39"/>
      <c r="H91" s="39"/>
      <c r="I91" s="31" t="s">
        <v>31</v>
      </c>
      <c r="J91" s="35" t="str">
        <f>E21</f>
        <v>PROJECT WORK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>Ladislav Pekárek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115</v>
      </c>
      <c r="D94" s="184"/>
      <c r="E94" s="184"/>
      <c r="F94" s="184"/>
      <c r="G94" s="184"/>
      <c r="H94" s="184"/>
      <c r="I94" s="184"/>
      <c r="J94" s="185" t="s">
        <v>116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117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87"/>
      <c r="C97" s="188"/>
      <c r="D97" s="189" t="s">
        <v>119</v>
      </c>
      <c r="E97" s="190"/>
      <c r="F97" s="190"/>
      <c r="G97" s="190"/>
      <c r="H97" s="190"/>
      <c r="I97" s="190"/>
      <c r="J97" s="191">
        <f>J122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7"/>
      <c r="C98" s="188"/>
      <c r="D98" s="189" t="s">
        <v>120</v>
      </c>
      <c r="E98" s="190"/>
      <c r="F98" s="190"/>
      <c r="G98" s="190"/>
      <c r="H98" s="190"/>
      <c r="I98" s="190"/>
      <c r="J98" s="191">
        <f>J155</f>
        <v>0</v>
      </c>
      <c r="K98" s="188"/>
      <c r="L98" s="19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7"/>
      <c r="C99" s="188"/>
      <c r="D99" s="189" t="s">
        <v>121</v>
      </c>
      <c r="E99" s="190"/>
      <c r="F99" s="190"/>
      <c r="G99" s="190"/>
      <c r="H99" s="190"/>
      <c r="I99" s="190"/>
      <c r="J99" s="191">
        <f>J158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7"/>
      <c r="C100" s="188"/>
      <c r="D100" s="189" t="s">
        <v>122</v>
      </c>
      <c r="E100" s="190"/>
      <c r="F100" s="190"/>
      <c r="G100" s="190"/>
      <c r="H100" s="190"/>
      <c r="I100" s="190"/>
      <c r="J100" s="191">
        <f>J196</f>
        <v>0</v>
      </c>
      <c r="K100" s="188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7"/>
      <c r="C101" s="188"/>
      <c r="D101" s="189" t="s">
        <v>123</v>
      </c>
      <c r="E101" s="190"/>
      <c r="F101" s="190"/>
      <c r="G101" s="190"/>
      <c r="H101" s="190"/>
      <c r="I101" s="190"/>
      <c r="J101" s="191">
        <f>J201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124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82" t="str">
        <f>E7</f>
        <v>Infrastruktura Nová Horka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112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01 - SO 01 - Kanalizace jednotná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 xml:space="preserve"> </v>
      </c>
      <c r="G115" s="39"/>
      <c r="H115" s="39"/>
      <c r="I115" s="31" t="s">
        <v>23</v>
      </c>
      <c r="J115" s="78" t="str">
        <f>IF(J12="","",J12)</f>
        <v>7. 7. 2021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1" t="s">
        <v>25</v>
      </c>
      <c r="D117" s="39"/>
      <c r="E117" s="39"/>
      <c r="F117" s="26" t="str">
        <f>E15</f>
        <v>Město Studénka</v>
      </c>
      <c r="G117" s="39"/>
      <c r="H117" s="39"/>
      <c r="I117" s="31" t="s">
        <v>31</v>
      </c>
      <c r="J117" s="35" t="str">
        <f>E21</f>
        <v>PROJECT WORK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31" t="s">
        <v>34</v>
      </c>
      <c r="J118" s="35" t="str">
        <f>E24</f>
        <v>Ladislav Pekárek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0" customFormat="1" ht="29.25" customHeight="1">
      <c r="A120" s="193"/>
      <c r="B120" s="194"/>
      <c r="C120" s="195" t="s">
        <v>125</v>
      </c>
      <c r="D120" s="196" t="s">
        <v>64</v>
      </c>
      <c r="E120" s="196" t="s">
        <v>60</v>
      </c>
      <c r="F120" s="196" t="s">
        <v>61</v>
      </c>
      <c r="G120" s="196" t="s">
        <v>126</v>
      </c>
      <c r="H120" s="196" t="s">
        <v>127</v>
      </c>
      <c r="I120" s="196" t="s">
        <v>128</v>
      </c>
      <c r="J120" s="196" t="s">
        <v>116</v>
      </c>
      <c r="K120" s="197" t="s">
        <v>129</v>
      </c>
      <c r="L120" s="198"/>
      <c r="M120" s="99" t="s">
        <v>1</v>
      </c>
      <c r="N120" s="100" t="s">
        <v>43</v>
      </c>
      <c r="O120" s="100" t="s">
        <v>130</v>
      </c>
      <c r="P120" s="100" t="s">
        <v>131</v>
      </c>
      <c r="Q120" s="100" t="s">
        <v>132</v>
      </c>
      <c r="R120" s="100" t="s">
        <v>133</v>
      </c>
      <c r="S120" s="100" t="s">
        <v>134</v>
      </c>
      <c r="T120" s="101" t="s">
        <v>135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7"/>
      <c r="B121" s="38"/>
      <c r="C121" s="106" t="s">
        <v>136</v>
      </c>
      <c r="D121" s="39"/>
      <c r="E121" s="39"/>
      <c r="F121" s="39"/>
      <c r="G121" s="39"/>
      <c r="H121" s="39"/>
      <c r="I121" s="39"/>
      <c r="J121" s="199">
        <f>BK121</f>
        <v>0</v>
      </c>
      <c r="K121" s="39"/>
      <c r="L121" s="43"/>
      <c r="M121" s="102"/>
      <c r="N121" s="200"/>
      <c r="O121" s="103"/>
      <c r="P121" s="201">
        <f>P122+P155+P158+P196+P201</f>
        <v>0</v>
      </c>
      <c r="Q121" s="103"/>
      <c r="R121" s="201">
        <f>R122+R155+R158+R196+R201</f>
        <v>38.097308000000005</v>
      </c>
      <c r="S121" s="103"/>
      <c r="T121" s="202">
        <f>T122+T155+T158+T196+T201</f>
        <v>2.07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78</v>
      </c>
      <c r="AU121" s="16" t="s">
        <v>118</v>
      </c>
      <c r="BK121" s="203">
        <f>BK122+BK155+BK158+BK196+BK201</f>
        <v>0</v>
      </c>
    </row>
    <row r="122" spans="1:63" s="11" customFormat="1" ht="25.9" customHeight="1">
      <c r="A122" s="11"/>
      <c r="B122" s="204"/>
      <c r="C122" s="205"/>
      <c r="D122" s="206" t="s">
        <v>78</v>
      </c>
      <c r="E122" s="207" t="s">
        <v>87</v>
      </c>
      <c r="F122" s="207" t="s">
        <v>137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SUM(P123:P154)</f>
        <v>0</v>
      </c>
      <c r="Q122" s="212"/>
      <c r="R122" s="213">
        <f>SUM(R123:R154)</f>
        <v>0</v>
      </c>
      <c r="S122" s="212"/>
      <c r="T122" s="214">
        <f>SUM(T123:T154)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15" t="s">
        <v>87</v>
      </c>
      <c r="AT122" s="216" t="s">
        <v>78</v>
      </c>
      <c r="AU122" s="216" t="s">
        <v>79</v>
      </c>
      <c r="AY122" s="215" t="s">
        <v>138</v>
      </c>
      <c r="BK122" s="217">
        <f>SUM(BK123:BK154)</f>
        <v>0</v>
      </c>
    </row>
    <row r="123" spans="1:65" s="2" customFormat="1" ht="49.05" customHeight="1">
      <c r="A123" s="37"/>
      <c r="B123" s="38"/>
      <c r="C123" s="218" t="s">
        <v>87</v>
      </c>
      <c r="D123" s="218" t="s">
        <v>139</v>
      </c>
      <c r="E123" s="219" t="s">
        <v>140</v>
      </c>
      <c r="F123" s="220" t="s">
        <v>141</v>
      </c>
      <c r="G123" s="221" t="s">
        <v>142</v>
      </c>
      <c r="H123" s="222">
        <v>11.5</v>
      </c>
      <c r="I123" s="223"/>
      <c r="J123" s="224">
        <f>ROUND(I123*H123,2)</f>
        <v>0</v>
      </c>
      <c r="K123" s="220" t="s">
        <v>143</v>
      </c>
      <c r="L123" s="43"/>
      <c r="M123" s="225" t="s">
        <v>1</v>
      </c>
      <c r="N123" s="226" t="s">
        <v>44</v>
      </c>
      <c r="O123" s="90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9" t="s">
        <v>144</v>
      </c>
      <c r="AT123" s="229" t="s">
        <v>139</v>
      </c>
      <c r="AU123" s="229" t="s">
        <v>87</v>
      </c>
      <c r="AY123" s="16" t="s">
        <v>138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6" t="s">
        <v>87</v>
      </c>
      <c r="BK123" s="230">
        <f>ROUND(I123*H123,2)</f>
        <v>0</v>
      </c>
      <c r="BL123" s="16" t="s">
        <v>144</v>
      </c>
      <c r="BM123" s="229" t="s">
        <v>145</v>
      </c>
    </row>
    <row r="124" spans="1:65" s="2" customFormat="1" ht="37.8" customHeight="1">
      <c r="A124" s="37"/>
      <c r="B124" s="38"/>
      <c r="C124" s="218" t="s">
        <v>89</v>
      </c>
      <c r="D124" s="218" t="s">
        <v>139</v>
      </c>
      <c r="E124" s="219" t="s">
        <v>146</v>
      </c>
      <c r="F124" s="220" t="s">
        <v>147</v>
      </c>
      <c r="G124" s="221" t="s">
        <v>142</v>
      </c>
      <c r="H124" s="222">
        <v>207.02</v>
      </c>
      <c r="I124" s="223"/>
      <c r="J124" s="224">
        <f>ROUND(I124*H124,2)</f>
        <v>0</v>
      </c>
      <c r="K124" s="220" t="s">
        <v>148</v>
      </c>
      <c r="L124" s="43"/>
      <c r="M124" s="225" t="s">
        <v>1</v>
      </c>
      <c r="N124" s="226" t="s">
        <v>44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144</v>
      </c>
      <c r="AT124" s="229" t="s">
        <v>139</v>
      </c>
      <c r="AU124" s="229" t="s">
        <v>87</v>
      </c>
      <c r="AY124" s="16" t="s">
        <v>138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87</v>
      </c>
      <c r="BK124" s="230">
        <f>ROUND(I124*H124,2)</f>
        <v>0</v>
      </c>
      <c r="BL124" s="16" t="s">
        <v>144</v>
      </c>
      <c r="BM124" s="229" t="s">
        <v>149</v>
      </c>
    </row>
    <row r="125" spans="1:51" s="12" customFormat="1" ht="12">
      <c r="A125" s="12"/>
      <c r="B125" s="231"/>
      <c r="C125" s="232"/>
      <c r="D125" s="233" t="s">
        <v>150</v>
      </c>
      <c r="E125" s="234" t="s">
        <v>1</v>
      </c>
      <c r="F125" s="235" t="s">
        <v>151</v>
      </c>
      <c r="G125" s="232"/>
      <c r="H125" s="234" t="s">
        <v>1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41" t="s">
        <v>150</v>
      </c>
      <c r="AU125" s="241" t="s">
        <v>87</v>
      </c>
      <c r="AV125" s="12" t="s">
        <v>87</v>
      </c>
      <c r="AW125" s="12" t="s">
        <v>33</v>
      </c>
      <c r="AX125" s="12" t="s">
        <v>79</v>
      </c>
      <c r="AY125" s="241" t="s">
        <v>138</v>
      </c>
    </row>
    <row r="126" spans="1:51" s="13" customFormat="1" ht="12">
      <c r="A126" s="13"/>
      <c r="B126" s="242"/>
      <c r="C126" s="243"/>
      <c r="D126" s="233" t="s">
        <v>150</v>
      </c>
      <c r="E126" s="244" t="s">
        <v>1</v>
      </c>
      <c r="F126" s="245" t="s">
        <v>152</v>
      </c>
      <c r="G126" s="243"/>
      <c r="H126" s="246">
        <v>173.67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2" t="s">
        <v>150</v>
      </c>
      <c r="AU126" s="252" t="s">
        <v>87</v>
      </c>
      <c r="AV126" s="13" t="s">
        <v>89</v>
      </c>
      <c r="AW126" s="13" t="s">
        <v>33</v>
      </c>
      <c r="AX126" s="13" t="s">
        <v>79</v>
      </c>
      <c r="AY126" s="252" t="s">
        <v>138</v>
      </c>
    </row>
    <row r="127" spans="1:51" s="12" customFormat="1" ht="12">
      <c r="A127" s="12"/>
      <c r="B127" s="231"/>
      <c r="C127" s="232"/>
      <c r="D127" s="233" t="s">
        <v>150</v>
      </c>
      <c r="E127" s="234" t="s">
        <v>1</v>
      </c>
      <c r="F127" s="235" t="s">
        <v>153</v>
      </c>
      <c r="G127" s="232"/>
      <c r="H127" s="234" t="s">
        <v>1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41" t="s">
        <v>150</v>
      </c>
      <c r="AU127" s="241" t="s">
        <v>87</v>
      </c>
      <c r="AV127" s="12" t="s">
        <v>87</v>
      </c>
      <c r="AW127" s="12" t="s">
        <v>33</v>
      </c>
      <c r="AX127" s="12" t="s">
        <v>79</v>
      </c>
      <c r="AY127" s="241" t="s">
        <v>138</v>
      </c>
    </row>
    <row r="128" spans="1:51" s="13" customFormat="1" ht="12">
      <c r="A128" s="13"/>
      <c r="B128" s="242"/>
      <c r="C128" s="243"/>
      <c r="D128" s="233" t="s">
        <v>150</v>
      </c>
      <c r="E128" s="244" t="s">
        <v>1</v>
      </c>
      <c r="F128" s="245" t="s">
        <v>154</v>
      </c>
      <c r="G128" s="243"/>
      <c r="H128" s="246">
        <v>33.35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2" t="s">
        <v>150</v>
      </c>
      <c r="AU128" s="252" t="s">
        <v>87</v>
      </c>
      <c r="AV128" s="13" t="s">
        <v>89</v>
      </c>
      <c r="AW128" s="13" t="s">
        <v>33</v>
      </c>
      <c r="AX128" s="13" t="s">
        <v>79</v>
      </c>
      <c r="AY128" s="252" t="s">
        <v>138</v>
      </c>
    </row>
    <row r="129" spans="1:51" s="14" customFormat="1" ht="12">
      <c r="A129" s="14"/>
      <c r="B129" s="253"/>
      <c r="C129" s="254"/>
      <c r="D129" s="233" t="s">
        <v>150</v>
      </c>
      <c r="E129" s="255" t="s">
        <v>1</v>
      </c>
      <c r="F129" s="256" t="s">
        <v>155</v>
      </c>
      <c r="G129" s="254"/>
      <c r="H129" s="257">
        <v>207.01999999999998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3" t="s">
        <v>150</v>
      </c>
      <c r="AU129" s="263" t="s">
        <v>87</v>
      </c>
      <c r="AV129" s="14" t="s">
        <v>144</v>
      </c>
      <c r="AW129" s="14" t="s">
        <v>33</v>
      </c>
      <c r="AX129" s="14" t="s">
        <v>87</v>
      </c>
      <c r="AY129" s="263" t="s">
        <v>138</v>
      </c>
    </row>
    <row r="130" spans="1:65" s="2" customFormat="1" ht="24.15" customHeight="1">
      <c r="A130" s="37"/>
      <c r="B130" s="38"/>
      <c r="C130" s="218" t="s">
        <v>156</v>
      </c>
      <c r="D130" s="218" t="s">
        <v>139</v>
      </c>
      <c r="E130" s="219" t="s">
        <v>157</v>
      </c>
      <c r="F130" s="220" t="s">
        <v>158</v>
      </c>
      <c r="G130" s="221" t="s">
        <v>142</v>
      </c>
      <c r="H130" s="222">
        <v>67.65</v>
      </c>
      <c r="I130" s="223"/>
      <c r="J130" s="224">
        <f>ROUND(I130*H130,2)</f>
        <v>0</v>
      </c>
      <c r="K130" s="220" t="s">
        <v>148</v>
      </c>
      <c r="L130" s="43"/>
      <c r="M130" s="225" t="s">
        <v>1</v>
      </c>
      <c r="N130" s="226" t="s">
        <v>44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144</v>
      </c>
      <c r="AT130" s="229" t="s">
        <v>139</v>
      </c>
      <c r="AU130" s="229" t="s">
        <v>87</v>
      </c>
      <c r="AY130" s="16" t="s">
        <v>138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87</v>
      </c>
      <c r="BK130" s="230">
        <f>ROUND(I130*H130,2)</f>
        <v>0</v>
      </c>
      <c r="BL130" s="16" t="s">
        <v>144</v>
      </c>
      <c r="BM130" s="229" t="s">
        <v>159</v>
      </c>
    </row>
    <row r="131" spans="1:51" s="12" customFormat="1" ht="12">
      <c r="A131" s="12"/>
      <c r="B131" s="231"/>
      <c r="C131" s="232"/>
      <c r="D131" s="233" t="s">
        <v>150</v>
      </c>
      <c r="E131" s="234" t="s">
        <v>1</v>
      </c>
      <c r="F131" s="235" t="s">
        <v>160</v>
      </c>
      <c r="G131" s="232"/>
      <c r="H131" s="234" t="s">
        <v>1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1" t="s">
        <v>150</v>
      </c>
      <c r="AU131" s="241" t="s">
        <v>87</v>
      </c>
      <c r="AV131" s="12" t="s">
        <v>87</v>
      </c>
      <c r="AW131" s="12" t="s">
        <v>33</v>
      </c>
      <c r="AX131" s="12" t="s">
        <v>79</v>
      </c>
      <c r="AY131" s="241" t="s">
        <v>138</v>
      </c>
    </row>
    <row r="132" spans="1:51" s="13" customFormat="1" ht="12">
      <c r="A132" s="13"/>
      <c r="B132" s="242"/>
      <c r="C132" s="243"/>
      <c r="D132" s="233" t="s">
        <v>150</v>
      </c>
      <c r="E132" s="244" t="s">
        <v>1</v>
      </c>
      <c r="F132" s="245" t="s">
        <v>161</v>
      </c>
      <c r="G132" s="243"/>
      <c r="H132" s="246">
        <v>50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2" t="s">
        <v>150</v>
      </c>
      <c r="AU132" s="252" t="s">
        <v>87</v>
      </c>
      <c r="AV132" s="13" t="s">
        <v>89</v>
      </c>
      <c r="AW132" s="13" t="s">
        <v>33</v>
      </c>
      <c r="AX132" s="13" t="s">
        <v>79</v>
      </c>
      <c r="AY132" s="252" t="s">
        <v>138</v>
      </c>
    </row>
    <row r="133" spans="1:51" s="12" customFormat="1" ht="12">
      <c r="A133" s="12"/>
      <c r="B133" s="231"/>
      <c r="C133" s="232"/>
      <c r="D133" s="233" t="s">
        <v>150</v>
      </c>
      <c r="E133" s="234" t="s">
        <v>1</v>
      </c>
      <c r="F133" s="235" t="s">
        <v>162</v>
      </c>
      <c r="G133" s="232"/>
      <c r="H133" s="234" t="s">
        <v>1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41" t="s">
        <v>150</v>
      </c>
      <c r="AU133" s="241" t="s">
        <v>87</v>
      </c>
      <c r="AV133" s="12" t="s">
        <v>87</v>
      </c>
      <c r="AW133" s="12" t="s">
        <v>33</v>
      </c>
      <c r="AX133" s="12" t="s">
        <v>79</v>
      </c>
      <c r="AY133" s="241" t="s">
        <v>138</v>
      </c>
    </row>
    <row r="134" spans="1:51" s="13" customFormat="1" ht="12">
      <c r="A134" s="13"/>
      <c r="B134" s="242"/>
      <c r="C134" s="243"/>
      <c r="D134" s="233" t="s">
        <v>150</v>
      </c>
      <c r="E134" s="244" t="s">
        <v>1</v>
      </c>
      <c r="F134" s="245" t="s">
        <v>163</v>
      </c>
      <c r="G134" s="243"/>
      <c r="H134" s="246">
        <v>17.65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2" t="s">
        <v>150</v>
      </c>
      <c r="AU134" s="252" t="s">
        <v>87</v>
      </c>
      <c r="AV134" s="13" t="s">
        <v>89</v>
      </c>
      <c r="AW134" s="13" t="s">
        <v>33</v>
      </c>
      <c r="AX134" s="13" t="s">
        <v>79</v>
      </c>
      <c r="AY134" s="252" t="s">
        <v>138</v>
      </c>
    </row>
    <row r="135" spans="1:51" s="14" customFormat="1" ht="12">
      <c r="A135" s="14"/>
      <c r="B135" s="253"/>
      <c r="C135" s="254"/>
      <c r="D135" s="233" t="s">
        <v>150</v>
      </c>
      <c r="E135" s="255" t="s">
        <v>1</v>
      </c>
      <c r="F135" s="256" t="s">
        <v>155</v>
      </c>
      <c r="G135" s="254"/>
      <c r="H135" s="257">
        <v>67.65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3" t="s">
        <v>150</v>
      </c>
      <c r="AU135" s="263" t="s">
        <v>87</v>
      </c>
      <c r="AV135" s="14" t="s">
        <v>144</v>
      </c>
      <c r="AW135" s="14" t="s">
        <v>33</v>
      </c>
      <c r="AX135" s="14" t="s">
        <v>87</v>
      </c>
      <c r="AY135" s="263" t="s">
        <v>138</v>
      </c>
    </row>
    <row r="136" spans="1:65" s="2" customFormat="1" ht="62.7" customHeight="1">
      <c r="A136" s="37"/>
      <c r="B136" s="38"/>
      <c r="C136" s="218" t="s">
        <v>144</v>
      </c>
      <c r="D136" s="218" t="s">
        <v>139</v>
      </c>
      <c r="E136" s="219" t="s">
        <v>164</v>
      </c>
      <c r="F136" s="220" t="s">
        <v>165</v>
      </c>
      <c r="G136" s="221" t="s">
        <v>142</v>
      </c>
      <c r="H136" s="222">
        <v>156.76</v>
      </c>
      <c r="I136" s="223"/>
      <c r="J136" s="224">
        <f>ROUND(I136*H136,2)</f>
        <v>0</v>
      </c>
      <c r="K136" s="220" t="s">
        <v>148</v>
      </c>
      <c r="L136" s="43"/>
      <c r="M136" s="225" t="s">
        <v>1</v>
      </c>
      <c r="N136" s="226" t="s">
        <v>44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144</v>
      </c>
      <c r="AT136" s="229" t="s">
        <v>139</v>
      </c>
      <c r="AU136" s="229" t="s">
        <v>87</v>
      </c>
      <c r="AY136" s="16" t="s">
        <v>138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87</v>
      </c>
      <c r="BK136" s="230">
        <f>ROUND(I136*H136,2)</f>
        <v>0</v>
      </c>
      <c r="BL136" s="16" t="s">
        <v>144</v>
      </c>
      <c r="BM136" s="229" t="s">
        <v>166</v>
      </c>
    </row>
    <row r="137" spans="1:51" s="13" customFormat="1" ht="12">
      <c r="A137" s="13"/>
      <c r="B137" s="242"/>
      <c r="C137" s="243"/>
      <c r="D137" s="233" t="s">
        <v>150</v>
      </c>
      <c r="E137" s="244" t="s">
        <v>1</v>
      </c>
      <c r="F137" s="245" t="s">
        <v>167</v>
      </c>
      <c r="G137" s="243"/>
      <c r="H137" s="246">
        <v>156.76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2" t="s">
        <v>150</v>
      </c>
      <c r="AU137" s="252" t="s">
        <v>87</v>
      </c>
      <c r="AV137" s="13" t="s">
        <v>89</v>
      </c>
      <c r="AW137" s="13" t="s">
        <v>33</v>
      </c>
      <c r="AX137" s="13" t="s">
        <v>87</v>
      </c>
      <c r="AY137" s="252" t="s">
        <v>138</v>
      </c>
    </row>
    <row r="138" spans="1:65" s="2" customFormat="1" ht="62.7" customHeight="1">
      <c r="A138" s="37"/>
      <c r="B138" s="38"/>
      <c r="C138" s="218" t="s">
        <v>168</v>
      </c>
      <c r="D138" s="218" t="s">
        <v>139</v>
      </c>
      <c r="E138" s="219" t="s">
        <v>169</v>
      </c>
      <c r="F138" s="220" t="s">
        <v>170</v>
      </c>
      <c r="G138" s="221" t="s">
        <v>142</v>
      </c>
      <c r="H138" s="222">
        <v>1567.6</v>
      </c>
      <c r="I138" s="223"/>
      <c r="J138" s="224">
        <f>ROUND(I138*H138,2)</f>
        <v>0</v>
      </c>
      <c r="K138" s="220" t="s">
        <v>148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144</v>
      </c>
      <c r="AT138" s="229" t="s">
        <v>139</v>
      </c>
      <c r="AU138" s="229" t="s">
        <v>87</v>
      </c>
      <c r="AY138" s="16" t="s">
        <v>138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144</v>
      </c>
      <c r="BM138" s="229" t="s">
        <v>171</v>
      </c>
    </row>
    <row r="139" spans="1:51" s="13" customFormat="1" ht="12">
      <c r="A139" s="13"/>
      <c r="B139" s="242"/>
      <c r="C139" s="243"/>
      <c r="D139" s="233" t="s">
        <v>150</v>
      </c>
      <c r="E139" s="243"/>
      <c r="F139" s="245" t="s">
        <v>172</v>
      </c>
      <c r="G139" s="243"/>
      <c r="H139" s="246">
        <v>1567.6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2" t="s">
        <v>150</v>
      </c>
      <c r="AU139" s="252" t="s">
        <v>87</v>
      </c>
      <c r="AV139" s="13" t="s">
        <v>89</v>
      </c>
      <c r="AW139" s="13" t="s">
        <v>4</v>
      </c>
      <c r="AX139" s="13" t="s">
        <v>87</v>
      </c>
      <c r="AY139" s="252" t="s">
        <v>138</v>
      </c>
    </row>
    <row r="140" spans="1:65" s="2" customFormat="1" ht="37.8" customHeight="1">
      <c r="A140" s="37"/>
      <c r="B140" s="38"/>
      <c r="C140" s="218" t="s">
        <v>173</v>
      </c>
      <c r="D140" s="218" t="s">
        <v>139</v>
      </c>
      <c r="E140" s="219" t="s">
        <v>174</v>
      </c>
      <c r="F140" s="220" t="s">
        <v>175</v>
      </c>
      <c r="G140" s="221" t="s">
        <v>142</v>
      </c>
      <c r="H140" s="222">
        <v>156.76</v>
      </c>
      <c r="I140" s="223"/>
      <c r="J140" s="224">
        <f>ROUND(I140*H140,2)</f>
        <v>0</v>
      </c>
      <c r="K140" s="220" t="s">
        <v>148</v>
      </c>
      <c r="L140" s="43"/>
      <c r="M140" s="225" t="s">
        <v>1</v>
      </c>
      <c r="N140" s="226" t="s">
        <v>44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144</v>
      </c>
      <c r="AT140" s="229" t="s">
        <v>139</v>
      </c>
      <c r="AU140" s="229" t="s">
        <v>87</v>
      </c>
      <c r="AY140" s="16" t="s">
        <v>138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87</v>
      </c>
      <c r="BK140" s="230">
        <f>ROUND(I140*H140,2)</f>
        <v>0</v>
      </c>
      <c r="BL140" s="16" t="s">
        <v>144</v>
      </c>
      <c r="BM140" s="229" t="s">
        <v>176</v>
      </c>
    </row>
    <row r="141" spans="1:65" s="2" customFormat="1" ht="37.8" customHeight="1">
      <c r="A141" s="37"/>
      <c r="B141" s="38"/>
      <c r="C141" s="218" t="s">
        <v>177</v>
      </c>
      <c r="D141" s="218" t="s">
        <v>139</v>
      </c>
      <c r="E141" s="219" t="s">
        <v>178</v>
      </c>
      <c r="F141" s="220" t="s">
        <v>179</v>
      </c>
      <c r="G141" s="221" t="s">
        <v>180</v>
      </c>
      <c r="H141" s="222">
        <v>282.168</v>
      </c>
      <c r="I141" s="223"/>
      <c r="J141" s="224">
        <f>ROUND(I141*H141,2)</f>
        <v>0</v>
      </c>
      <c r="K141" s="220" t="s">
        <v>148</v>
      </c>
      <c r="L141" s="43"/>
      <c r="M141" s="225" t="s">
        <v>1</v>
      </c>
      <c r="N141" s="226" t="s">
        <v>44</v>
      </c>
      <c r="O141" s="90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144</v>
      </c>
      <c r="AT141" s="229" t="s">
        <v>139</v>
      </c>
      <c r="AU141" s="229" t="s">
        <v>87</v>
      </c>
      <c r="AY141" s="16" t="s">
        <v>138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87</v>
      </c>
      <c r="BK141" s="230">
        <f>ROUND(I141*H141,2)</f>
        <v>0</v>
      </c>
      <c r="BL141" s="16" t="s">
        <v>144</v>
      </c>
      <c r="BM141" s="229" t="s">
        <v>181</v>
      </c>
    </row>
    <row r="142" spans="1:51" s="13" customFormat="1" ht="12">
      <c r="A142" s="13"/>
      <c r="B142" s="242"/>
      <c r="C142" s="243"/>
      <c r="D142" s="233" t="s">
        <v>150</v>
      </c>
      <c r="E142" s="243"/>
      <c r="F142" s="245" t="s">
        <v>182</v>
      </c>
      <c r="G142" s="243"/>
      <c r="H142" s="246">
        <v>282.168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2" t="s">
        <v>150</v>
      </c>
      <c r="AU142" s="252" t="s">
        <v>87</v>
      </c>
      <c r="AV142" s="13" t="s">
        <v>89</v>
      </c>
      <c r="AW142" s="13" t="s">
        <v>4</v>
      </c>
      <c r="AX142" s="13" t="s">
        <v>87</v>
      </c>
      <c r="AY142" s="252" t="s">
        <v>138</v>
      </c>
    </row>
    <row r="143" spans="1:65" s="2" customFormat="1" ht="37.8" customHeight="1">
      <c r="A143" s="37"/>
      <c r="B143" s="38"/>
      <c r="C143" s="218" t="s">
        <v>183</v>
      </c>
      <c r="D143" s="218" t="s">
        <v>139</v>
      </c>
      <c r="E143" s="219" t="s">
        <v>184</v>
      </c>
      <c r="F143" s="220" t="s">
        <v>185</v>
      </c>
      <c r="G143" s="221" t="s">
        <v>142</v>
      </c>
      <c r="H143" s="222">
        <v>117.91</v>
      </c>
      <c r="I143" s="223"/>
      <c r="J143" s="224">
        <f>ROUND(I143*H143,2)</f>
        <v>0</v>
      </c>
      <c r="K143" s="220" t="s">
        <v>148</v>
      </c>
      <c r="L143" s="43"/>
      <c r="M143" s="225" t="s">
        <v>1</v>
      </c>
      <c r="N143" s="226" t="s">
        <v>44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144</v>
      </c>
      <c r="AT143" s="229" t="s">
        <v>139</v>
      </c>
      <c r="AU143" s="229" t="s">
        <v>87</v>
      </c>
      <c r="AY143" s="16" t="s">
        <v>138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144</v>
      </c>
      <c r="BM143" s="229" t="s">
        <v>186</v>
      </c>
    </row>
    <row r="144" spans="1:51" s="12" customFormat="1" ht="12">
      <c r="A144" s="12"/>
      <c r="B144" s="231"/>
      <c r="C144" s="232"/>
      <c r="D144" s="233" t="s">
        <v>150</v>
      </c>
      <c r="E144" s="234" t="s">
        <v>1</v>
      </c>
      <c r="F144" s="235" t="s">
        <v>187</v>
      </c>
      <c r="G144" s="232"/>
      <c r="H144" s="234" t="s">
        <v>1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1" t="s">
        <v>150</v>
      </c>
      <c r="AU144" s="241" t="s">
        <v>87</v>
      </c>
      <c r="AV144" s="12" t="s">
        <v>87</v>
      </c>
      <c r="AW144" s="12" t="s">
        <v>33</v>
      </c>
      <c r="AX144" s="12" t="s">
        <v>79</v>
      </c>
      <c r="AY144" s="241" t="s">
        <v>138</v>
      </c>
    </row>
    <row r="145" spans="1:51" s="13" customFormat="1" ht="12">
      <c r="A145" s="13"/>
      <c r="B145" s="242"/>
      <c r="C145" s="243"/>
      <c r="D145" s="233" t="s">
        <v>150</v>
      </c>
      <c r="E145" s="244" t="s">
        <v>1</v>
      </c>
      <c r="F145" s="245" t="s">
        <v>188</v>
      </c>
      <c r="G145" s="243"/>
      <c r="H145" s="246">
        <v>32.19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2" t="s">
        <v>150</v>
      </c>
      <c r="AU145" s="252" t="s">
        <v>87</v>
      </c>
      <c r="AV145" s="13" t="s">
        <v>89</v>
      </c>
      <c r="AW145" s="13" t="s">
        <v>33</v>
      </c>
      <c r="AX145" s="13" t="s">
        <v>79</v>
      </c>
      <c r="AY145" s="252" t="s">
        <v>138</v>
      </c>
    </row>
    <row r="146" spans="1:51" s="12" customFormat="1" ht="12">
      <c r="A146" s="12"/>
      <c r="B146" s="231"/>
      <c r="C146" s="232"/>
      <c r="D146" s="233" t="s">
        <v>150</v>
      </c>
      <c r="E146" s="234" t="s">
        <v>1</v>
      </c>
      <c r="F146" s="235" t="s">
        <v>189</v>
      </c>
      <c r="G146" s="232"/>
      <c r="H146" s="234" t="s">
        <v>1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41" t="s">
        <v>150</v>
      </c>
      <c r="AU146" s="241" t="s">
        <v>87</v>
      </c>
      <c r="AV146" s="12" t="s">
        <v>87</v>
      </c>
      <c r="AW146" s="12" t="s">
        <v>33</v>
      </c>
      <c r="AX146" s="12" t="s">
        <v>79</v>
      </c>
      <c r="AY146" s="241" t="s">
        <v>138</v>
      </c>
    </row>
    <row r="147" spans="1:51" s="13" customFormat="1" ht="12">
      <c r="A147" s="13"/>
      <c r="B147" s="242"/>
      <c r="C147" s="243"/>
      <c r="D147" s="233" t="s">
        <v>150</v>
      </c>
      <c r="E147" s="244" t="s">
        <v>1</v>
      </c>
      <c r="F147" s="245" t="s">
        <v>190</v>
      </c>
      <c r="G147" s="243"/>
      <c r="H147" s="246">
        <v>40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2" t="s">
        <v>150</v>
      </c>
      <c r="AU147" s="252" t="s">
        <v>87</v>
      </c>
      <c r="AV147" s="13" t="s">
        <v>89</v>
      </c>
      <c r="AW147" s="13" t="s">
        <v>33</v>
      </c>
      <c r="AX147" s="13" t="s">
        <v>79</v>
      </c>
      <c r="AY147" s="252" t="s">
        <v>138</v>
      </c>
    </row>
    <row r="148" spans="1:51" s="12" customFormat="1" ht="12">
      <c r="A148" s="12"/>
      <c r="B148" s="231"/>
      <c r="C148" s="232"/>
      <c r="D148" s="233" t="s">
        <v>150</v>
      </c>
      <c r="E148" s="234" t="s">
        <v>1</v>
      </c>
      <c r="F148" s="235" t="s">
        <v>191</v>
      </c>
      <c r="G148" s="232"/>
      <c r="H148" s="234" t="s">
        <v>1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1" t="s">
        <v>150</v>
      </c>
      <c r="AU148" s="241" t="s">
        <v>87</v>
      </c>
      <c r="AV148" s="12" t="s">
        <v>87</v>
      </c>
      <c r="AW148" s="12" t="s">
        <v>33</v>
      </c>
      <c r="AX148" s="12" t="s">
        <v>79</v>
      </c>
      <c r="AY148" s="241" t="s">
        <v>138</v>
      </c>
    </row>
    <row r="149" spans="1:51" s="13" customFormat="1" ht="12">
      <c r="A149" s="13"/>
      <c r="B149" s="242"/>
      <c r="C149" s="243"/>
      <c r="D149" s="233" t="s">
        <v>150</v>
      </c>
      <c r="E149" s="244" t="s">
        <v>1</v>
      </c>
      <c r="F149" s="245" t="s">
        <v>192</v>
      </c>
      <c r="G149" s="243"/>
      <c r="H149" s="246">
        <v>45.72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2" t="s">
        <v>150</v>
      </c>
      <c r="AU149" s="252" t="s">
        <v>87</v>
      </c>
      <c r="AV149" s="13" t="s">
        <v>89</v>
      </c>
      <c r="AW149" s="13" t="s">
        <v>33</v>
      </c>
      <c r="AX149" s="13" t="s">
        <v>79</v>
      </c>
      <c r="AY149" s="252" t="s">
        <v>138</v>
      </c>
    </row>
    <row r="150" spans="1:51" s="14" customFormat="1" ht="12">
      <c r="A150" s="14"/>
      <c r="B150" s="253"/>
      <c r="C150" s="254"/>
      <c r="D150" s="233" t="s">
        <v>150</v>
      </c>
      <c r="E150" s="255" t="s">
        <v>1</v>
      </c>
      <c r="F150" s="256" t="s">
        <v>155</v>
      </c>
      <c r="G150" s="254"/>
      <c r="H150" s="257">
        <v>117.91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3" t="s">
        <v>150</v>
      </c>
      <c r="AU150" s="263" t="s">
        <v>87</v>
      </c>
      <c r="AV150" s="14" t="s">
        <v>144</v>
      </c>
      <c r="AW150" s="14" t="s">
        <v>33</v>
      </c>
      <c r="AX150" s="14" t="s">
        <v>87</v>
      </c>
      <c r="AY150" s="263" t="s">
        <v>138</v>
      </c>
    </row>
    <row r="151" spans="1:65" s="2" customFormat="1" ht="62.7" customHeight="1">
      <c r="A151" s="37"/>
      <c r="B151" s="38"/>
      <c r="C151" s="218" t="s">
        <v>193</v>
      </c>
      <c r="D151" s="218" t="s">
        <v>139</v>
      </c>
      <c r="E151" s="219" t="s">
        <v>194</v>
      </c>
      <c r="F151" s="220" t="s">
        <v>195</v>
      </c>
      <c r="G151" s="221" t="s">
        <v>142</v>
      </c>
      <c r="H151" s="222">
        <v>68.55</v>
      </c>
      <c r="I151" s="223"/>
      <c r="J151" s="224">
        <f>ROUND(I151*H151,2)</f>
        <v>0</v>
      </c>
      <c r="K151" s="220" t="s">
        <v>148</v>
      </c>
      <c r="L151" s="43"/>
      <c r="M151" s="225" t="s">
        <v>1</v>
      </c>
      <c r="N151" s="226" t="s">
        <v>44</v>
      </c>
      <c r="O151" s="90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144</v>
      </c>
      <c r="AT151" s="229" t="s">
        <v>139</v>
      </c>
      <c r="AU151" s="229" t="s">
        <v>87</v>
      </c>
      <c r="AY151" s="16" t="s">
        <v>138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87</v>
      </c>
      <c r="BK151" s="230">
        <f>ROUND(I151*H151,2)</f>
        <v>0</v>
      </c>
      <c r="BL151" s="16" t="s">
        <v>144</v>
      </c>
      <c r="BM151" s="229" t="s">
        <v>196</v>
      </c>
    </row>
    <row r="152" spans="1:51" s="13" customFormat="1" ht="12">
      <c r="A152" s="13"/>
      <c r="B152" s="242"/>
      <c r="C152" s="243"/>
      <c r="D152" s="233" t="s">
        <v>150</v>
      </c>
      <c r="E152" s="244" t="s">
        <v>1</v>
      </c>
      <c r="F152" s="245" t="s">
        <v>197</v>
      </c>
      <c r="G152" s="243"/>
      <c r="H152" s="246">
        <v>68.55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2" t="s">
        <v>150</v>
      </c>
      <c r="AU152" s="252" t="s">
        <v>87</v>
      </c>
      <c r="AV152" s="13" t="s">
        <v>89</v>
      </c>
      <c r="AW152" s="13" t="s">
        <v>33</v>
      </c>
      <c r="AX152" s="13" t="s">
        <v>87</v>
      </c>
      <c r="AY152" s="252" t="s">
        <v>138</v>
      </c>
    </row>
    <row r="153" spans="1:65" s="2" customFormat="1" ht="14.4" customHeight="1">
      <c r="A153" s="37"/>
      <c r="B153" s="38"/>
      <c r="C153" s="264" t="s">
        <v>198</v>
      </c>
      <c r="D153" s="264" t="s">
        <v>199</v>
      </c>
      <c r="E153" s="265" t="s">
        <v>200</v>
      </c>
      <c r="F153" s="266" t="s">
        <v>201</v>
      </c>
      <c r="G153" s="267" t="s">
        <v>180</v>
      </c>
      <c r="H153" s="268">
        <v>137.1</v>
      </c>
      <c r="I153" s="269"/>
      <c r="J153" s="270">
        <f>ROUND(I153*H153,2)</f>
        <v>0</v>
      </c>
      <c r="K153" s="266" t="s">
        <v>148</v>
      </c>
      <c r="L153" s="271"/>
      <c r="M153" s="272" t="s">
        <v>1</v>
      </c>
      <c r="N153" s="273" t="s">
        <v>44</v>
      </c>
      <c r="O153" s="90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9" t="s">
        <v>183</v>
      </c>
      <c r="AT153" s="229" t="s">
        <v>199</v>
      </c>
      <c r="AU153" s="229" t="s">
        <v>87</v>
      </c>
      <c r="AY153" s="16" t="s">
        <v>138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6" t="s">
        <v>87</v>
      </c>
      <c r="BK153" s="230">
        <f>ROUND(I153*H153,2)</f>
        <v>0</v>
      </c>
      <c r="BL153" s="16" t="s">
        <v>144</v>
      </c>
      <c r="BM153" s="229" t="s">
        <v>202</v>
      </c>
    </row>
    <row r="154" spans="1:51" s="13" customFormat="1" ht="12">
      <c r="A154" s="13"/>
      <c r="B154" s="242"/>
      <c r="C154" s="243"/>
      <c r="D154" s="233" t="s">
        <v>150</v>
      </c>
      <c r="E154" s="243"/>
      <c r="F154" s="245" t="s">
        <v>203</v>
      </c>
      <c r="G154" s="243"/>
      <c r="H154" s="246">
        <v>137.1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2" t="s">
        <v>150</v>
      </c>
      <c r="AU154" s="252" t="s">
        <v>87</v>
      </c>
      <c r="AV154" s="13" t="s">
        <v>89</v>
      </c>
      <c r="AW154" s="13" t="s">
        <v>4</v>
      </c>
      <c r="AX154" s="13" t="s">
        <v>87</v>
      </c>
      <c r="AY154" s="252" t="s">
        <v>138</v>
      </c>
    </row>
    <row r="155" spans="1:63" s="11" customFormat="1" ht="25.9" customHeight="1">
      <c r="A155" s="11"/>
      <c r="B155" s="204"/>
      <c r="C155" s="205"/>
      <c r="D155" s="206" t="s">
        <v>78</v>
      </c>
      <c r="E155" s="207" t="s">
        <v>144</v>
      </c>
      <c r="F155" s="207" t="s">
        <v>204</v>
      </c>
      <c r="G155" s="205"/>
      <c r="H155" s="205"/>
      <c r="I155" s="208"/>
      <c r="J155" s="209">
        <f>BK155</f>
        <v>0</v>
      </c>
      <c r="K155" s="205"/>
      <c r="L155" s="210"/>
      <c r="M155" s="211"/>
      <c r="N155" s="212"/>
      <c r="O155" s="212"/>
      <c r="P155" s="213">
        <f>SUM(P156:P157)</f>
        <v>0</v>
      </c>
      <c r="Q155" s="212"/>
      <c r="R155" s="213">
        <f>SUM(R156:R157)</f>
        <v>0</v>
      </c>
      <c r="S155" s="212"/>
      <c r="T155" s="214">
        <f>SUM(T156:T157)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215" t="s">
        <v>87</v>
      </c>
      <c r="AT155" s="216" t="s">
        <v>78</v>
      </c>
      <c r="AU155" s="216" t="s">
        <v>79</v>
      </c>
      <c r="AY155" s="215" t="s">
        <v>138</v>
      </c>
      <c r="BK155" s="217">
        <f>SUM(BK156:BK157)</f>
        <v>0</v>
      </c>
    </row>
    <row r="156" spans="1:65" s="2" customFormat="1" ht="24.15" customHeight="1">
      <c r="A156" s="37"/>
      <c r="B156" s="38"/>
      <c r="C156" s="218" t="s">
        <v>205</v>
      </c>
      <c r="D156" s="218" t="s">
        <v>139</v>
      </c>
      <c r="E156" s="219" t="s">
        <v>206</v>
      </c>
      <c r="F156" s="220" t="s">
        <v>207</v>
      </c>
      <c r="G156" s="221" t="s">
        <v>142</v>
      </c>
      <c r="H156" s="222">
        <v>13.14</v>
      </c>
      <c r="I156" s="223"/>
      <c r="J156" s="224">
        <f>ROUND(I156*H156,2)</f>
        <v>0</v>
      </c>
      <c r="K156" s="220" t="s">
        <v>148</v>
      </c>
      <c r="L156" s="43"/>
      <c r="M156" s="225" t="s">
        <v>1</v>
      </c>
      <c r="N156" s="226" t="s">
        <v>44</v>
      </c>
      <c r="O156" s="90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144</v>
      </c>
      <c r="AT156" s="229" t="s">
        <v>139</v>
      </c>
      <c r="AU156" s="229" t="s">
        <v>87</v>
      </c>
      <c r="AY156" s="16" t="s">
        <v>138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87</v>
      </c>
      <c r="BK156" s="230">
        <f>ROUND(I156*H156,2)</f>
        <v>0</v>
      </c>
      <c r="BL156" s="16" t="s">
        <v>144</v>
      </c>
      <c r="BM156" s="229" t="s">
        <v>208</v>
      </c>
    </row>
    <row r="157" spans="1:65" s="2" customFormat="1" ht="24.15" customHeight="1">
      <c r="A157" s="37"/>
      <c r="B157" s="38"/>
      <c r="C157" s="218" t="s">
        <v>209</v>
      </c>
      <c r="D157" s="218" t="s">
        <v>139</v>
      </c>
      <c r="E157" s="219" t="s">
        <v>210</v>
      </c>
      <c r="F157" s="220" t="s">
        <v>211</v>
      </c>
      <c r="G157" s="221" t="s">
        <v>142</v>
      </c>
      <c r="H157" s="222">
        <v>1.35</v>
      </c>
      <c r="I157" s="223"/>
      <c r="J157" s="224">
        <f>ROUND(I157*H157,2)</f>
        <v>0</v>
      </c>
      <c r="K157" s="220" t="s">
        <v>148</v>
      </c>
      <c r="L157" s="43"/>
      <c r="M157" s="225" t="s">
        <v>1</v>
      </c>
      <c r="N157" s="226" t="s">
        <v>44</v>
      </c>
      <c r="O157" s="90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144</v>
      </c>
      <c r="AT157" s="229" t="s">
        <v>139</v>
      </c>
      <c r="AU157" s="229" t="s">
        <v>87</v>
      </c>
      <c r="AY157" s="16" t="s">
        <v>138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87</v>
      </c>
      <c r="BK157" s="230">
        <f>ROUND(I157*H157,2)</f>
        <v>0</v>
      </c>
      <c r="BL157" s="16" t="s">
        <v>144</v>
      </c>
      <c r="BM157" s="229" t="s">
        <v>212</v>
      </c>
    </row>
    <row r="158" spans="1:63" s="11" customFormat="1" ht="25.9" customHeight="1">
      <c r="A158" s="11"/>
      <c r="B158" s="204"/>
      <c r="C158" s="205"/>
      <c r="D158" s="206" t="s">
        <v>78</v>
      </c>
      <c r="E158" s="207" t="s">
        <v>183</v>
      </c>
      <c r="F158" s="207" t="s">
        <v>213</v>
      </c>
      <c r="G158" s="205"/>
      <c r="H158" s="205"/>
      <c r="I158" s="208"/>
      <c r="J158" s="209">
        <f>BK158</f>
        <v>0</v>
      </c>
      <c r="K158" s="205"/>
      <c r="L158" s="210"/>
      <c r="M158" s="211"/>
      <c r="N158" s="212"/>
      <c r="O158" s="212"/>
      <c r="P158" s="213">
        <f>SUM(P159:P195)</f>
        <v>0</v>
      </c>
      <c r="Q158" s="212"/>
      <c r="R158" s="213">
        <f>SUM(R159:R195)</f>
        <v>38.097308000000005</v>
      </c>
      <c r="S158" s="212"/>
      <c r="T158" s="214">
        <f>SUM(T159:T195)</f>
        <v>2.07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215" t="s">
        <v>87</v>
      </c>
      <c r="AT158" s="216" t="s">
        <v>78</v>
      </c>
      <c r="AU158" s="216" t="s">
        <v>79</v>
      </c>
      <c r="AY158" s="215" t="s">
        <v>138</v>
      </c>
      <c r="BK158" s="217">
        <f>SUM(BK159:BK195)</f>
        <v>0</v>
      </c>
    </row>
    <row r="159" spans="1:65" s="2" customFormat="1" ht="24.15" customHeight="1">
      <c r="A159" s="37"/>
      <c r="B159" s="38"/>
      <c r="C159" s="218" t="s">
        <v>214</v>
      </c>
      <c r="D159" s="218" t="s">
        <v>139</v>
      </c>
      <c r="E159" s="219" t="s">
        <v>215</v>
      </c>
      <c r="F159" s="220" t="s">
        <v>216</v>
      </c>
      <c r="G159" s="221" t="s">
        <v>217</v>
      </c>
      <c r="H159" s="222">
        <v>33.1</v>
      </c>
      <c r="I159" s="223"/>
      <c r="J159" s="224">
        <f>ROUND(I159*H159,2)</f>
        <v>0</v>
      </c>
      <c r="K159" s="220" t="s">
        <v>148</v>
      </c>
      <c r="L159" s="43"/>
      <c r="M159" s="225" t="s">
        <v>1</v>
      </c>
      <c r="N159" s="226" t="s">
        <v>44</v>
      </c>
      <c r="O159" s="90"/>
      <c r="P159" s="227">
        <f>O159*H159</f>
        <v>0</v>
      </c>
      <c r="Q159" s="227">
        <v>1E-05</v>
      </c>
      <c r="R159" s="227">
        <f>Q159*H159</f>
        <v>0.000331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144</v>
      </c>
      <c r="AT159" s="229" t="s">
        <v>139</v>
      </c>
      <c r="AU159" s="229" t="s">
        <v>87</v>
      </c>
      <c r="AY159" s="16" t="s">
        <v>138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87</v>
      </c>
      <c r="BK159" s="230">
        <f>ROUND(I159*H159,2)</f>
        <v>0</v>
      </c>
      <c r="BL159" s="16" t="s">
        <v>144</v>
      </c>
      <c r="BM159" s="229" t="s">
        <v>218</v>
      </c>
    </row>
    <row r="160" spans="1:65" s="2" customFormat="1" ht="24.15" customHeight="1">
      <c r="A160" s="37"/>
      <c r="B160" s="38"/>
      <c r="C160" s="264" t="s">
        <v>219</v>
      </c>
      <c r="D160" s="264" t="s">
        <v>199</v>
      </c>
      <c r="E160" s="265" t="s">
        <v>220</v>
      </c>
      <c r="F160" s="266" t="s">
        <v>221</v>
      </c>
      <c r="G160" s="267" t="s">
        <v>217</v>
      </c>
      <c r="H160" s="268">
        <v>33.1</v>
      </c>
      <c r="I160" s="269"/>
      <c r="J160" s="270">
        <f>ROUND(I160*H160,2)</f>
        <v>0</v>
      </c>
      <c r="K160" s="266" t="s">
        <v>148</v>
      </c>
      <c r="L160" s="271"/>
      <c r="M160" s="272" t="s">
        <v>1</v>
      </c>
      <c r="N160" s="273" t="s">
        <v>44</v>
      </c>
      <c r="O160" s="90"/>
      <c r="P160" s="227">
        <f>O160*H160</f>
        <v>0</v>
      </c>
      <c r="Q160" s="227">
        <v>0.0029</v>
      </c>
      <c r="R160" s="227">
        <f>Q160*H160</f>
        <v>0.09598999999999999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183</v>
      </c>
      <c r="AT160" s="229" t="s">
        <v>199</v>
      </c>
      <c r="AU160" s="229" t="s">
        <v>87</v>
      </c>
      <c r="AY160" s="16" t="s">
        <v>138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87</v>
      </c>
      <c r="BK160" s="230">
        <f>ROUND(I160*H160,2)</f>
        <v>0</v>
      </c>
      <c r="BL160" s="16" t="s">
        <v>144</v>
      </c>
      <c r="BM160" s="229" t="s">
        <v>222</v>
      </c>
    </row>
    <row r="161" spans="1:65" s="2" customFormat="1" ht="24.15" customHeight="1">
      <c r="A161" s="37"/>
      <c r="B161" s="38"/>
      <c r="C161" s="218" t="s">
        <v>8</v>
      </c>
      <c r="D161" s="218" t="s">
        <v>139</v>
      </c>
      <c r="E161" s="219" t="s">
        <v>223</v>
      </c>
      <c r="F161" s="220" t="s">
        <v>224</v>
      </c>
      <c r="G161" s="221" t="s">
        <v>217</v>
      </c>
      <c r="H161" s="222">
        <v>141.12</v>
      </c>
      <c r="I161" s="223"/>
      <c r="J161" s="224">
        <f>ROUND(I161*H161,2)</f>
        <v>0</v>
      </c>
      <c r="K161" s="220" t="s">
        <v>148</v>
      </c>
      <c r="L161" s="43"/>
      <c r="M161" s="225" t="s">
        <v>1</v>
      </c>
      <c r="N161" s="226" t="s">
        <v>44</v>
      </c>
      <c r="O161" s="90"/>
      <c r="P161" s="227">
        <f>O161*H161</f>
        <v>0</v>
      </c>
      <c r="Q161" s="227">
        <v>2E-05</v>
      </c>
      <c r="R161" s="227">
        <f>Q161*H161</f>
        <v>0.0028224000000000005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144</v>
      </c>
      <c r="AT161" s="229" t="s">
        <v>139</v>
      </c>
      <c r="AU161" s="229" t="s">
        <v>87</v>
      </c>
      <c r="AY161" s="16" t="s">
        <v>138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6" t="s">
        <v>87</v>
      </c>
      <c r="BK161" s="230">
        <f>ROUND(I161*H161,2)</f>
        <v>0</v>
      </c>
      <c r="BL161" s="16" t="s">
        <v>144</v>
      </c>
      <c r="BM161" s="229" t="s">
        <v>225</v>
      </c>
    </row>
    <row r="162" spans="1:65" s="2" customFormat="1" ht="24.15" customHeight="1">
      <c r="A162" s="37"/>
      <c r="B162" s="38"/>
      <c r="C162" s="264" t="s">
        <v>226</v>
      </c>
      <c r="D162" s="264" t="s">
        <v>199</v>
      </c>
      <c r="E162" s="265" t="s">
        <v>227</v>
      </c>
      <c r="F162" s="266" t="s">
        <v>228</v>
      </c>
      <c r="G162" s="267" t="s">
        <v>217</v>
      </c>
      <c r="H162" s="268">
        <v>141.12</v>
      </c>
      <c r="I162" s="269"/>
      <c r="J162" s="270">
        <f>ROUND(I162*H162,2)</f>
        <v>0</v>
      </c>
      <c r="K162" s="266" t="s">
        <v>148</v>
      </c>
      <c r="L162" s="271"/>
      <c r="M162" s="272" t="s">
        <v>1</v>
      </c>
      <c r="N162" s="273" t="s">
        <v>44</v>
      </c>
      <c r="O162" s="90"/>
      <c r="P162" s="227">
        <f>O162*H162</f>
        <v>0</v>
      </c>
      <c r="Q162" s="227">
        <v>0.01139</v>
      </c>
      <c r="R162" s="227">
        <f>Q162*H162</f>
        <v>1.6073568000000003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183</v>
      </c>
      <c r="AT162" s="229" t="s">
        <v>199</v>
      </c>
      <c r="AU162" s="229" t="s">
        <v>87</v>
      </c>
      <c r="AY162" s="16" t="s">
        <v>138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87</v>
      </c>
      <c r="BK162" s="230">
        <f>ROUND(I162*H162,2)</f>
        <v>0</v>
      </c>
      <c r="BL162" s="16" t="s">
        <v>144</v>
      </c>
      <c r="BM162" s="229" t="s">
        <v>229</v>
      </c>
    </row>
    <row r="163" spans="1:65" s="2" customFormat="1" ht="24.15" customHeight="1">
      <c r="A163" s="37"/>
      <c r="B163" s="38"/>
      <c r="C163" s="218" t="s">
        <v>230</v>
      </c>
      <c r="D163" s="218" t="s">
        <v>139</v>
      </c>
      <c r="E163" s="219" t="s">
        <v>231</v>
      </c>
      <c r="F163" s="220" t="s">
        <v>232</v>
      </c>
      <c r="G163" s="221" t="s">
        <v>217</v>
      </c>
      <c r="H163" s="222">
        <v>23.12</v>
      </c>
      <c r="I163" s="223"/>
      <c r="J163" s="224">
        <f>ROUND(I163*H163,2)</f>
        <v>0</v>
      </c>
      <c r="K163" s="220" t="s">
        <v>148</v>
      </c>
      <c r="L163" s="43"/>
      <c r="M163" s="225" t="s">
        <v>1</v>
      </c>
      <c r="N163" s="226" t="s">
        <v>44</v>
      </c>
      <c r="O163" s="90"/>
      <c r="P163" s="227">
        <f>O163*H163</f>
        <v>0</v>
      </c>
      <c r="Q163" s="227">
        <v>3E-05</v>
      </c>
      <c r="R163" s="227">
        <f>Q163*H163</f>
        <v>0.0006936</v>
      </c>
      <c r="S163" s="227">
        <v>0</v>
      </c>
      <c r="T163" s="22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9" t="s">
        <v>144</v>
      </c>
      <c r="AT163" s="229" t="s">
        <v>139</v>
      </c>
      <c r="AU163" s="229" t="s">
        <v>87</v>
      </c>
      <c r="AY163" s="16" t="s">
        <v>138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87</v>
      </c>
      <c r="BK163" s="230">
        <f>ROUND(I163*H163,2)</f>
        <v>0</v>
      </c>
      <c r="BL163" s="16" t="s">
        <v>144</v>
      </c>
      <c r="BM163" s="229" t="s">
        <v>233</v>
      </c>
    </row>
    <row r="164" spans="1:65" s="2" customFormat="1" ht="24.15" customHeight="1">
      <c r="A164" s="37"/>
      <c r="B164" s="38"/>
      <c r="C164" s="264" t="s">
        <v>234</v>
      </c>
      <c r="D164" s="264" t="s">
        <v>199</v>
      </c>
      <c r="E164" s="265" t="s">
        <v>235</v>
      </c>
      <c r="F164" s="266" t="s">
        <v>236</v>
      </c>
      <c r="G164" s="267" t="s">
        <v>217</v>
      </c>
      <c r="H164" s="268">
        <v>23.12</v>
      </c>
      <c r="I164" s="269"/>
      <c r="J164" s="270">
        <f>ROUND(I164*H164,2)</f>
        <v>0</v>
      </c>
      <c r="K164" s="266" t="s">
        <v>148</v>
      </c>
      <c r="L164" s="271"/>
      <c r="M164" s="272" t="s">
        <v>1</v>
      </c>
      <c r="N164" s="273" t="s">
        <v>44</v>
      </c>
      <c r="O164" s="90"/>
      <c r="P164" s="227">
        <f>O164*H164</f>
        <v>0</v>
      </c>
      <c r="Q164" s="227">
        <v>0.01828</v>
      </c>
      <c r="R164" s="227">
        <f>Q164*H164</f>
        <v>0.42263360000000005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183</v>
      </c>
      <c r="AT164" s="229" t="s">
        <v>199</v>
      </c>
      <c r="AU164" s="229" t="s">
        <v>87</v>
      </c>
      <c r="AY164" s="16" t="s">
        <v>138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87</v>
      </c>
      <c r="BK164" s="230">
        <f>ROUND(I164*H164,2)</f>
        <v>0</v>
      </c>
      <c r="BL164" s="16" t="s">
        <v>144</v>
      </c>
      <c r="BM164" s="229" t="s">
        <v>237</v>
      </c>
    </row>
    <row r="165" spans="1:65" s="2" customFormat="1" ht="37.8" customHeight="1">
      <c r="A165" s="37"/>
      <c r="B165" s="38"/>
      <c r="C165" s="218" t="s">
        <v>238</v>
      </c>
      <c r="D165" s="218" t="s">
        <v>139</v>
      </c>
      <c r="E165" s="219" t="s">
        <v>239</v>
      </c>
      <c r="F165" s="220" t="s">
        <v>240</v>
      </c>
      <c r="G165" s="221" t="s">
        <v>241</v>
      </c>
      <c r="H165" s="222">
        <v>14</v>
      </c>
      <c r="I165" s="223"/>
      <c r="J165" s="224">
        <f>ROUND(I165*H165,2)</f>
        <v>0</v>
      </c>
      <c r="K165" s="220" t="s">
        <v>148</v>
      </c>
      <c r="L165" s="43"/>
      <c r="M165" s="225" t="s">
        <v>1</v>
      </c>
      <c r="N165" s="226" t="s">
        <v>44</v>
      </c>
      <c r="O165" s="90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144</v>
      </c>
      <c r="AT165" s="229" t="s">
        <v>139</v>
      </c>
      <c r="AU165" s="229" t="s">
        <v>87</v>
      </c>
      <c r="AY165" s="16" t="s">
        <v>138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87</v>
      </c>
      <c r="BK165" s="230">
        <f>ROUND(I165*H165,2)</f>
        <v>0</v>
      </c>
      <c r="BL165" s="16" t="s">
        <v>144</v>
      </c>
      <c r="BM165" s="229" t="s">
        <v>242</v>
      </c>
    </row>
    <row r="166" spans="1:65" s="2" customFormat="1" ht="14.4" customHeight="1">
      <c r="A166" s="37"/>
      <c r="B166" s="38"/>
      <c r="C166" s="264" t="s">
        <v>243</v>
      </c>
      <c r="D166" s="264" t="s">
        <v>199</v>
      </c>
      <c r="E166" s="265" t="s">
        <v>244</v>
      </c>
      <c r="F166" s="266" t="s">
        <v>245</v>
      </c>
      <c r="G166" s="267" t="s">
        <v>241</v>
      </c>
      <c r="H166" s="268">
        <v>14</v>
      </c>
      <c r="I166" s="269"/>
      <c r="J166" s="270">
        <f>ROUND(I166*H166,2)</f>
        <v>0</v>
      </c>
      <c r="K166" s="266" t="s">
        <v>148</v>
      </c>
      <c r="L166" s="271"/>
      <c r="M166" s="272" t="s">
        <v>1</v>
      </c>
      <c r="N166" s="273" t="s">
        <v>44</v>
      </c>
      <c r="O166" s="90"/>
      <c r="P166" s="227">
        <f>O166*H166</f>
        <v>0</v>
      </c>
      <c r="Q166" s="227">
        <v>0.0088</v>
      </c>
      <c r="R166" s="227">
        <f>Q166*H166</f>
        <v>0.1232</v>
      </c>
      <c r="S166" s="227">
        <v>0</v>
      </c>
      <c r="T166" s="228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9" t="s">
        <v>183</v>
      </c>
      <c r="AT166" s="229" t="s">
        <v>199</v>
      </c>
      <c r="AU166" s="229" t="s">
        <v>87</v>
      </c>
      <c r="AY166" s="16" t="s">
        <v>138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6" t="s">
        <v>87</v>
      </c>
      <c r="BK166" s="230">
        <f>ROUND(I166*H166,2)</f>
        <v>0</v>
      </c>
      <c r="BL166" s="16" t="s">
        <v>144</v>
      </c>
      <c r="BM166" s="229" t="s">
        <v>246</v>
      </c>
    </row>
    <row r="167" spans="1:65" s="2" customFormat="1" ht="24.15" customHeight="1">
      <c r="A167" s="37"/>
      <c r="B167" s="38"/>
      <c r="C167" s="218" t="s">
        <v>7</v>
      </c>
      <c r="D167" s="218" t="s">
        <v>139</v>
      </c>
      <c r="E167" s="219" t="s">
        <v>247</v>
      </c>
      <c r="F167" s="220" t="s">
        <v>248</v>
      </c>
      <c r="G167" s="221" t="s">
        <v>142</v>
      </c>
      <c r="H167" s="222">
        <v>1</v>
      </c>
      <c r="I167" s="223"/>
      <c r="J167" s="224">
        <f>ROUND(I167*H167,2)</f>
        <v>0</v>
      </c>
      <c r="K167" s="220" t="s">
        <v>148</v>
      </c>
      <c r="L167" s="43"/>
      <c r="M167" s="225" t="s">
        <v>1</v>
      </c>
      <c r="N167" s="226" t="s">
        <v>44</v>
      </c>
      <c r="O167" s="90"/>
      <c r="P167" s="227">
        <f>O167*H167</f>
        <v>0</v>
      </c>
      <c r="Q167" s="227">
        <v>0</v>
      </c>
      <c r="R167" s="227">
        <f>Q167*H167</f>
        <v>0</v>
      </c>
      <c r="S167" s="227">
        <v>1.92</v>
      </c>
      <c r="T167" s="228">
        <f>S167*H167</f>
        <v>1.92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144</v>
      </c>
      <c r="AT167" s="229" t="s">
        <v>139</v>
      </c>
      <c r="AU167" s="229" t="s">
        <v>87</v>
      </c>
      <c r="AY167" s="16" t="s">
        <v>138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87</v>
      </c>
      <c r="BK167" s="230">
        <f>ROUND(I167*H167,2)</f>
        <v>0</v>
      </c>
      <c r="BL167" s="16" t="s">
        <v>144</v>
      </c>
      <c r="BM167" s="229" t="s">
        <v>249</v>
      </c>
    </row>
    <row r="168" spans="1:65" s="2" customFormat="1" ht="14.4" customHeight="1">
      <c r="A168" s="37"/>
      <c r="B168" s="38"/>
      <c r="C168" s="218" t="s">
        <v>250</v>
      </c>
      <c r="D168" s="218" t="s">
        <v>139</v>
      </c>
      <c r="E168" s="219" t="s">
        <v>251</v>
      </c>
      <c r="F168" s="220" t="s">
        <v>252</v>
      </c>
      <c r="G168" s="221" t="s">
        <v>217</v>
      </c>
      <c r="H168" s="222">
        <v>33.1</v>
      </c>
      <c r="I168" s="223"/>
      <c r="J168" s="224">
        <f>ROUND(I168*H168,2)</f>
        <v>0</v>
      </c>
      <c r="K168" s="220" t="s">
        <v>148</v>
      </c>
      <c r="L168" s="43"/>
      <c r="M168" s="225" t="s">
        <v>1</v>
      </c>
      <c r="N168" s="226" t="s">
        <v>44</v>
      </c>
      <c r="O168" s="90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144</v>
      </c>
      <c r="AT168" s="229" t="s">
        <v>139</v>
      </c>
      <c r="AU168" s="229" t="s">
        <v>87</v>
      </c>
      <c r="AY168" s="16" t="s">
        <v>138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87</v>
      </c>
      <c r="BK168" s="230">
        <f>ROUND(I168*H168,2)</f>
        <v>0</v>
      </c>
      <c r="BL168" s="16" t="s">
        <v>144</v>
      </c>
      <c r="BM168" s="229" t="s">
        <v>253</v>
      </c>
    </row>
    <row r="169" spans="1:65" s="2" customFormat="1" ht="24.15" customHeight="1">
      <c r="A169" s="37"/>
      <c r="B169" s="38"/>
      <c r="C169" s="218" t="s">
        <v>254</v>
      </c>
      <c r="D169" s="218" t="s">
        <v>139</v>
      </c>
      <c r="E169" s="219" t="s">
        <v>255</v>
      </c>
      <c r="F169" s="220" t="s">
        <v>256</v>
      </c>
      <c r="G169" s="221" t="s">
        <v>241</v>
      </c>
      <c r="H169" s="222">
        <v>9</v>
      </c>
      <c r="I169" s="223"/>
      <c r="J169" s="224">
        <f>ROUND(I169*H169,2)</f>
        <v>0</v>
      </c>
      <c r="K169" s="220" t="s">
        <v>148</v>
      </c>
      <c r="L169" s="43"/>
      <c r="M169" s="225" t="s">
        <v>1</v>
      </c>
      <c r="N169" s="226" t="s">
        <v>44</v>
      </c>
      <c r="O169" s="90"/>
      <c r="P169" s="227">
        <f>O169*H169</f>
        <v>0</v>
      </c>
      <c r="Q169" s="227">
        <v>0.45937</v>
      </c>
      <c r="R169" s="227">
        <f>Q169*H169</f>
        <v>4.13433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144</v>
      </c>
      <c r="AT169" s="229" t="s">
        <v>139</v>
      </c>
      <c r="AU169" s="229" t="s">
        <v>87</v>
      </c>
      <c r="AY169" s="16" t="s">
        <v>138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87</v>
      </c>
      <c r="BK169" s="230">
        <f>ROUND(I169*H169,2)</f>
        <v>0</v>
      </c>
      <c r="BL169" s="16" t="s">
        <v>144</v>
      </c>
      <c r="BM169" s="229" t="s">
        <v>257</v>
      </c>
    </row>
    <row r="170" spans="1:65" s="2" customFormat="1" ht="24.15" customHeight="1">
      <c r="A170" s="37"/>
      <c r="B170" s="38"/>
      <c r="C170" s="218" t="s">
        <v>258</v>
      </c>
      <c r="D170" s="218" t="s">
        <v>139</v>
      </c>
      <c r="E170" s="219" t="s">
        <v>259</v>
      </c>
      <c r="F170" s="220" t="s">
        <v>260</v>
      </c>
      <c r="G170" s="221" t="s">
        <v>217</v>
      </c>
      <c r="H170" s="222">
        <v>141.12</v>
      </c>
      <c r="I170" s="223"/>
      <c r="J170" s="224">
        <f>ROUND(I170*H170,2)</f>
        <v>0</v>
      </c>
      <c r="K170" s="220" t="s">
        <v>148</v>
      </c>
      <c r="L170" s="43"/>
      <c r="M170" s="225" t="s">
        <v>1</v>
      </c>
      <c r="N170" s="226" t="s">
        <v>44</v>
      </c>
      <c r="O170" s="90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9" t="s">
        <v>144</v>
      </c>
      <c r="AT170" s="229" t="s">
        <v>139</v>
      </c>
      <c r="AU170" s="229" t="s">
        <v>87</v>
      </c>
      <c r="AY170" s="16" t="s">
        <v>138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6" t="s">
        <v>87</v>
      </c>
      <c r="BK170" s="230">
        <f>ROUND(I170*H170,2)</f>
        <v>0</v>
      </c>
      <c r="BL170" s="16" t="s">
        <v>144</v>
      </c>
      <c r="BM170" s="229" t="s">
        <v>261</v>
      </c>
    </row>
    <row r="171" spans="1:65" s="2" customFormat="1" ht="14.4" customHeight="1">
      <c r="A171" s="37"/>
      <c r="B171" s="38"/>
      <c r="C171" s="218" t="s">
        <v>262</v>
      </c>
      <c r="D171" s="218" t="s">
        <v>139</v>
      </c>
      <c r="E171" s="219" t="s">
        <v>263</v>
      </c>
      <c r="F171" s="220" t="s">
        <v>264</v>
      </c>
      <c r="G171" s="221" t="s">
        <v>217</v>
      </c>
      <c r="H171" s="222">
        <v>23.12</v>
      </c>
      <c r="I171" s="223"/>
      <c r="J171" s="224">
        <f>ROUND(I171*H171,2)</f>
        <v>0</v>
      </c>
      <c r="K171" s="220" t="s">
        <v>148</v>
      </c>
      <c r="L171" s="43"/>
      <c r="M171" s="225" t="s">
        <v>1</v>
      </c>
      <c r="N171" s="226" t="s">
        <v>44</v>
      </c>
      <c r="O171" s="90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144</v>
      </c>
      <c r="AT171" s="229" t="s">
        <v>139</v>
      </c>
      <c r="AU171" s="229" t="s">
        <v>87</v>
      </c>
      <c r="AY171" s="16" t="s">
        <v>138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87</v>
      </c>
      <c r="BK171" s="230">
        <f>ROUND(I171*H171,2)</f>
        <v>0</v>
      </c>
      <c r="BL171" s="16" t="s">
        <v>144</v>
      </c>
      <c r="BM171" s="229" t="s">
        <v>265</v>
      </c>
    </row>
    <row r="172" spans="1:65" s="2" customFormat="1" ht="37.8" customHeight="1">
      <c r="A172" s="37"/>
      <c r="B172" s="38"/>
      <c r="C172" s="218" t="s">
        <v>266</v>
      </c>
      <c r="D172" s="218" t="s">
        <v>139</v>
      </c>
      <c r="E172" s="219" t="s">
        <v>267</v>
      </c>
      <c r="F172" s="220" t="s">
        <v>268</v>
      </c>
      <c r="G172" s="221" t="s">
        <v>241</v>
      </c>
      <c r="H172" s="222">
        <v>6</v>
      </c>
      <c r="I172" s="223"/>
      <c r="J172" s="224">
        <f>ROUND(I172*H172,2)</f>
        <v>0</v>
      </c>
      <c r="K172" s="220" t="s">
        <v>148</v>
      </c>
      <c r="L172" s="43"/>
      <c r="M172" s="225" t="s">
        <v>1</v>
      </c>
      <c r="N172" s="226" t="s">
        <v>44</v>
      </c>
      <c r="O172" s="90"/>
      <c r="P172" s="227">
        <f>O172*H172</f>
        <v>0</v>
      </c>
      <c r="Q172" s="227">
        <v>2.25689</v>
      </c>
      <c r="R172" s="227">
        <f>Q172*H172</f>
        <v>13.541339999999998</v>
      </c>
      <c r="S172" s="227">
        <v>0</v>
      </c>
      <c r="T172" s="22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9" t="s">
        <v>144</v>
      </c>
      <c r="AT172" s="229" t="s">
        <v>139</v>
      </c>
      <c r="AU172" s="229" t="s">
        <v>87</v>
      </c>
      <c r="AY172" s="16" t="s">
        <v>138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87</v>
      </c>
      <c r="BK172" s="230">
        <f>ROUND(I172*H172,2)</f>
        <v>0</v>
      </c>
      <c r="BL172" s="16" t="s">
        <v>144</v>
      </c>
      <c r="BM172" s="229" t="s">
        <v>269</v>
      </c>
    </row>
    <row r="173" spans="1:65" s="2" customFormat="1" ht="24.15" customHeight="1">
      <c r="A173" s="37"/>
      <c r="B173" s="38"/>
      <c r="C173" s="264" t="s">
        <v>270</v>
      </c>
      <c r="D173" s="264" t="s">
        <v>199</v>
      </c>
      <c r="E173" s="265" t="s">
        <v>271</v>
      </c>
      <c r="F173" s="266" t="s">
        <v>272</v>
      </c>
      <c r="G173" s="267" t="s">
        <v>241</v>
      </c>
      <c r="H173" s="268">
        <v>6</v>
      </c>
      <c r="I173" s="269"/>
      <c r="J173" s="270">
        <f>ROUND(I173*H173,2)</f>
        <v>0</v>
      </c>
      <c r="K173" s="266" t="s">
        <v>1</v>
      </c>
      <c r="L173" s="271"/>
      <c r="M173" s="272" t="s">
        <v>1</v>
      </c>
      <c r="N173" s="273" t="s">
        <v>44</v>
      </c>
      <c r="O173" s="90"/>
      <c r="P173" s="227">
        <f>O173*H173</f>
        <v>0</v>
      </c>
      <c r="Q173" s="227">
        <v>1.6</v>
      </c>
      <c r="R173" s="227">
        <f>Q173*H173</f>
        <v>9.600000000000001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183</v>
      </c>
      <c r="AT173" s="229" t="s">
        <v>199</v>
      </c>
      <c r="AU173" s="229" t="s">
        <v>87</v>
      </c>
      <c r="AY173" s="16" t="s">
        <v>138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87</v>
      </c>
      <c r="BK173" s="230">
        <f>ROUND(I173*H173,2)</f>
        <v>0</v>
      </c>
      <c r="BL173" s="16" t="s">
        <v>144</v>
      </c>
      <c r="BM173" s="229" t="s">
        <v>273</v>
      </c>
    </row>
    <row r="174" spans="1:47" s="2" customFormat="1" ht="12">
      <c r="A174" s="37"/>
      <c r="B174" s="38"/>
      <c r="C174" s="39"/>
      <c r="D174" s="233" t="s">
        <v>274</v>
      </c>
      <c r="E174" s="39"/>
      <c r="F174" s="274" t="s">
        <v>275</v>
      </c>
      <c r="G174" s="39"/>
      <c r="H174" s="39"/>
      <c r="I174" s="275"/>
      <c r="J174" s="39"/>
      <c r="K174" s="39"/>
      <c r="L174" s="43"/>
      <c r="M174" s="276"/>
      <c r="N174" s="27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274</v>
      </c>
      <c r="AU174" s="16" t="s">
        <v>87</v>
      </c>
    </row>
    <row r="175" spans="1:65" s="2" customFormat="1" ht="14.4" customHeight="1">
      <c r="A175" s="37"/>
      <c r="B175" s="38"/>
      <c r="C175" s="264" t="s">
        <v>276</v>
      </c>
      <c r="D175" s="264" t="s">
        <v>199</v>
      </c>
      <c r="E175" s="265" t="s">
        <v>277</v>
      </c>
      <c r="F175" s="266" t="s">
        <v>278</v>
      </c>
      <c r="G175" s="267" t="s">
        <v>241</v>
      </c>
      <c r="H175" s="268">
        <v>2</v>
      </c>
      <c r="I175" s="269"/>
      <c r="J175" s="270">
        <f>ROUND(I175*H175,2)</f>
        <v>0</v>
      </c>
      <c r="K175" s="266" t="s">
        <v>1</v>
      </c>
      <c r="L175" s="271"/>
      <c r="M175" s="272" t="s">
        <v>1</v>
      </c>
      <c r="N175" s="273" t="s">
        <v>44</v>
      </c>
      <c r="O175" s="90"/>
      <c r="P175" s="227">
        <f>O175*H175</f>
        <v>0</v>
      </c>
      <c r="Q175" s="227">
        <v>0.25</v>
      </c>
      <c r="R175" s="227">
        <f>Q175*H175</f>
        <v>0.5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183</v>
      </c>
      <c r="AT175" s="229" t="s">
        <v>199</v>
      </c>
      <c r="AU175" s="229" t="s">
        <v>87</v>
      </c>
      <c r="AY175" s="16" t="s">
        <v>138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87</v>
      </c>
      <c r="BK175" s="230">
        <f>ROUND(I175*H175,2)</f>
        <v>0</v>
      </c>
      <c r="BL175" s="16" t="s">
        <v>144</v>
      </c>
      <c r="BM175" s="229" t="s">
        <v>279</v>
      </c>
    </row>
    <row r="176" spans="1:47" s="2" customFormat="1" ht="12">
      <c r="A176" s="37"/>
      <c r="B176" s="38"/>
      <c r="C176" s="39"/>
      <c r="D176" s="233" t="s">
        <v>274</v>
      </c>
      <c r="E176" s="39"/>
      <c r="F176" s="274" t="s">
        <v>280</v>
      </c>
      <c r="G176" s="39"/>
      <c r="H176" s="39"/>
      <c r="I176" s="275"/>
      <c r="J176" s="39"/>
      <c r="K176" s="39"/>
      <c r="L176" s="43"/>
      <c r="M176" s="276"/>
      <c r="N176" s="277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274</v>
      </c>
      <c r="AU176" s="16" t="s">
        <v>87</v>
      </c>
    </row>
    <row r="177" spans="1:65" s="2" customFormat="1" ht="14.4" customHeight="1">
      <c r="A177" s="37"/>
      <c r="B177" s="38"/>
      <c r="C177" s="264" t="s">
        <v>281</v>
      </c>
      <c r="D177" s="264" t="s">
        <v>199</v>
      </c>
      <c r="E177" s="265" t="s">
        <v>282</v>
      </c>
      <c r="F177" s="266" t="s">
        <v>283</v>
      </c>
      <c r="G177" s="267" t="s">
        <v>241</v>
      </c>
      <c r="H177" s="268">
        <v>1</v>
      </c>
      <c r="I177" s="269"/>
      <c r="J177" s="270">
        <f>ROUND(I177*H177,2)</f>
        <v>0</v>
      </c>
      <c r="K177" s="266" t="s">
        <v>1</v>
      </c>
      <c r="L177" s="271"/>
      <c r="M177" s="272" t="s">
        <v>1</v>
      </c>
      <c r="N177" s="273" t="s">
        <v>44</v>
      </c>
      <c r="O177" s="90"/>
      <c r="P177" s="227">
        <f>O177*H177</f>
        <v>0</v>
      </c>
      <c r="Q177" s="227">
        <v>0.5</v>
      </c>
      <c r="R177" s="227">
        <f>Q177*H177</f>
        <v>0.5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183</v>
      </c>
      <c r="AT177" s="229" t="s">
        <v>199</v>
      </c>
      <c r="AU177" s="229" t="s">
        <v>87</v>
      </c>
      <c r="AY177" s="16" t="s">
        <v>138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87</v>
      </c>
      <c r="BK177" s="230">
        <f>ROUND(I177*H177,2)</f>
        <v>0</v>
      </c>
      <c r="BL177" s="16" t="s">
        <v>144</v>
      </c>
      <c r="BM177" s="229" t="s">
        <v>284</v>
      </c>
    </row>
    <row r="178" spans="1:47" s="2" customFormat="1" ht="12">
      <c r="A178" s="37"/>
      <c r="B178" s="38"/>
      <c r="C178" s="39"/>
      <c r="D178" s="233" t="s">
        <v>274</v>
      </c>
      <c r="E178" s="39"/>
      <c r="F178" s="274" t="s">
        <v>285</v>
      </c>
      <c r="G178" s="39"/>
      <c r="H178" s="39"/>
      <c r="I178" s="275"/>
      <c r="J178" s="39"/>
      <c r="K178" s="39"/>
      <c r="L178" s="43"/>
      <c r="M178" s="276"/>
      <c r="N178" s="27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274</v>
      </c>
      <c r="AU178" s="16" t="s">
        <v>87</v>
      </c>
    </row>
    <row r="179" spans="1:65" s="2" customFormat="1" ht="14.4" customHeight="1">
      <c r="A179" s="37"/>
      <c r="B179" s="38"/>
      <c r="C179" s="264" t="s">
        <v>286</v>
      </c>
      <c r="D179" s="264" t="s">
        <v>199</v>
      </c>
      <c r="E179" s="265" t="s">
        <v>287</v>
      </c>
      <c r="F179" s="266" t="s">
        <v>288</v>
      </c>
      <c r="G179" s="267" t="s">
        <v>241</v>
      </c>
      <c r="H179" s="268">
        <v>2</v>
      </c>
      <c r="I179" s="269"/>
      <c r="J179" s="270">
        <f>ROUND(I179*H179,2)</f>
        <v>0</v>
      </c>
      <c r="K179" s="266" t="s">
        <v>1</v>
      </c>
      <c r="L179" s="271"/>
      <c r="M179" s="272" t="s">
        <v>1</v>
      </c>
      <c r="N179" s="273" t="s">
        <v>44</v>
      </c>
      <c r="O179" s="90"/>
      <c r="P179" s="227">
        <f>O179*H179</f>
        <v>0</v>
      </c>
      <c r="Q179" s="227">
        <v>1</v>
      </c>
      <c r="R179" s="227">
        <f>Q179*H179</f>
        <v>2</v>
      </c>
      <c r="S179" s="227">
        <v>0</v>
      </c>
      <c r="T179" s="228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9" t="s">
        <v>183</v>
      </c>
      <c r="AT179" s="229" t="s">
        <v>199</v>
      </c>
      <c r="AU179" s="229" t="s">
        <v>87</v>
      </c>
      <c r="AY179" s="16" t="s">
        <v>138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87</v>
      </c>
      <c r="BK179" s="230">
        <f>ROUND(I179*H179,2)</f>
        <v>0</v>
      </c>
      <c r="BL179" s="16" t="s">
        <v>144</v>
      </c>
      <c r="BM179" s="229" t="s">
        <v>289</v>
      </c>
    </row>
    <row r="180" spans="1:47" s="2" customFormat="1" ht="12">
      <c r="A180" s="37"/>
      <c r="B180" s="38"/>
      <c r="C180" s="39"/>
      <c r="D180" s="233" t="s">
        <v>274</v>
      </c>
      <c r="E180" s="39"/>
      <c r="F180" s="274" t="s">
        <v>290</v>
      </c>
      <c r="G180" s="39"/>
      <c r="H180" s="39"/>
      <c r="I180" s="275"/>
      <c r="J180" s="39"/>
      <c r="K180" s="39"/>
      <c r="L180" s="43"/>
      <c r="M180" s="276"/>
      <c r="N180" s="277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274</v>
      </c>
      <c r="AU180" s="16" t="s">
        <v>87</v>
      </c>
    </row>
    <row r="181" spans="1:65" s="2" customFormat="1" ht="14.4" customHeight="1">
      <c r="A181" s="37"/>
      <c r="B181" s="38"/>
      <c r="C181" s="264" t="s">
        <v>291</v>
      </c>
      <c r="D181" s="264" t="s">
        <v>199</v>
      </c>
      <c r="E181" s="265" t="s">
        <v>292</v>
      </c>
      <c r="F181" s="266" t="s">
        <v>293</v>
      </c>
      <c r="G181" s="267" t="s">
        <v>241</v>
      </c>
      <c r="H181" s="268">
        <v>6</v>
      </c>
      <c r="I181" s="269"/>
      <c r="J181" s="270">
        <f>ROUND(I181*H181,2)</f>
        <v>0</v>
      </c>
      <c r="K181" s="266" t="s">
        <v>1</v>
      </c>
      <c r="L181" s="271"/>
      <c r="M181" s="272" t="s">
        <v>1</v>
      </c>
      <c r="N181" s="273" t="s">
        <v>44</v>
      </c>
      <c r="O181" s="90"/>
      <c r="P181" s="227">
        <f>O181*H181</f>
        <v>0</v>
      </c>
      <c r="Q181" s="227">
        <v>0.43</v>
      </c>
      <c r="R181" s="227">
        <f>Q181*H181</f>
        <v>2.58</v>
      </c>
      <c r="S181" s="227">
        <v>0</v>
      </c>
      <c r="T181" s="228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9" t="s">
        <v>183</v>
      </c>
      <c r="AT181" s="229" t="s">
        <v>199</v>
      </c>
      <c r="AU181" s="229" t="s">
        <v>87</v>
      </c>
      <c r="AY181" s="16" t="s">
        <v>138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6" t="s">
        <v>87</v>
      </c>
      <c r="BK181" s="230">
        <f>ROUND(I181*H181,2)</f>
        <v>0</v>
      </c>
      <c r="BL181" s="16" t="s">
        <v>144</v>
      </c>
      <c r="BM181" s="229" t="s">
        <v>294</v>
      </c>
    </row>
    <row r="182" spans="1:47" s="2" customFormat="1" ht="12">
      <c r="A182" s="37"/>
      <c r="B182" s="38"/>
      <c r="C182" s="39"/>
      <c r="D182" s="233" t="s">
        <v>274</v>
      </c>
      <c r="E182" s="39"/>
      <c r="F182" s="274" t="s">
        <v>295</v>
      </c>
      <c r="G182" s="39"/>
      <c r="H182" s="39"/>
      <c r="I182" s="275"/>
      <c r="J182" s="39"/>
      <c r="K182" s="39"/>
      <c r="L182" s="43"/>
      <c r="M182" s="276"/>
      <c r="N182" s="277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274</v>
      </c>
      <c r="AU182" s="16" t="s">
        <v>87</v>
      </c>
    </row>
    <row r="183" spans="1:65" s="2" customFormat="1" ht="24.15" customHeight="1">
      <c r="A183" s="37"/>
      <c r="B183" s="38"/>
      <c r="C183" s="264" t="s">
        <v>296</v>
      </c>
      <c r="D183" s="264" t="s">
        <v>199</v>
      </c>
      <c r="E183" s="265" t="s">
        <v>297</v>
      </c>
      <c r="F183" s="266" t="s">
        <v>298</v>
      </c>
      <c r="G183" s="267" t="s">
        <v>299</v>
      </c>
      <c r="H183" s="268">
        <v>2</v>
      </c>
      <c r="I183" s="269"/>
      <c r="J183" s="270">
        <f>ROUND(I183*H183,2)</f>
        <v>0</v>
      </c>
      <c r="K183" s="266" t="s">
        <v>1</v>
      </c>
      <c r="L183" s="271"/>
      <c r="M183" s="272" t="s">
        <v>1</v>
      </c>
      <c r="N183" s="273" t="s">
        <v>44</v>
      </c>
      <c r="O183" s="90"/>
      <c r="P183" s="227">
        <f>O183*H183</f>
        <v>0</v>
      </c>
      <c r="Q183" s="227">
        <v>0.04</v>
      </c>
      <c r="R183" s="227">
        <f>Q183*H183</f>
        <v>0.08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183</v>
      </c>
      <c r="AT183" s="229" t="s">
        <v>199</v>
      </c>
      <c r="AU183" s="229" t="s">
        <v>87</v>
      </c>
      <c r="AY183" s="16" t="s">
        <v>138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87</v>
      </c>
      <c r="BK183" s="230">
        <f>ROUND(I183*H183,2)</f>
        <v>0</v>
      </c>
      <c r="BL183" s="16" t="s">
        <v>144</v>
      </c>
      <c r="BM183" s="229" t="s">
        <v>300</v>
      </c>
    </row>
    <row r="184" spans="1:65" s="2" customFormat="1" ht="24.15" customHeight="1">
      <c r="A184" s="37"/>
      <c r="B184" s="38"/>
      <c r="C184" s="264" t="s">
        <v>301</v>
      </c>
      <c r="D184" s="264" t="s">
        <v>199</v>
      </c>
      <c r="E184" s="265" t="s">
        <v>302</v>
      </c>
      <c r="F184" s="266" t="s">
        <v>303</v>
      </c>
      <c r="G184" s="267" t="s">
        <v>299</v>
      </c>
      <c r="H184" s="268">
        <v>1</v>
      </c>
      <c r="I184" s="269"/>
      <c r="J184" s="270">
        <f>ROUND(I184*H184,2)</f>
        <v>0</v>
      </c>
      <c r="K184" s="266" t="s">
        <v>1</v>
      </c>
      <c r="L184" s="271"/>
      <c r="M184" s="272" t="s">
        <v>1</v>
      </c>
      <c r="N184" s="273" t="s">
        <v>44</v>
      </c>
      <c r="O184" s="90"/>
      <c r="P184" s="227">
        <f>O184*H184</f>
        <v>0</v>
      </c>
      <c r="Q184" s="227">
        <v>0.054</v>
      </c>
      <c r="R184" s="227">
        <f>Q184*H184</f>
        <v>0.054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183</v>
      </c>
      <c r="AT184" s="229" t="s">
        <v>199</v>
      </c>
      <c r="AU184" s="229" t="s">
        <v>87</v>
      </c>
      <c r="AY184" s="16" t="s">
        <v>138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87</v>
      </c>
      <c r="BK184" s="230">
        <f>ROUND(I184*H184,2)</f>
        <v>0</v>
      </c>
      <c r="BL184" s="16" t="s">
        <v>144</v>
      </c>
      <c r="BM184" s="229" t="s">
        <v>304</v>
      </c>
    </row>
    <row r="185" spans="1:65" s="2" customFormat="1" ht="24.15" customHeight="1">
      <c r="A185" s="37"/>
      <c r="B185" s="38"/>
      <c r="C185" s="264" t="s">
        <v>305</v>
      </c>
      <c r="D185" s="264" t="s">
        <v>199</v>
      </c>
      <c r="E185" s="265" t="s">
        <v>306</v>
      </c>
      <c r="F185" s="266" t="s">
        <v>307</v>
      </c>
      <c r="G185" s="267" t="s">
        <v>299</v>
      </c>
      <c r="H185" s="268">
        <v>2</v>
      </c>
      <c r="I185" s="269"/>
      <c r="J185" s="270">
        <f>ROUND(I185*H185,2)</f>
        <v>0</v>
      </c>
      <c r="K185" s="266" t="s">
        <v>1</v>
      </c>
      <c r="L185" s="271"/>
      <c r="M185" s="272" t="s">
        <v>1</v>
      </c>
      <c r="N185" s="273" t="s">
        <v>44</v>
      </c>
      <c r="O185" s="90"/>
      <c r="P185" s="227">
        <f>O185*H185</f>
        <v>0</v>
      </c>
      <c r="Q185" s="227">
        <v>0.068</v>
      </c>
      <c r="R185" s="227">
        <f>Q185*H185</f>
        <v>0.136</v>
      </c>
      <c r="S185" s="227">
        <v>0</v>
      </c>
      <c r="T185" s="228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9" t="s">
        <v>183</v>
      </c>
      <c r="AT185" s="229" t="s">
        <v>199</v>
      </c>
      <c r="AU185" s="229" t="s">
        <v>87</v>
      </c>
      <c r="AY185" s="16" t="s">
        <v>138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6" t="s">
        <v>87</v>
      </c>
      <c r="BK185" s="230">
        <f>ROUND(I185*H185,2)</f>
        <v>0</v>
      </c>
      <c r="BL185" s="16" t="s">
        <v>144</v>
      </c>
      <c r="BM185" s="229" t="s">
        <v>308</v>
      </c>
    </row>
    <row r="186" spans="1:65" s="2" customFormat="1" ht="24.15" customHeight="1">
      <c r="A186" s="37"/>
      <c r="B186" s="38"/>
      <c r="C186" s="264" t="s">
        <v>309</v>
      </c>
      <c r="D186" s="264" t="s">
        <v>199</v>
      </c>
      <c r="E186" s="265" t="s">
        <v>310</v>
      </c>
      <c r="F186" s="266" t="s">
        <v>311</v>
      </c>
      <c r="G186" s="267" t="s">
        <v>299</v>
      </c>
      <c r="H186" s="268">
        <v>1</v>
      </c>
      <c r="I186" s="269"/>
      <c r="J186" s="270">
        <f>ROUND(I186*H186,2)</f>
        <v>0</v>
      </c>
      <c r="K186" s="266" t="s">
        <v>1</v>
      </c>
      <c r="L186" s="271"/>
      <c r="M186" s="272" t="s">
        <v>1</v>
      </c>
      <c r="N186" s="273" t="s">
        <v>44</v>
      </c>
      <c r="O186" s="90"/>
      <c r="P186" s="227">
        <f>O186*H186</f>
        <v>0</v>
      </c>
      <c r="Q186" s="227">
        <v>0.081</v>
      </c>
      <c r="R186" s="227">
        <f>Q186*H186</f>
        <v>0.081</v>
      </c>
      <c r="S186" s="227">
        <v>0</v>
      </c>
      <c r="T186" s="228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9" t="s">
        <v>183</v>
      </c>
      <c r="AT186" s="229" t="s">
        <v>199</v>
      </c>
      <c r="AU186" s="229" t="s">
        <v>87</v>
      </c>
      <c r="AY186" s="16" t="s">
        <v>138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6" t="s">
        <v>87</v>
      </c>
      <c r="BK186" s="230">
        <f>ROUND(I186*H186,2)</f>
        <v>0</v>
      </c>
      <c r="BL186" s="16" t="s">
        <v>144</v>
      </c>
      <c r="BM186" s="229" t="s">
        <v>312</v>
      </c>
    </row>
    <row r="187" spans="1:65" s="2" customFormat="1" ht="24.15" customHeight="1">
      <c r="A187" s="37"/>
      <c r="B187" s="38"/>
      <c r="C187" s="264" t="s">
        <v>313</v>
      </c>
      <c r="D187" s="264" t="s">
        <v>199</v>
      </c>
      <c r="E187" s="265" t="s">
        <v>314</v>
      </c>
      <c r="F187" s="266" t="s">
        <v>315</v>
      </c>
      <c r="G187" s="267" t="s">
        <v>299</v>
      </c>
      <c r="H187" s="268">
        <v>10</v>
      </c>
      <c r="I187" s="269"/>
      <c r="J187" s="270">
        <f>ROUND(I187*H187,2)</f>
        <v>0</v>
      </c>
      <c r="K187" s="266" t="s">
        <v>1</v>
      </c>
      <c r="L187" s="271"/>
      <c r="M187" s="272" t="s">
        <v>1</v>
      </c>
      <c r="N187" s="273" t="s">
        <v>44</v>
      </c>
      <c r="O187" s="90"/>
      <c r="P187" s="227">
        <f>O187*H187</f>
        <v>0</v>
      </c>
      <c r="Q187" s="227">
        <v>0.02</v>
      </c>
      <c r="R187" s="227">
        <f>Q187*H187</f>
        <v>0.2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183</v>
      </c>
      <c r="AT187" s="229" t="s">
        <v>199</v>
      </c>
      <c r="AU187" s="229" t="s">
        <v>87</v>
      </c>
      <c r="AY187" s="16" t="s">
        <v>138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87</v>
      </c>
      <c r="BK187" s="230">
        <f>ROUND(I187*H187,2)</f>
        <v>0</v>
      </c>
      <c r="BL187" s="16" t="s">
        <v>144</v>
      </c>
      <c r="BM187" s="229" t="s">
        <v>316</v>
      </c>
    </row>
    <row r="188" spans="1:65" s="2" customFormat="1" ht="37.8" customHeight="1">
      <c r="A188" s="37"/>
      <c r="B188" s="38"/>
      <c r="C188" s="218" t="s">
        <v>317</v>
      </c>
      <c r="D188" s="218" t="s">
        <v>139</v>
      </c>
      <c r="E188" s="219" t="s">
        <v>318</v>
      </c>
      <c r="F188" s="220" t="s">
        <v>319</v>
      </c>
      <c r="G188" s="221" t="s">
        <v>241</v>
      </c>
      <c r="H188" s="222">
        <v>7</v>
      </c>
      <c r="I188" s="223"/>
      <c r="J188" s="224">
        <f>ROUND(I188*H188,2)</f>
        <v>0</v>
      </c>
      <c r="K188" s="220" t="s">
        <v>148</v>
      </c>
      <c r="L188" s="43"/>
      <c r="M188" s="225" t="s">
        <v>1</v>
      </c>
      <c r="N188" s="226" t="s">
        <v>44</v>
      </c>
      <c r="O188" s="90"/>
      <c r="P188" s="227">
        <f>O188*H188</f>
        <v>0</v>
      </c>
      <c r="Q188" s="227">
        <v>0.05803</v>
      </c>
      <c r="R188" s="227">
        <f>Q188*H188</f>
        <v>0.40620999999999996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144</v>
      </c>
      <c r="AT188" s="229" t="s">
        <v>139</v>
      </c>
      <c r="AU188" s="229" t="s">
        <v>87</v>
      </c>
      <c r="AY188" s="16" t="s">
        <v>138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87</v>
      </c>
      <c r="BK188" s="230">
        <f>ROUND(I188*H188,2)</f>
        <v>0</v>
      </c>
      <c r="BL188" s="16" t="s">
        <v>144</v>
      </c>
      <c r="BM188" s="229" t="s">
        <v>320</v>
      </c>
    </row>
    <row r="189" spans="1:65" s="2" customFormat="1" ht="37.8" customHeight="1">
      <c r="A189" s="37"/>
      <c r="B189" s="38"/>
      <c r="C189" s="218" t="s">
        <v>321</v>
      </c>
      <c r="D189" s="218" t="s">
        <v>139</v>
      </c>
      <c r="E189" s="219" t="s">
        <v>322</v>
      </c>
      <c r="F189" s="220" t="s">
        <v>323</v>
      </c>
      <c r="G189" s="221" t="s">
        <v>241</v>
      </c>
      <c r="H189" s="222">
        <v>7</v>
      </c>
      <c r="I189" s="223"/>
      <c r="J189" s="224">
        <f>ROUND(I189*H189,2)</f>
        <v>0</v>
      </c>
      <c r="K189" s="220" t="s">
        <v>148</v>
      </c>
      <c r="L189" s="43"/>
      <c r="M189" s="225" t="s">
        <v>1</v>
      </c>
      <c r="N189" s="226" t="s">
        <v>44</v>
      </c>
      <c r="O189" s="90"/>
      <c r="P189" s="227">
        <f>O189*H189</f>
        <v>0</v>
      </c>
      <c r="Q189" s="227">
        <v>0.01136</v>
      </c>
      <c r="R189" s="227">
        <f>Q189*H189</f>
        <v>0.07952000000000001</v>
      </c>
      <c r="S189" s="227">
        <v>0</v>
      </c>
      <c r="T189" s="228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9" t="s">
        <v>144</v>
      </c>
      <c r="AT189" s="229" t="s">
        <v>139</v>
      </c>
      <c r="AU189" s="229" t="s">
        <v>87</v>
      </c>
      <c r="AY189" s="16" t="s">
        <v>138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6" t="s">
        <v>87</v>
      </c>
      <c r="BK189" s="230">
        <f>ROUND(I189*H189,2)</f>
        <v>0</v>
      </c>
      <c r="BL189" s="16" t="s">
        <v>144</v>
      </c>
      <c r="BM189" s="229" t="s">
        <v>324</v>
      </c>
    </row>
    <row r="190" spans="1:65" s="2" customFormat="1" ht="37.8" customHeight="1">
      <c r="A190" s="37"/>
      <c r="B190" s="38"/>
      <c r="C190" s="218" t="s">
        <v>325</v>
      </c>
      <c r="D190" s="218" t="s">
        <v>139</v>
      </c>
      <c r="E190" s="219" t="s">
        <v>326</v>
      </c>
      <c r="F190" s="220" t="s">
        <v>327</v>
      </c>
      <c r="G190" s="221" t="s">
        <v>241</v>
      </c>
      <c r="H190" s="222">
        <v>7</v>
      </c>
      <c r="I190" s="223"/>
      <c r="J190" s="224">
        <f>ROUND(I190*H190,2)</f>
        <v>0</v>
      </c>
      <c r="K190" s="220" t="s">
        <v>148</v>
      </c>
      <c r="L190" s="43"/>
      <c r="M190" s="225" t="s">
        <v>1</v>
      </c>
      <c r="N190" s="226" t="s">
        <v>44</v>
      </c>
      <c r="O190" s="90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9" t="s">
        <v>144</v>
      </c>
      <c r="AT190" s="229" t="s">
        <v>139</v>
      </c>
      <c r="AU190" s="229" t="s">
        <v>87</v>
      </c>
      <c r="AY190" s="16" t="s">
        <v>138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6" t="s">
        <v>87</v>
      </c>
      <c r="BK190" s="230">
        <f>ROUND(I190*H190,2)</f>
        <v>0</v>
      </c>
      <c r="BL190" s="16" t="s">
        <v>144</v>
      </c>
      <c r="BM190" s="229" t="s">
        <v>328</v>
      </c>
    </row>
    <row r="191" spans="1:65" s="2" customFormat="1" ht="37.8" customHeight="1">
      <c r="A191" s="37"/>
      <c r="B191" s="38"/>
      <c r="C191" s="218" t="s">
        <v>329</v>
      </c>
      <c r="D191" s="218" t="s">
        <v>139</v>
      </c>
      <c r="E191" s="219" t="s">
        <v>330</v>
      </c>
      <c r="F191" s="220" t="s">
        <v>331</v>
      </c>
      <c r="G191" s="221" t="s">
        <v>241</v>
      </c>
      <c r="H191" s="222">
        <v>7</v>
      </c>
      <c r="I191" s="223"/>
      <c r="J191" s="224">
        <f>ROUND(I191*H191,2)</f>
        <v>0</v>
      </c>
      <c r="K191" s="220" t="s">
        <v>148</v>
      </c>
      <c r="L191" s="43"/>
      <c r="M191" s="225" t="s">
        <v>1</v>
      </c>
      <c r="N191" s="226" t="s">
        <v>44</v>
      </c>
      <c r="O191" s="90"/>
      <c r="P191" s="227">
        <f>O191*H191</f>
        <v>0</v>
      </c>
      <c r="Q191" s="227">
        <v>0.02144</v>
      </c>
      <c r="R191" s="227">
        <f>Q191*H191</f>
        <v>0.15008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144</v>
      </c>
      <c r="AT191" s="229" t="s">
        <v>139</v>
      </c>
      <c r="AU191" s="229" t="s">
        <v>87</v>
      </c>
      <c r="AY191" s="16" t="s">
        <v>138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87</v>
      </c>
      <c r="BK191" s="230">
        <f>ROUND(I191*H191,2)</f>
        <v>0</v>
      </c>
      <c r="BL191" s="16" t="s">
        <v>144</v>
      </c>
      <c r="BM191" s="229" t="s">
        <v>332</v>
      </c>
    </row>
    <row r="192" spans="1:65" s="2" customFormat="1" ht="24.15" customHeight="1">
      <c r="A192" s="37"/>
      <c r="B192" s="38"/>
      <c r="C192" s="218" t="s">
        <v>333</v>
      </c>
      <c r="D192" s="218" t="s">
        <v>139</v>
      </c>
      <c r="E192" s="219" t="s">
        <v>334</v>
      </c>
      <c r="F192" s="220" t="s">
        <v>335</v>
      </c>
      <c r="G192" s="221" t="s">
        <v>241</v>
      </c>
      <c r="H192" s="222">
        <v>6</v>
      </c>
      <c r="I192" s="223"/>
      <c r="J192" s="224">
        <f>ROUND(I192*H192,2)</f>
        <v>0</v>
      </c>
      <c r="K192" s="220" t="s">
        <v>148</v>
      </c>
      <c r="L192" s="43"/>
      <c r="M192" s="225" t="s">
        <v>1</v>
      </c>
      <c r="N192" s="226" t="s">
        <v>44</v>
      </c>
      <c r="O192" s="90"/>
      <c r="P192" s="227">
        <f>O192*H192</f>
        <v>0</v>
      </c>
      <c r="Q192" s="227">
        <v>0.21734</v>
      </c>
      <c r="R192" s="227">
        <f>Q192*H192</f>
        <v>1.30404</v>
      </c>
      <c r="S192" s="227">
        <v>0</v>
      </c>
      <c r="T192" s="228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9" t="s">
        <v>144</v>
      </c>
      <c r="AT192" s="229" t="s">
        <v>139</v>
      </c>
      <c r="AU192" s="229" t="s">
        <v>87</v>
      </c>
      <c r="AY192" s="16" t="s">
        <v>138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6" t="s">
        <v>87</v>
      </c>
      <c r="BK192" s="230">
        <f>ROUND(I192*H192,2)</f>
        <v>0</v>
      </c>
      <c r="BL192" s="16" t="s">
        <v>144</v>
      </c>
      <c r="BM192" s="229" t="s">
        <v>336</v>
      </c>
    </row>
    <row r="193" spans="1:65" s="2" customFormat="1" ht="14.4" customHeight="1">
      <c r="A193" s="37"/>
      <c r="B193" s="38"/>
      <c r="C193" s="264" t="s">
        <v>337</v>
      </c>
      <c r="D193" s="264" t="s">
        <v>199</v>
      </c>
      <c r="E193" s="265" t="s">
        <v>338</v>
      </c>
      <c r="F193" s="266" t="s">
        <v>339</v>
      </c>
      <c r="G193" s="267" t="s">
        <v>241</v>
      </c>
      <c r="H193" s="268">
        <v>6</v>
      </c>
      <c r="I193" s="269"/>
      <c r="J193" s="270">
        <f>ROUND(I193*H193,2)</f>
        <v>0</v>
      </c>
      <c r="K193" s="266" t="s">
        <v>148</v>
      </c>
      <c r="L193" s="271"/>
      <c r="M193" s="272" t="s">
        <v>1</v>
      </c>
      <c r="N193" s="273" t="s">
        <v>44</v>
      </c>
      <c r="O193" s="90"/>
      <c r="P193" s="227">
        <f>O193*H193</f>
        <v>0</v>
      </c>
      <c r="Q193" s="227">
        <v>0.08</v>
      </c>
      <c r="R193" s="227">
        <f>Q193*H193</f>
        <v>0.48</v>
      </c>
      <c r="S193" s="227">
        <v>0</v>
      </c>
      <c r="T193" s="22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183</v>
      </c>
      <c r="AT193" s="229" t="s">
        <v>199</v>
      </c>
      <c r="AU193" s="229" t="s">
        <v>87</v>
      </c>
      <c r="AY193" s="16" t="s">
        <v>138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87</v>
      </c>
      <c r="BK193" s="230">
        <f>ROUND(I193*H193,2)</f>
        <v>0</v>
      </c>
      <c r="BL193" s="16" t="s">
        <v>144</v>
      </c>
      <c r="BM193" s="229" t="s">
        <v>340</v>
      </c>
    </row>
    <row r="194" spans="1:65" s="2" customFormat="1" ht="24.15" customHeight="1">
      <c r="A194" s="37"/>
      <c r="B194" s="38"/>
      <c r="C194" s="218" t="s">
        <v>341</v>
      </c>
      <c r="D194" s="218" t="s">
        <v>139</v>
      </c>
      <c r="E194" s="219" t="s">
        <v>342</v>
      </c>
      <c r="F194" s="220" t="s">
        <v>343</v>
      </c>
      <c r="G194" s="221" t="s">
        <v>241</v>
      </c>
      <c r="H194" s="222">
        <v>1</v>
      </c>
      <c r="I194" s="223"/>
      <c r="J194" s="224">
        <f>ROUND(I194*H194,2)</f>
        <v>0</v>
      </c>
      <c r="K194" s="220" t="s">
        <v>148</v>
      </c>
      <c r="L194" s="43"/>
      <c r="M194" s="225" t="s">
        <v>1</v>
      </c>
      <c r="N194" s="226" t="s">
        <v>44</v>
      </c>
      <c r="O194" s="90"/>
      <c r="P194" s="227">
        <f>O194*H194</f>
        <v>0</v>
      </c>
      <c r="Q194" s="227">
        <v>0</v>
      </c>
      <c r="R194" s="227">
        <f>Q194*H194</f>
        <v>0</v>
      </c>
      <c r="S194" s="227">
        <v>0.15</v>
      </c>
      <c r="T194" s="228">
        <f>S194*H194</f>
        <v>0.15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9" t="s">
        <v>144</v>
      </c>
      <c r="AT194" s="229" t="s">
        <v>139</v>
      </c>
      <c r="AU194" s="229" t="s">
        <v>87</v>
      </c>
      <c r="AY194" s="16" t="s">
        <v>138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6" t="s">
        <v>87</v>
      </c>
      <c r="BK194" s="230">
        <f>ROUND(I194*H194,2)</f>
        <v>0</v>
      </c>
      <c r="BL194" s="16" t="s">
        <v>144</v>
      </c>
      <c r="BM194" s="229" t="s">
        <v>344</v>
      </c>
    </row>
    <row r="195" spans="1:65" s="2" customFormat="1" ht="14.4" customHeight="1">
      <c r="A195" s="37"/>
      <c r="B195" s="38"/>
      <c r="C195" s="218" t="s">
        <v>345</v>
      </c>
      <c r="D195" s="218" t="s">
        <v>139</v>
      </c>
      <c r="E195" s="219" t="s">
        <v>346</v>
      </c>
      <c r="F195" s="220" t="s">
        <v>347</v>
      </c>
      <c r="G195" s="221" t="s">
        <v>217</v>
      </c>
      <c r="H195" s="222">
        <v>197.34</v>
      </c>
      <c r="I195" s="223"/>
      <c r="J195" s="224">
        <f>ROUND(I195*H195,2)</f>
        <v>0</v>
      </c>
      <c r="K195" s="220" t="s">
        <v>148</v>
      </c>
      <c r="L195" s="43"/>
      <c r="M195" s="225" t="s">
        <v>1</v>
      </c>
      <c r="N195" s="226" t="s">
        <v>44</v>
      </c>
      <c r="O195" s="90"/>
      <c r="P195" s="227">
        <f>O195*H195</f>
        <v>0</v>
      </c>
      <c r="Q195" s="227">
        <v>9E-05</v>
      </c>
      <c r="R195" s="227">
        <f>Q195*H195</f>
        <v>0.0177606</v>
      </c>
      <c r="S195" s="227">
        <v>0</v>
      </c>
      <c r="T195" s="228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9" t="s">
        <v>144</v>
      </c>
      <c r="AT195" s="229" t="s">
        <v>139</v>
      </c>
      <c r="AU195" s="229" t="s">
        <v>87</v>
      </c>
      <c r="AY195" s="16" t="s">
        <v>138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6" t="s">
        <v>87</v>
      </c>
      <c r="BK195" s="230">
        <f>ROUND(I195*H195,2)</f>
        <v>0</v>
      </c>
      <c r="BL195" s="16" t="s">
        <v>144</v>
      </c>
      <c r="BM195" s="229" t="s">
        <v>348</v>
      </c>
    </row>
    <row r="196" spans="1:63" s="11" customFormat="1" ht="25.9" customHeight="1">
      <c r="A196" s="11"/>
      <c r="B196" s="204"/>
      <c r="C196" s="205"/>
      <c r="D196" s="206" t="s">
        <v>78</v>
      </c>
      <c r="E196" s="207" t="s">
        <v>349</v>
      </c>
      <c r="F196" s="207" t="s">
        <v>350</v>
      </c>
      <c r="G196" s="205"/>
      <c r="H196" s="205"/>
      <c r="I196" s="208"/>
      <c r="J196" s="209">
        <f>BK196</f>
        <v>0</v>
      </c>
      <c r="K196" s="205"/>
      <c r="L196" s="210"/>
      <c r="M196" s="211"/>
      <c r="N196" s="212"/>
      <c r="O196" s="212"/>
      <c r="P196" s="213">
        <f>SUM(P197:P200)</f>
        <v>0</v>
      </c>
      <c r="Q196" s="212"/>
      <c r="R196" s="213">
        <f>SUM(R197:R200)</f>
        <v>0</v>
      </c>
      <c r="S196" s="212"/>
      <c r="T196" s="214">
        <f>SUM(T197:T200)</f>
        <v>0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R196" s="215" t="s">
        <v>87</v>
      </c>
      <c r="AT196" s="216" t="s">
        <v>78</v>
      </c>
      <c r="AU196" s="216" t="s">
        <v>79</v>
      </c>
      <c r="AY196" s="215" t="s">
        <v>138</v>
      </c>
      <c r="BK196" s="217">
        <f>SUM(BK197:BK200)</f>
        <v>0</v>
      </c>
    </row>
    <row r="197" spans="1:65" s="2" customFormat="1" ht="24.15" customHeight="1">
      <c r="A197" s="37"/>
      <c r="B197" s="38"/>
      <c r="C197" s="218" t="s">
        <v>351</v>
      </c>
      <c r="D197" s="218" t="s">
        <v>139</v>
      </c>
      <c r="E197" s="219" t="s">
        <v>352</v>
      </c>
      <c r="F197" s="220" t="s">
        <v>353</v>
      </c>
      <c r="G197" s="221" t="s">
        <v>180</v>
      </c>
      <c r="H197" s="222">
        <v>2.07</v>
      </c>
      <c r="I197" s="223"/>
      <c r="J197" s="224">
        <f>ROUND(I197*H197,2)</f>
        <v>0</v>
      </c>
      <c r="K197" s="220" t="s">
        <v>148</v>
      </c>
      <c r="L197" s="43"/>
      <c r="M197" s="225" t="s">
        <v>1</v>
      </c>
      <c r="N197" s="226" t="s">
        <v>44</v>
      </c>
      <c r="O197" s="90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144</v>
      </c>
      <c r="AT197" s="229" t="s">
        <v>139</v>
      </c>
      <c r="AU197" s="229" t="s">
        <v>87</v>
      </c>
      <c r="AY197" s="16" t="s">
        <v>138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87</v>
      </c>
      <c r="BK197" s="230">
        <f>ROUND(I197*H197,2)</f>
        <v>0</v>
      </c>
      <c r="BL197" s="16" t="s">
        <v>144</v>
      </c>
      <c r="BM197" s="229" t="s">
        <v>354</v>
      </c>
    </row>
    <row r="198" spans="1:65" s="2" customFormat="1" ht="37.8" customHeight="1">
      <c r="A198" s="37"/>
      <c r="B198" s="38"/>
      <c r="C198" s="218" t="s">
        <v>355</v>
      </c>
      <c r="D198" s="218" t="s">
        <v>139</v>
      </c>
      <c r="E198" s="219" t="s">
        <v>356</v>
      </c>
      <c r="F198" s="220" t="s">
        <v>357</v>
      </c>
      <c r="G198" s="221" t="s">
        <v>180</v>
      </c>
      <c r="H198" s="222">
        <v>39.33</v>
      </c>
      <c r="I198" s="223"/>
      <c r="J198" s="224">
        <f>ROUND(I198*H198,2)</f>
        <v>0</v>
      </c>
      <c r="K198" s="220" t="s">
        <v>148</v>
      </c>
      <c r="L198" s="43"/>
      <c r="M198" s="225" t="s">
        <v>1</v>
      </c>
      <c r="N198" s="226" t="s">
        <v>44</v>
      </c>
      <c r="O198" s="90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9" t="s">
        <v>144</v>
      </c>
      <c r="AT198" s="229" t="s">
        <v>139</v>
      </c>
      <c r="AU198" s="229" t="s">
        <v>87</v>
      </c>
      <c r="AY198" s="16" t="s">
        <v>138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6" t="s">
        <v>87</v>
      </c>
      <c r="BK198" s="230">
        <f>ROUND(I198*H198,2)</f>
        <v>0</v>
      </c>
      <c r="BL198" s="16" t="s">
        <v>144</v>
      </c>
      <c r="BM198" s="229" t="s">
        <v>358</v>
      </c>
    </row>
    <row r="199" spans="1:51" s="13" customFormat="1" ht="12">
      <c r="A199" s="13"/>
      <c r="B199" s="242"/>
      <c r="C199" s="243"/>
      <c r="D199" s="233" t="s">
        <v>150</v>
      </c>
      <c r="E199" s="243"/>
      <c r="F199" s="245" t="s">
        <v>359</v>
      </c>
      <c r="G199" s="243"/>
      <c r="H199" s="246">
        <v>39.33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2" t="s">
        <v>150</v>
      </c>
      <c r="AU199" s="252" t="s">
        <v>87</v>
      </c>
      <c r="AV199" s="13" t="s">
        <v>89</v>
      </c>
      <c r="AW199" s="13" t="s">
        <v>4</v>
      </c>
      <c r="AX199" s="13" t="s">
        <v>87</v>
      </c>
      <c r="AY199" s="252" t="s">
        <v>138</v>
      </c>
    </row>
    <row r="200" spans="1:65" s="2" customFormat="1" ht="37.8" customHeight="1">
      <c r="A200" s="37"/>
      <c r="B200" s="38"/>
      <c r="C200" s="218" t="s">
        <v>360</v>
      </c>
      <c r="D200" s="218" t="s">
        <v>139</v>
      </c>
      <c r="E200" s="219" t="s">
        <v>361</v>
      </c>
      <c r="F200" s="220" t="s">
        <v>362</v>
      </c>
      <c r="G200" s="221" t="s">
        <v>180</v>
      </c>
      <c r="H200" s="222">
        <v>2.07</v>
      </c>
      <c r="I200" s="223"/>
      <c r="J200" s="224">
        <f>ROUND(I200*H200,2)</f>
        <v>0</v>
      </c>
      <c r="K200" s="220" t="s">
        <v>148</v>
      </c>
      <c r="L200" s="43"/>
      <c r="M200" s="225" t="s">
        <v>1</v>
      </c>
      <c r="N200" s="226" t="s">
        <v>44</v>
      </c>
      <c r="O200" s="90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144</v>
      </c>
      <c r="AT200" s="229" t="s">
        <v>139</v>
      </c>
      <c r="AU200" s="229" t="s">
        <v>87</v>
      </c>
      <c r="AY200" s="16" t="s">
        <v>138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87</v>
      </c>
      <c r="BK200" s="230">
        <f>ROUND(I200*H200,2)</f>
        <v>0</v>
      </c>
      <c r="BL200" s="16" t="s">
        <v>144</v>
      </c>
      <c r="BM200" s="229" t="s">
        <v>363</v>
      </c>
    </row>
    <row r="201" spans="1:63" s="11" customFormat="1" ht="25.9" customHeight="1">
      <c r="A201" s="11"/>
      <c r="B201" s="204"/>
      <c r="C201" s="205"/>
      <c r="D201" s="206" t="s">
        <v>78</v>
      </c>
      <c r="E201" s="207" t="s">
        <v>364</v>
      </c>
      <c r="F201" s="207" t="s">
        <v>365</v>
      </c>
      <c r="G201" s="205"/>
      <c r="H201" s="205"/>
      <c r="I201" s="208"/>
      <c r="J201" s="209">
        <f>BK201</f>
        <v>0</v>
      </c>
      <c r="K201" s="205"/>
      <c r="L201" s="210"/>
      <c r="M201" s="211"/>
      <c r="N201" s="212"/>
      <c r="O201" s="212"/>
      <c r="P201" s="213">
        <f>P202</f>
        <v>0</v>
      </c>
      <c r="Q201" s="212"/>
      <c r="R201" s="213">
        <f>R202</f>
        <v>0</v>
      </c>
      <c r="S201" s="212"/>
      <c r="T201" s="214">
        <f>T202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215" t="s">
        <v>87</v>
      </c>
      <c r="AT201" s="216" t="s">
        <v>78</v>
      </c>
      <c r="AU201" s="216" t="s">
        <v>79</v>
      </c>
      <c r="AY201" s="215" t="s">
        <v>138</v>
      </c>
      <c r="BK201" s="217">
        <f>BK202</f>
        <v>0</v>
      </c>
    </row>
    <row r="202" spans="1:65" s="2" customFormat="1" ht="49.05" customHeight="1">
      <c r="A202" s="37"/>
      <c r="B202" s="38"/>
      <c r="C202" s="218" t="s">
        <v>366</v>
      </c>
      <c r="D202" s="218" t="s">
        <v>139</v>
      </c>
      <c r="E202" s="219" t="s">
        <v>367</v>
      </c>
      <c r="F202" s="220" t="s">
        <v>368</v>
      </c>
      <c r="G202" s="221" t="s">
        <v>180</v>
      </c>
      <c r="H202" s="222">
        <v>38.097</v>
      </c>
      <c r="I202" s="223"/>
      <c r="J202" s="224">
        <f>ROUND(I202*H202,2)</f>
        <v>0</v>
      </c>
      <c r="K202" s="220" t="s">
        <v>148</v>
      </c>
      <c r="L202" s="43"/>
      <c r="M202" s="278" t="s">
        <v>1</v>
      </c>
      <c r="N202" s="279" t="s">
        <v>44</v>
      </c>
      <c r="O202" s="280"/>
      <c r="P202" s="281">
        <f>O202*H202</f>
        <v>0</v>
      </c>
      <c r="Q202" s="281">
        <v>0</v>
      </c>
      <c r="R202" s="281">
        <f>Q202*H202</f>
        <v>0</v>
      </c>
      <c r="S202" s="281">
        <v>0</v>
      </c>
      <c r="T202" s="28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9" t="s">
        <v>144</v>
      </c>
      <c r="AT202" s="229" t="s">
        <v>139</v>
      </c>
      <c r="AU202" s="229" t="s">
        <v>87</v>
      </c>
      <c r="AY202" s="16" t="s">
        <v>138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6" t="s">
        <v>87</v>
      </c>
      <c r="BK202" s="230">
        <f>ROUND(I202*H202,2)</f>
        <v>0</v>
      </c>
      <c r="BL202" s="16" t="s">
        <v>144</v>
      </c>
      <c r="BM202" s="229" t="s">
        <v>369</v>
      </c>
    </row>
    <row r="203" spans="1:31" s="2" customFormat="1" ht="6.95" customHeight="1">
      <c r="A203" s="37"/>
      <c r="B203" s="65"/>
      <c r="C203" s="66"/>
      <c r="D203" s="66"/>
      <c r="E203" s="66"/>
      <c r="F203" s="66"/>
      <c r="G203" s="66"/>
      <c r="H203" s="66"/>
      <c r="I203" s="66"/>
      <c r="J203" s="66"/>
      <c r="K203" s="66"/>
      <c r="L203" s="43"/>
      <c r="M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</sheetData>
  <sheetProtection password="CC35" sheet="1" objects="1" scenarios="1" formatColumns="0" formatRows="0" autoFilter="0"/>
  <autoFilter ref="C120:K20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  <c r="AZ2" s="283" t="s">
        <v>370</v>
      </c>
      <c r="BA2" s="283" t="s">
        <v>371</v>
      </c>
      <c r="BB2" s="283" t="s">
        <v>372</v>
      </c>
      <c r="BC2" s="283" t="s">
        <v>373</v>
      </c>
      <c r="BD2" s="283" t="s">
        <v>89</v>
      </c>
    </row>
    <row r="3" spans="2:5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  <c r="AZ3" s="283" t="s">
        <v>374</v>
      </c>
      <c r="BA3" s="283" t="s">
        <v>375</v>
      </c>
      <c r="BB3" s="283" t="s">
        <v>372</v>
      </c>
      <c r="BC3" s="283" t="s">
        <v>376</v>
      </c>
      <c r="BD3" s="283" t="s">
        <v>89</v>
      </c>
    </row>
    <row r="4" spans="2:46" s="1" customFormat="1" ht="24.95" customHeight="1">
      <c r="B4" s="19"/>
      <c r="D4" s="147" t="s">
        <v>111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</v>
      </c>
      <c r="F7" s="149"/>
      <c r="G7" s="149"/>
      <c r="H7" s="149"/>
      <c r="L7" s="19"/>
    </row>
    <row r="8" spans="2:12" s="1" customFormat="1" ht="12" customHeight="1">
      <c r="B8" s="19"/>
      <c r="D8" s="149" t="s">
        <v>112</v>
      </c>
      <c r="L8" s="19"/>
    </row>
    <row r="9" spans="1:31" s="2" customFormat="1" ht="16.5" customHeight="1">
      <c r="A9" s="37"/>
      <c r="B9" s="43"/>
      <c r="C9" s="37"/>
      <c r="D9" s="37"/>
      <c r="E9" s="150" t="s">
        <v>377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378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379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19</v>
      </c>
      <c r="E13" s="37"/>
      <c r="F13" s="140" t="s">
        <v>1</v>
      </c>
      <c r="G13" s="37"/>
      <c r="H13" s="37"/>
      <c r="I13" s="149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21</v>
      </c>
      <c r="E14" s="37"/>
      <c r="F14" s="140" t="s">
        <v>22</v>
      </c>
      <c r="G14" s="37"/>
      <c r="H14" s="37"/>
      <c r="I14" s="149" t="s">
        <v>23</v>
      </c>
      <c r="J14" s="152" t="str">
        <f>'Rekapitulace stavby'!AN8</f>
        <v>7. 7. 2021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25</v>
      </c>
      <c r="E16" s="37"/>
      <c r="F16" s="37"/>
      <c r="G16" s="37"/>
      <c r="H16" s="37"/>
      <c r="I16" s="149" t="s">
        <v>26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27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49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34</v>
      </c>
      <c r="E25" s="37"/>
      <c r="F25" s="37"/>
      <c r="G25" s="37"/>
      <c r="H25" s="37"/>
      <c r="I25" s="149" t="s">
        <v>26</v>
      </c>
      <c r="J25" s="140" t="s">
        <v>35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36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23.25" customHeight="1">
      <c r="A29" s="153"/>
      <c r="B29" s="154"/>
      <c r="C29" s="153"/>
      <c r="D29" s="153"/>
      <c r="E29" s="155" t="s">
        <v>38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39</v>
      </c>
      <c r="E32" s="37"/>
      <c r="F32" s="37"/>
      <c r="G32" s="37"/>
      <c r="H32" s="37"/>
      <c r="I32" s="37"/>
      <c r="J32" s="159">
        <f>ROUND(J126,2)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41</v>
      </c>
      <c r="G34" s="37"/>
      <c r="H34" s="37"/>
      <c r="I34" s="160" t="s">
        <v>40</v>
      </c>
      <c r="J34" s="160" t="s">
        <v>42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43</v>
      </c>
      <c r="E35" s="149" t="s">
        <v>44</v>
      </c>
      <c r="F35" s="162">
        <f>ROUND((SUM(BE126:BE261)),2)</f>
        <v>0</v>
      </c>
      <c r="G35" s="37"/>
      <c r="H35" s="37"/>
      <c r="I35" s="163">
        <v>0.21</v>
      </c>
      <c r="J35" s="162">
        <f>ROUND(((SUM(BE126:BE261))*I35),2)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45</v>
      </c>
      <c r="F36" s="162">
        <f>ROUND((SUM(BF126:BF261)),2)</f>
        <v>0</v>
      </c>
      <c r="G36" s="37"/>
      <c r="H36" s="37"/>
      <c r="I36" s="163">
        <v>0.15</v>
      </c>
      <c r="J36" s="162">
        <f>ROUND(((SUM(BF126:BF261))*I36),2)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46</v>
      </c>
      <c r="F37" s="162">
        <f>ROUND((SUM(BG126:BG261)),2)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47</v>
      </c>
      <c r="F38" s="162">
        <f>ROUND((SUM(BH126:BH261)),2)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48</v>
      </c>
      <c r="F39" s="162">
        <f>ROUND((SUM(BI126:BI261)),2)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112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377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378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100.3 - Větev B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9"/>
      <c r="E91" s="39"/>
      <c r="F91" s="26" t="str">
        <f>F14</f>
        <v xml:space="preserve"> </v>
      </c>
      <c r="G91" s="39"/>
      <c r="H91" s="39"/>
      <c r="I91" s="31" t="s">
        <v>23</v>
      </c>
      <c r="J91" s="78" t="str">
        <f>IF(J14="","",J14)</f>
        <v>7. 7. 2021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25</v>
      </c>
      <c r="D93" s="39"/>
      <c r="E93" s="39"/>
      <c r="F93" s="26" t="str">
        <f>E17</f>
        <v>Město Studénka</v>
      </c>
      <c r="G93" s="39"/>
      <c r="H93" s="39"/>
      <c r="I93" s="31" t="s">
        <v>31</v>
      </c>
      <c r="J93" s="35" t="str">
        <f>E23</f>
        <v>PROJECT WORK s.r.o.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34</v>
      </c>
      <c r="J94" s="35" t="str">
        <f>E26</f>
        <v>Ladislav Pekárek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J126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380</v>
      </c>
      <c r="E99" s="190"/>
      <c r="F99" s="190"/>
      <c r="G99" s="190"/>
      <c r="H99" s="190"/>
      <c r="I99" s="190"/>
      <c r="J99" s="191">
        <f>J127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7"/>
      <c r="C100" s="188"/>
      <c r="D100" s="189" t="s">
        <v>381</v>
      </c>
      <c r="E100" s="190"/>
      <c r="F100" s="190"/>
      <c r="G100" s="190"/>
      <c r="H100" s="190"/>
      <c r="I100" s="190"/>
      <c r="J100" s="191">
        <f>J178</f>
        <v>0</v>
      </c>
      <c r="K100" s="188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7"/>
      <c r="C101" s="188"/>
      <c r="D101" s="189" t="s">
        <v>382</v>
      </c>
      <c r="E101" s="190"/>
      <c r="F101" s="190"/>
      <c r="G101" s="190"/>
      <c r="H101" s="190"/>
      <c r="I101" s="190"/>
      <c r="J101" s="191">
        <f>J183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7"/>
      <c r="C102" s="188"/>
      <c r="D102" s="189" t="s">
        <v>121</v>
      </c>
      <c r="E102" s="190"/>
      <c r="F102" s="190"/>
      <c r="G102" s="190"/>
      <c r="H102" s="190"/>
      <c r="I102" s="190"/>
      <c r="J102" s="191">
        <f>J217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7"/>
      <c r="C103" s="188"/>
      <c r="D103" s="189" t="s">
        <v>383</v>
      </c>
      <c r="E103" s="190"/>
      <c r="F103" s="190"/>
      <c r="G103" s="190"/>
      <c r="H103" s="190"/>
      <c r="I103" s="190"/>
      <c r="J103" s="191">
        <f>J237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7"/>
      <c r="C104" s="188"/>
      <c r="D104" s="189" t="s">
        <v>123</v>
      </c>
      <c r="E104" s="190"/>
      <c r="F104" s="190"/>
      <c r="G104" s="190"/>
      <c r="H104" s="190"/>
      <c r="I104" s="190"/>
      <c r="J104" s="191">
        <f>J260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124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82" t="str">
        <f>E7</f>
        <v>Infrastruktura Nová Horka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112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182" t="s">
        <v>377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378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E11</f>
        <v>100.3 - Větev B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21</v>
      </c>
      <c r="D120" s="39"/>
      <c r="E120" s="39"/>
      <c r="F120" s="26" t="str">
        <f>F14</f>
        <v xml:space="preserve"> </v>
      </c>
      <c r="G120" s="39"/>
      <c r="H120" s="39"/>
      <c r="I120" s="31" t="s">
        <v>23</v>
      </c>
      <c r="J120" s="78" t="str">
        <f>IF(J14="","",J14)</f>
        <v>7. 7. 2021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5.65" customHeight="1">
      <c r="A122" s="37"/>
      <c r="B122" s="38"/>
      <c r="C122" s="31" t="s">
        <v>25</v>
      </c>
      <c r="D122" s="39"/>
      <c r="E122" s="39"/>
      <c r="F122" s="26" t="str">
        <f>E17</f>
        <v>Město Studénka</v>
      </c>
      <c r="G122" s="39"/>
      <c r="H122" s="39"/>
      <c r="I122" s="31" t="s">
        <v>31</v>
      </c>
      <c r="J122" s="35" t="str">
        <f>E23</f>
        <v>PROJECT WORK s.r.o.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29</v>
      </c>
      <c r="D123" s="39"/>
      <c r="E123" s="39"/>
      <c r="F123" s="26" t="str">
        <f>IF(E20="","",E20)</f>
        <v>Vyplň údaj</v>
      </c>
      <c r="G123" s="39"/>
      <c r="H123" s="39"/>
      <c r="I123" s="31" t="s">
        <v>34</v>
      </c>
      <c r="J123" s="35" t="str">
        <f>E26</f>
        <v>Ladislav Pekárek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0" customFormat="1" ht="29.25" customHeight="1">
      <c r="A125" s="193"/>
      <c r="B125" s="194"/>
      <c r="C125" s="195" t="s">
        <v>125</v>
      </c>
      <c r="D125" s="196" t="s">
        <v>64</v>
      </c>
      <c r="E125" s="196" t="s">
        <v>60</v>
      </c>
      <c r="F125" s="196" t="s">
        <v>61</v>
      </c>
      <c r="G125" s="196" t="s">
        <v>126</v>
      </c>
      <c r="H125" s="196" t="s">
        <v>127</v>
      </c>
      <c r="I125" s="196" t="s">
        <v>128</v>
      </c>
      <c r="J125" s="196" t="s">
        <v>116</v>
      </c>
      <c r="K125" s="197" t="s">
        <v>129</v>
      </c>
      <c r="L125" s="198"/>
      <c r="M125" s="99" t="s">
        <v>1</v>
      </c>
      <c r="N125" s="100" t="s">
        <v>43</v>
      </c>
      <c r="O125" s="100" t="s">
        <v>130</v>
      </c>
      <c r="P125" s="100" t="s">
        <v>131</v>
      </c>
      <c r="Q125" s="100" t="s">
        <v>132</v>
      </c>
      <c r="R125" s="100" t="s">
        <v>133</v>
      </c>
      <c r="S125" s="100" t="s">
        <v>134</v>
      </c>
      <c r="T125" s="101" t="s">
        <v>135</v>
      </c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</row>
    <row r="126" spans="1:63" s="2" customFormat="1" ht="22.8" customHeight="1">
      <c r="A126" s="37"/>
      <c r="B126" s="38"/>
      <c r="C126" s="106" t="s">
        <v>136</v>
      </c>
      <c r="D126" s="39"/>
      <c r="E126" s="39"/>
      <c r="F126" s="39"/>
      <c r="G126" s="39"/>
      <c r="H126" s="39"/>
      <c r="I126" s="39"/>
      <c r="J126" s="199">
        <f>BK126</f>
        <v>0</v>
      </c>
      <c r="K126" s="39"/>
      <c r="L126" s="43"/>
      <c r="M126" s="102"/>
      <c r="N126" s="200"/>
      <c r="O126" s="103"/>
      <c r="P126" s="201">
        <f>P127+P178+P183+P217+P237+P260</f>
        <v>0</v>
      </c>
      <c r="Q126" s="103"/>
      <c r="R126" s="201">
        <f>R127+R178+R183+R217+R237+R260</f>
        <v>211.24977572000003</v>
      </c>
      <c r="S126" s="103"/>
      <c r="T126" s="202">
        <f>T127+T178+T183+T217+T237+T260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78</v>
      </c>
      <c r="AU126" s="16" t="s">
        <v>118</v>
      </c>
      <c r="BK126" s="203">
        <f>BK127+BK178+BK183+BK217+BK237+BK260</f>
        <v>0</v>
      </c>
    </row>
    <row r="127" spans="1:63" s="11" customFormat="1" ht="25.9" customHeight="1">
      <c r="A127" s="11"/>
      <c r="B127" s="204"/>
      <c r="C127" s="205"/>
      <c r="D127" s="206" t="s">
        <v>78</v>
      </c>
      <c r="E127" s="207" t="s">
        <v>87</v>
      </c>
      <c r="F127" s="207" t="s">
        <v>384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SUM(P128:P177)</f>
        <v>0</v>
      </c>
      <c r="Q127" s="212"/>
      <c r="R127" s="213">
        <f>SUM(R128:R177)</f>
        <v>4.984081799999999</v>
      </c>
      <c r="S127" s="212"/>
      <c r="T127" s="214">
        <f>SUM(T128:T177)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15" t="s">
        <v>87</v>
      </c>
      <c r="AT127" s="216" t="s">
        <v>78</v>
      </c>
      <c r="AU127" s="216" t="s">
        <v>79</v>
      </c>
      <c r="AY127" s="215" t="s">
        <v>138</v>
      </c>
      <c r="BK127" s="217">
        <f>SUM(BK128:BK177)</f>
        <v>0</v>
      </c>
    </row>
    <row r="128" spans="1:65" s="2" customFormat="1" ht="49.05" customHeight="1">
      <c r="A128" s="37"/>
      <c r="B128" s="38"/>
      <c r="C128" s="218" t="s">
        <v>87</v>
      </c>
      <c r="D128" s="218" t="s">
        <v>139</v>
      </c>
      <c r="E128" s="219" t="s">
        <v>140</v>
      </c>
      <c r="F128" s="220" t="s">
        <v>141</v>
      </c>
      <c r="G128" s="221" t="s">
        <v>142</v>
      </c>
      <c r="H128" s="222">
        <v>326.94</v>
      </c>
      <c r="I128" s="223"/>
      <c r="J128" s="224">
        <f>ROUND(I128*H128,2)</f>
        <v>0</v>
      </c>
      <c r="K128" s="220" t="s">
        <v>143</v>
      </c>
      <c r="L128" s="43"/>
      <c r="M128" s="225" t="s">
        <v>1</v>
      </c>
      <c r="N128" s="226" t="s">
        <v>44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144</v>
      </c>
      <c r="AT128" s="229" t="s">
        <v>139</v>
      </c>
      <c r="AU128" s="229" t="s">
        <v>87</v>
      </c>
      <c r="AY128" s="16" t="s">
        <v>138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87</v>
      </c>
      <c r="BK128" s="230">
        <f>ROUND(I128*H128,2)</f>
        <v>0</v>
      </c>
      <c r="BL128" s="16" t="s">
        <v>144</v>
      </c>
      <c r="BM128" s="229" t="s">
        <v>385</v>
      </c>
    </row>
    <row r="129" spans="1:65" s="2" customFormat="1" ht="49.05" customHeight="1">
      <c r="A129" s="37"/>
      <c r="B129" s="38"/>
      <c r="C129" s="218" t="s">
        <v>89</v>
      </c>
      <c r="D129" s="218" t="s">
        <v>139</v>
      </c>
      <c r="E129" s="219" t="s">
        <v>386</v>
      </c>
      <c r="F129" s="220" t="s">
        <v>387</v>
      </c>
      <c r="G129" s="221" t="s">
        <v>142</v>
      </c>
      <c r="H129" s="222">
        <v>384.31</v>
      </c>
      <c r="I129" s="223"/>
      <c r="J129" s="224">
        <f>ROUND(I129*H129,2)</f>
        <v>0</v>
      </c>
      <c r="K129" s="220" t="s">
        <v>148</v>
      </c>
      <c r="L129" s="43"/>
      <c r="M129" s="225" t="s">
        <v>1</v>
      </c>
      <c r="N129" s="226" t="s">
        <v>44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144</v>
      </c>
      <c r="AT129" s="229" t="s">
        <v>139</v>
      </c>
      <c r="AU129" s="229" t="s">
        <v>87</v>
      </c>
      <c r="AY129" s="16" t="s">
        <v>138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87</v>
      </c>
      <c r="BK129" s="230">
        <f>ROUND(I129*H129,2)</f>
        <v>0</v>
      </c>
      <c r="BL129" s="16" t="s">
        <v>144</v>
      </c>
      <c r="BM129" s="229" t="s">
        <v>388</v>
      </c>
    </row>
    <row r="130" spans="1:65" s="2" customFormat="1" ht="37.8" customHeight="1">
      <c r="A130" s="37"/>
      <c r="B130" s="38"/>
      <c r="C130" s="218" t="s">
        <v>156</v>
      </c>
      <c r="D130" s="218" t="s">
        <v>139</v>
      </c>
      <c r="E130" s="219" t="s">
        <v>389</v>
      </c>
      <c r="F130" s="220" t="s">
        <v>390</v>
      </c>
      <c r="G130" s="221" t="s">
        <v>142</v>
      </c>
      <c r="H130" s="222">
        <v>49.583</v>
      </c>
      <c r="I130" s="223"/>
      <c r="J130" s="224">
        <f>ROUND(I130*H130,2)</f>
        <v>0</v>
      </c>
      <c r="K130" s="220" t="s">
        <v>148</v>
      </c>
      <c r="L130" s="43"/>
      <c r="M130" s="225" t="s">
        <v>1</v>
      </c>
      <c r="N130" s="226" t="s">
        <v>44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144</v>
      </c>
      <c r="AT130" s="229" t="s">
        <v>139</v>
      </c>
      <c r="AU130" s="229" t="s">
        <v>87</v>
      </c>
      <c r="AY130" s="16" t="s">
        <v>138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87</v>
      </c>
      <c r="BK130" s="230">
        <f>ROUND(I130*H130,2)</f>
        <v>0</v>
      </c>
      <c r="BL130" s="16" t="s">
        <v>144</v>
      </c>
      <c r="BM130" s="229" t="s">
        <v>391</v>
      </c>
    </row>
    <row r="131" spans="1:51" s="12" customFormat="1" ht="12">
      <c r="A131" s="12"/>
      <c r="B131" s="231"/>
      <c r="C131" s="232"/>
      <c r="D131" s="233" t="s">
        <v>150</v>
      </c>
      <c r="E131" s="234" t="s">
        <v>1</v>
      </c>
      <c r="F131" s="235" t="s">
        <v>392</v>
      </c>
      <c r="G131" s="232"/>
      <c r="H131" s="234" t="s">
        <v>1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1" t="s">
        <v>150</v>
      </c>
      <c r="AU131" s="241" t="s">
        <v>87</v>
      </c>
      <c r="AV131" s="12" t="s">
        <v>87</v>
      </c>
      <c r="AW131" s="12" t="s">
        <v>33</v>
      </c>
      <c r="AX131" s="12" t="s">
        <v>79</v>
      </c>
      <c r="AY131" s="241" t="s">
        <v>138</v>
      </c>
    </row>
    <row r="132" spans="1:51" s="12" customFormat="1" ht="12">
      <c r="A132" s="12"/>
      <c r="B132" s="231"/>
      <c r="C132" s="232"/>
      <c r="D132" s="233" t="s">
        <v>150</v>
      </c>
      <c r="E132" s="234" t="s">
        <v>1</v>
      </c>
      <c r="F132" s="235" t="s">
        <v>393</v>
      </c>
      <c r="G132" s="232"/>
      <c r="H132" s="234" t="s">
        <v>1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41" t="s">
        <v>150</v>
      </c>
      <c r="AU132" s="241" t="s">
        <v>87</v>
      </c>
      <c r="AV132" s="12" t="s">
        <v>87</v>
      </c>
      <c r="AW132" s="12" t="s">
        <v>33</v>
      </c>
      <c r="AX132" s="12" t="s">
        <v>79</v>
      </c>
      <c r="AY132" s="241" t="s">
        <v>138</v>
      </c>
    </row>
    <row r="133" spans="1:51" s="13" customFormat="1" ht="12">
      <c r="A133" s="13"/>
      <c r="B133" s="242"/>
      <c r="C133" s="243"/>
      <c r="D133" s="233" t="s">
        <v>150</v>
      </c>
      <c r="E133" s="244" t="s">
        <v>1</v>
      </c>
      <c r="F133" s="245" t="s">
        <v>394</v>
      </c>
      <c r="G133" s="243"/>
      <c r="H133" s="246">
        <v>49.583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2" t="s">
        <v>150</v>
      </c>
      <c r="AU133" s="252" t="s">
        <v>87</v>
      </c>
      <c r="AV133" s="13" t="s">
        <v>89</v>
      </c>
      <c r="AW133" s="13" t="s">
        <v>33</v>
      </c>
      <c r="AX133" s="13" t="s">
        <v>87</v>
      </c>
      <c r="AY133" s="252" t="s">
        <v>138</v>
      </c>
    </row>
    <row r="134" spans="1:65" s="2" customFormat="1" ht="49.05" customHeight="1">
      <c r="A134" s="37"/>
      <c r="B134" s="38"/>
      <c r="C134" s="218" t="s">
        <v>144</v>
      </c>
      <c r="D134" s="218" t="s">
        <v>139</v>
      </c>
      <c r="E134" s="219" t="s">
        <v>395</v>
      </c>
      <c r="F134" s="220" t="s">
        <v>396</v>
      </c>
      <c r="G134" s="221" t="s">
        <v>142</v>
      </c>
      <c r="H134" s="222">
        <v>49.583</v>
      </c>
      <c r="I134" s="223"/>
      <c r="J134" s="224">
        <f>ROUND(I134*H134,2)</f>
        <v>0</v>
      </c>
      <c r="K134" s="220" t="s">
        <v>143</v>
      </c>
      <c r="L134" s="43"/>
      <c r="M134" s="225" t="s">
        <v>1</v>
      </c>
      <c r="N134" s="226" t="s">
        <v>44</v>
      </c>
      <c r="O134" s="90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9" t="s">
        <v>144</v>
      </c>
      <c r="AT134" s="229" t="s">
        <v>139</v>
      </c>
      <c r="AU134" s="229" t="s">
        <v>87</v>
      </c>
      <c r="AY134" s="16" t="s">
        <v>138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6" t="s">
        <v>87</v>
      </c>
      <c r="BK134" s="230">
        <f>ROUND(I134*H134,2)</f>
        <v>0</v>
      </c>
      <c r="BL134" s="16" t="s">
        <v>144</v>
      </c>
      <c r="BM134" s="229" t="s">
        <v>397</v>
      </c>
    </row>
    <row r="135" spans="1:65" s="2" customFormat="1" ht="24.15" customHeight="1">
      <c r="A135" s="37"/>
      <c r="B135" s="38"/>
      <c r="C135" s="218" t="s">
        <v>168</v>
      </c>
      <c r="D135" s="218" t="s">
        <v>139</v>
      </c>
      <c r="E135" s="219" t="s">
        <v>398</v>
      </c>
      <c r="F135" s="220" t="s">
        <v>399</v>
      </c>
      <c r="G135" s="221" t="s">
        <v>142</v>
      </c>
      <c r="H135" s="222">
        <v>13.767</v>
      </c>
      <c r="I135" s="223"/>
      <c r="J135" s="224">
        <f>ROUND(I135*H135,2)</f>
        <v>0</v>
      </c>
      <c r="K135" s="220" t="s">
        <v>148</v>
      </c>
      <c r="L135" s="43"/>
      <c r="M135" s="225" t="s">
        <v>1</v>
      </c>
      <c r="N135" s="226" t="s">
        <v>44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144</v>
      </c>
      <c r="AT135" s="229" t="s">
        <v>139</v>
      </c>
      <c r="AU135" s="229" t="s">
        <v>87</v>
      </c>
      <c r="AY135" s="16" t="s">
        <v>138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87</v>
      </c>
      <c r="BK135" s="230">
        <f>ROUND(I135*H135,2)</f>
        <v>0</v>
      </c>
      <c r="BL135" s="16" t="s">
        <v>144</v>
      </c>
      <c r="BM135" s="229" t="s">
        <v>400</v>
      </c>
    </row>
    <row r="136" spans="1:51" s="12" customFormat="1" ht="12">
      <c r="A136" s="12"/>
      <c r="B136" s="231"/>
      <c r="C136" s="232"/>
      <c r="D136" s="233" t="s">
        <v>150</v>
      </c>
      <c r="E136" s="234" t="s">
        <v>1</v>
      </c>
      <c r="F136" s="235" t="s">
        <v>393</v>
      </c>
      <c r="G136" s="232"/>
      <c r="H136" s="234" t="s">
        <v>1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41" t="s">
        <v>150</v>
      </c>
      <c r="AU136" s="241" t="s">
        <v>87</v>
      </c>
      <c r="AV136" s="12" t="s">
        <v>87</v>
      </c>
      <c r="AW136" s="12" t="s">
        <v>33</v>
      </c>
      <c r="AX136" s="12" t="s">
        <v>79</v>
      </c>
      <c r="AY136" s="241" t="s">
        <v>138</v>
      </c>
    </row>
    <row r="137" spans="1:51" s="13" customFormat="1" ht="12">
      <c r="A137" s="13"/>
      <c r="B137" s="242"/>
      <c r="C137" s="243"/>
      <c r="D137" s="233" t="s">
        <v>150</v>
      </c>
      <c r="E137" s="244" t="s">
        <v>1</v>
      </c>
      <c r="F137" s="245" t="s">
        <v>401</v>
      </c>
      <c r="G137" s="243"/>
      <c r="H137" s="246">
        <v>13.767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2" t="s">
        <v>150</v>
      </c>
      <c r="AU137" s="252" t="s">
        <v>87</v>
      </c>
      <c r="AV137" s="13" t="s">
        <v>89</v>
      </c>
      <c r="AW137" s="13" t="s">
        <v>33</v>
      </c>
      <c r="AX137" s="13" t="s">
        <v>87</v>
      </c>
      <c r="AY137" s="252" t="s">
        <v>138</v>
      </c>
    </row>
    <row r="138" spans="1:65" s="2" customFormat="1" ht="37.8" customHeight="1">
      <c r="A138" s="37"/>
      <c r="B138" s="38"/>
      <c r="C138" s="218" t="s">
        <v>173</v>
      </c>
      <c r="D138" s="218" t="s">
        <v>139</v>
      </c>
      <c r="E138" s="219" t="s">
        <v>402</v>
      </c>
      <c r="F138" s="220" t="s">
        <v>403</v>
      </c>
      <c r="G138" s="221" t="s">
        <v>142</v>
      </c>
      <c r="H138" s="222">
        <v>13.767</v>
      </c>
      <c r="I138" s="223"/>
      <c r="J138" s="224">
        <f>ROUND(I138*H138,2)</f>
        <v>0</v>
      </c>
      <c r="K138" s="220" t="s">
        <v>143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144</v>
      </c>
      <c r="AT138" s="229" t="s">
        <v>139</v>
      </c>
      <c r="AU138" s="229" t="s">
        <v>87</v>
      </c>
      <c r="AY138" s="16" t="s">
        <v>138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144</v>
      </c>
      <c r="BM138" s="229" t="s">
        <v>404</v>
      </c>
    </row>
    <row r="139" spans="1:65" s="2" customFormat="1" ht="62.7" customHeight="1">
      <c r="A139" s="37"/>
      <c r="B139" s="38"/>
      <c r="C139" s="218" t="s">
        <v>177</v>
      </c>
      <c r="D139" s="218" t="s">
        <v>139</v>
      </c>
      <c r="E139" s="219" t="s">
        <v>164</v>
      </c>
      <c r="F139" s="220" t="s">
        <v>165</v>
      </c>
      <c r="G139" s="221" t="s">
        <v>142</v>
      </c>
      <c r="H139" s="222">
        <v>447.66</v>
      </c>
      <c r="I139" s="223"/>
      <c r="J139" s="224">
        <f>ROUND(I139*H139,2)</f>
        <v>0</v>
      </c>
      <c r="K139" s="220" t="s">
        <v>148</v>
      </c>
      <c r="L139" s="43"/>
      <c r="M139" s="225" t="s">
        <v>1</v>
      </c>
      <c r="N139" s="226" t="s">
        <v>44</v>
      </c>
      <c r="O139" s="90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9" t="s">
        <v>144</v>
      </c>
      <c r="AT139" s="229" t="s">
        <v>139</v>
      </c>
      <c r="AU139" s="229" t="s">
        <v>87</v>
      </c>
      <c r="AY139" s="16" t="s">
        <v>138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6" t="s">
        <v>87</v>
      </c>
      <c r="BK139" s="230">
        <f>ROUND(I139*H139,2)</f>
        <v>0</v>
      </c>
      <c r="BL139" s="16" t="s">
        <v>144</v>
      </c>
      <c r="BM139" s="229" t="s">
        <v>405</v>
      </c>
    </row>
    <row r="140" spans="1:51" s="12" customFormat="1" ht="12">
      <c r="A140" s="12"/>
      <c r="B140" s="231"/>
      <c r="C140" s="232"/>
      <c r="D140" s="233" t="s">
        <v>150</v>
      </c>
      <c r="E140" s="234" t="s">
        <v>1</v>
      </c>
      <c r="F140" s="235" t="s">
        <v>406</v>
      </c>
      <c r="G140" s="232"/>
      <c r="H140" s="234" t="s">
        <v>1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41" t="s">
        <v>150</v>
      </c>
      <c r="AU140" s="241" t="s">
        <v>87</v>
      </c>
      <c r="AV140" s="12" t="s">
        <v>87</v>
      </c>
      <c r="AW140" s="12" t="s">
        <v>33</v>
      </c>
      <c r="AX140" s="12" t="s">
        <v>79</v>
      </c>
      <c r="AY140" s="241" t="s">
        <v>138</v>
      </c>
    </row>
    <row r="141" spans="1:51" s="13" customFormat="1" ht="12">
      <c r="A141" s="13"/>
      <c r="B141" s="242"/>
      <c r="C141" s="243"/>
      <c r="D141" s="233" t="s">
        <v>150</v>
      </c>
      <c r="E141" s="244" t="s">
        <v>1</v>
      </c>
      <c r="F141" s="245" t="s">
        <v>407</v>
      </c>
      <c r="G141" s="243"/>
      <c r="H141" s="246">
        <v>384.31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2" t="s">
        <v>150</v>
      </c>
      <c r="AU141" s="252" t="s">
        <v>87</v>
      </c>
      <c r="AV141" s="13" t="s">
        <v>89</v>
      </c>
      <c r="AW141" s="13" t="s">
        <v>33</v>
      </c>
      <c r="AX141" s="13" t="s">
        <v>79</v>
      </c>
      <c r="AY141" s="252" t="s">
        <v>138</v>
      </c>
    </row>
    <row r="142" spans="1:51" s="12" customFormat="1" ht="12">
      <c r="A142" s="12"/>
      <c r="B142" s="231"/>
      <c r="C142" s="232"/>
      <c r="D142" s="233" t="s">
        <v>150</v>
      </c>
      <c r="E142" s="234" t="s">
        <v>1</v>
      </c>
      <c r="F142" s="235" t="s">
        <v>408</v>
      </c>
      <c r="G142" s="232"/>
      <c r="H142" s="234" t="s">
        <v>1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41" t="s">
        <v>150</v>
      </c>
      <c r="AU142" s="241" t="s">
        <v>87</v>
      </c>
      <c r="AV142" s="12" t="s">
        <v>87</v>
      </c>
      <c r="AW142" s="12" t="s">
        <v>33</v>
      </c>
      <c r="AX142" s="12" t="s">
        <v>79</v>
      </c>
      <c r="AY142" s="241" t="s">
        <v>138</v>
      </c>
    </row>
    <row r="143" spans="1:51" s="13" customFormat="1" ht="12">
      <c r="A143" s="13"/>
      <c r="B143" s="242"/>
      <c r="C143" s="243"/>
      <c r="D143" s="233" t="s">
        <v>150</v>
      </c>
      <c r="E143" s="244" t="s">
        <v>1</v>
      </c>
      <c r="F143" s="245" t="s">
        <v>409</v>
      </c>
      <c r="G143" s="243"/>
      <c r="H143" s="246">
        <v>49.583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2" t="s">
        <v>150</v>
      </c>
      <c r="AU143" s="252" t="s">
        <v>87</v>
      </c>
      <c r="AV143" s="13" t="s">
        <v>89</v>
      </c>
      <c r="AW143" s="13" t="s">
        <v>33</v>
      </c>
      <c r="AX143" s="13" t="s">
        <v>79</v>
      </c>
      <c r="AY143" s="252" t="s">
        <v>138</v>
      </c>
    </row>
    <row r="144" spans="1:51" s="12" customFormat="1" ht="12">
      <c r="A144" s="12"/>
      <c r="B144" s="231"/>
      <c r="C144" s="232"/>
      <c r="D144" s="233" t="s">
        <v>150</v>
      </c>
      <c r="E144" s="234" t="s">
        <v>1</v>
      </c>
      <c r="F144" s="235" t="s">
        <v>410</v>
      </c>
      <c r="G144" s="232"/>
      <c r="H144" s="234" t="s">
        <v>1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1" t="s">
        <v>150</v>
      </c>
      <c r="AU144" s="241" t="s">
        <v>87</v>
      </c>
      <c r="AV144" s="12" t="s">
        <v>87</v>
      </c>
      <c r="AW144" s="12" t="s">
        <v>33</v>
      </c>
      <c r="AX144" s="12" t="s">
        <v>79</v>
      </c>
      <c r="AY144" s="241" t="s">
        <v>138</v>
      </c>
    </row>
    <row r="145" spans="1:51" s="13" customFormat="1" ht="12">
      <c r="A145" s="13"/>
      <c r="B145" s="242"/>
      <c r="C145" s="243"/>
      <c r="D145" s="233" t="s">
        <v>150</v>
      </c>
      <c r="E145" s="244" t="s">
        <v>1</v>
      </c>
      <c r="F145" s="245" t="s">
        <v>411</v>
      </c>
      <c r="G145" s="243"/>
      <c r="H145" s="246">
        <v>13.767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2" t="s">
        <v>150</v>
      </c>
      <c r="AU145" s="252" t="s">
        <v>87</v>
      </c>
      <c r="AV145" s="13" t="s">
        <v>89</v>
      </c>
      <c r="AW145" s="13" t="s">
        <v>33</v>
      </c>
      <c r="AX145" s="13" t="s">
        <v>79</v>
      </c>
      <c r="AY145" s="252" t="s">
        <v>138</v>
      </c>
    </row>
    <row r="146" spans="1:51" s="14" customFormat="1" ht="12">
      <c r="A146" s="14"/>
      <c r="B146" s="253"/>
      <c r="C146" s="254"/>
      <c r="D146" s="233" t="s">
        <v>150</v>
      </c>
      <c r="E146" s="255" t="s">
        <v>1</v>
      </c>
      <c r="F146" s="256" t="s">
        <v>155</v>
      </c>
      <c r="G146" s="254"/>
      <c r="H146" s="257">
        <v>447.66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150</v>
      </c>
      <c r="AU146" s="263" t="s">
        <v>87</v>
      </c>
      <c r="AV146" s="14" t="s">
        <v>144</v>
      </c>
      <c r="AW146" s="14" t="s">
        <v>33</v>
      </c>
      <c r="AX146" s="14" t="s">
        <v>87</v>
      </c>
      <c r="AY146" s="263" t="s">
        <v>138</v>
      </c>
    </row>
    <row r="147" spans="1:65" s="2" customFormat="1" ht="76.35" customHeight="1">
      <c r="A147" s="37"/>
      <c r="B147" s="38"/>
      <c r="C147" s="218" t="s">
        <v>183</v>
      </c>
      <c r="D147" s="218" t="s">
        <v>139</v>
      </c>
      <c r="E147" s="219" t="s">
        <v>412</v>
      </c>
      <c r="F147" s="220" t="s">
        <v>413</v>
      </c>
      <c r="G147" s="221" t="s">
        <v>142</v>
      </c>
      <c r="H147" s="222">
        <v>4476.6</v>
      </c>
      <c r="I147" s="223"/>
      <c r="J147" s="224">
        <f>ROUND(I147*H147,2)</f>
        <v>0</v>
      </c>
      <c r="K147" s="220" t="s">
        <v>148</v>
      </c>
      <c r="L147" s="43"/>
      <c r="M147" s="225" t="s">
        <v>1</v>
      </c>
      <c r="N147" s="226" t="s">
        <v>44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144</v>
      </c>
      <c r="AT147" s="229" t="s">
        <v>139</v>
      </c>
      <c r="AU147" s="229" t="s">
        <v>87</v>
      </c>
      <c r="AY147" s="16" t="s">
        <v>138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87</v>
      </c>
      <c r="BK147" s="230">
        <f>ROUND(I147*H147,2)</f>
        <v>0</v>
      </c>
      <c r="BL147" s="16" t="s">
        <v>144</v>
      </c>
      <c r="BM147" s="229" t="s">
        <v>414</v>
      </c>
    </row>
    <row r="148" spans="1:51" s="13" customFormat="1" ht="12">
      <c r="A148" s="13"/>
      <c r="B148" s="242"/>
      <c r="C148" s="243"/>
      <c r="D148" s="233" t="s">
        <v>150</v>
      </c>
      <c r="E148" s="243"/>
      <c r="F148" s="245" t="s">
        <v>415</v>
      </c>
      <c r="G148" s="243"/>
      <c r="H148" s="246">
        <v>4476.6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2" t="s">
        <v>150</v>
      </c>
      <c r="AU148" s="252" t="s">
        <v>87</v>
      </c>
      <c r="AV148" s="13" t="s">
        <v>89</v>
      </c>
      <c r="AW148" s="13" t="s">
        <v>4</v>
      </c>
      <c r="AX148" s="13" t="s">
        <v>87</v>
      </c>
      <c r="AY148" s="252" t="s">
        <v>138</v>
      </c>
    </row>
    <row r="149" spans="1:65" s="2" customFormat="1" ht="37.8" customHeight="1">
      <c r="A149" s="37"/>
      <c r="B149" s="38"/>
      <c r="C149" s="218" t="s">
        <v>193</v>
      </c>
      <c r="D149" s="218" t="s">
        <v>139</v>
      </c>
      <c r="E149" s="219" t="s">
        <v>174</v>
      </c>
      <c r="F149" s="220" t="s">
        <v>175</v>
      </c>
      <c r="G149" s="221" t="s">
        <v>142</v>
      </c>
      <c r="H149" s="222">
        <v>447.66</v>
      </c>
      <c r="I149" s="223"/>
      <c r="J149" s="224">
        <f>ROUND(I149*H149,2)</f>
        <v>0</v>
      </c>
      <c r="K149" s="220" t="s">
        <v>148</v>
      </c>
      <c r="L149" s="43"/>
      <c r="M149" s="225" t="s">
        <v>1</v>
      </c>
      <c r="N149" s="226" t="s">
        <v>44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144</v>
      </c>
      <c r="AT149" s="229" t="s">
        <v>139</v>
      </c>
      <c r="AU149" s="229" t="s">
        <v>87</v>
      </c>
      <c r="AY149" s="16" t="s">
        <v>138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87</v>
      </c>
      <c r="BK149" s="230">
        <f>ROUND(I149*H149,2)</f>
        <v>0</v>
      </c>
      <c r="BL149" s="16" t="s">
        <v>144</v>
      </c>
      <c r="BM149" s="229" t="s">
        <v>416</v>
      </c>
    </row>
    <row r="150" spans="1:65" s="2" customFormat="1" ht="37.8" customHeight="1">
      <c r="A150" s="37"/>
      <c r="B150" s="38"/>
      <c r="C150" s="218" t="s">
        <v>198</v>
      </c>
      <c r="D150" s="218" t="s">
        <v>139</v>
      </c>
      <c r="E150" s="219" t="s">
        <v>178</v>
      </c>
      <c r="F150" s="220" t="s">
        <v>179</v>
      </c>
      <c r="G150" s="221" t="s">
        <v>180</v>
      </c>
      <c r="H150" s="222">
        <v>805.788</v>
      </c>
      <c r="I150" s="223"/>
      <c r="J150" s="224">
        <f>ROUND(I150*H150,2)</f>
        <v>0</v>
      </c>
      <c r="K150" s="220" t="s">
        <v>148</v>
      </c>
      <c r="L150" s="43"/>
      <c r="M150" s="225" t="s">
        <v>1</v>
      </c>
      <c r="N150" s="226" t="s">
        <v>44</v>
      </c>
      <c r="O150" s="90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9" t="s">
        <v>144</v>
      </c>
      <c r="AT150" s="229" t="s">
        <v>139</v>
      </c>
      <c r="AU150" s="229" t="s">
        <v>87</v>
      </c>
      <c r="AY150" s="16" t="s">
        <v>138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6" t="s">
        <v>87</v>
      </c>
      <c r="BK150" s="230">
        <f>ROUND(I150*H150,2)</f>
        <v>0</v>
      </c>
      <c r="BL150" s="16" t="s">
        <v>144</v>
      </c>
      <c r="BM150" s="229" t="s">
        <v>417</v>
      </c>
    </row>
    <row r="151" spans="1:51" s="13" customFormat="1" ht="12">
      <c r="A151" s="13"/>
      <c r="B151" s="242"/>
      <c r="C151" s="243"/>
      <c r="D151" s="233" t="s">
        <v>150</v>
      </c>
      <c r="E151" s="243"/>
      <c r="F151" s="245" t="s">
        <v>418</v>
      </c>
      <c r="G151" s="243"/>
      <c r="H151" s="246">
        <v>805.788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2" t="s">
        <v>150</v>
      </c>
      <c r="AU151" s="252" t="s">
        <v>87</v>
      </c>
      <c r="AV151" s="13" t="s">
        <v>89</v>
      </c>
      <c r="AW151" s="13" t="s">
        <v>4</v>
      </c>
      <c r="AX151" s="13" t="s">
        <v>87</v>
      </c>
      <c r="AY151" s="252" t="s">
        <v>138</v>
      </c>
    </row>
    <row r="152" spans="1:65" s="2" customFormat="1" ht="62.7" customHeight="1">
      <c r="A152" s="37"/>
      <c r="B152" s="38"/>
      <c r="C152" s="218" t="s">
        <v>205</v>
      </c>
      <c r="D152" s="218" t="s">
        <v>139</v>
      </c>
      <c r="E152" s="219" t="s">
        <v>419</v>
      </c>
      <c r="F152" s="220" t="s">
        <v>420</v>
      </c>
      <c r="G152" s="221" t="s">
        <v>142</v>
      </c>
      <c r="H152" s="222">
        <v>13.183</v>
      </c>
      <c r="I152" s="223"/>
      <c r="J152" s="224">
        <f>ROUND(I152*H152,2)</f>
        <v>0</v>
      </c>
      <c r="K152" s="220" t="s">
        <v>148</v>
      </c>
      <c r="L152" s="43"/>
      <c r="M152" s="225" t="s">
        <v>1</v>
      </c>
      <c r="N152" s="226" t="s">
        <v>44</v>
      </c>
      <c r="O152" s="90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144</v>
      </c>
      <c r="AT152" s="229" t="s">
        <v>139</v>
      </c>
      <c r="AU152" s="229" t="s">
        <v>87</v>
      </c>
      <c r="AY152" s="16" t="s">
        <v>138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87</v>
      </c>
      <c r="BK152" s="230">
        <f>ROUND(I152*H152,2)</f>
        <v>0</v>
      </c>
      <c r="BL152" s="16" t="s">
        <v>144</v>
      </c>
      <c r="BM152" s="229" t="s">
        <v>421</v>
      </c>
    </row>
    <row r="153" spans="1:51" s="12" customFormat="1" ht="12">
      <c r="A153" s="12"/>
      <c r="B153" s="231"/>
      <c r="C153" s="232"/>
      <c r="D153" s="233" t="s">
        <v>150</v>
      </c>
      <c r="E153" s="234" t="s">
        <v>1</v>
      </c>
      <c r="F153" s="235" t="s">
        <v>393</v>
      </c>
      <c r="G153" s="232"/>
      <c r="H153" s="234" t="s">
        <v>1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41" t="s">
        <v>150</v>
      </c>
      <c r="AU153" s="241" t="s">
        <v>87</v>
      </c>
      <c r="AV153" s="12" t="s">
        <v>87</v>
      </c>
      <c r="AW153" s="12" t="s">
        <v>33</v>
      </c>
      <c r="AX153" s="12" t="s">
        <v>79</v>
      </c>
      <c r="AY153" s="241" t="s">
        <v>138</v>
      </c>
    </row>
    <row r="154" spans="1:51" s="13" customFormat="1" ht="12">
      <c r="A154" s="13"/>
      <c r="B154" s="242"/>
      <c r="C154" s="243"/>
      <c r="D154" s="233" t="s">
        <v>150</v>
      </c>
      <c r="E154" s="244" t="s">
        <v>1</v>
      </c>
      <c r="F154" s="245" t="s">
        <v>422</v>
      </c>
      <c r="G154" s="243"/>
      <c r="H154" s="246">
        <v>13.183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2" t="s">
        <v>150</v>
      </c>
      <c r="AU154" s="252" t="s">
        <v>87</v>
      </c>
      <c r="AV154" s="13" t="s">
        <v>89</v>
      </c>
      <c r="AW154" s="13" t="s">
        <v>33</v>
      </c>
      <c r="AX154" s="13" t="s">
        <v>87</v>
      </c>
      <c r="AY154" s="252" t="s">
        <v>138</v>
      </c>
    </row>
    <row r="155" spans="1:65" s="2" customFormat="1" ht="14.4" customHeight="1">
      <c r="A155" s="37"/>
      <c r="B155" s="38"/>
      <c r="C155" s="264" t="s">
        <v>209</v>
      </c>
      <c r="D155" s="264" t="s">
        <v>199</v>
      </c>
      <c r="E155" s="265" t="s">
        <v>200</v>
      </c>
      <c r="F155" s="266" t="s">
        <v>201</v>
      </c>
      <c r="G155" s="267" t="s">
        <v>180</v>
      </c>
      <c r="H155" s="268">
        <v>26.366</v>
      </c>
      <c r="I155" s="269"/>
      <c r="J155" s="270">
        <f>ROUND(I155*H155,2)</f>
        <v>0</v>
      </c>
      <c r="K155" s="266" t="s">
        <v>148</v>
      </c>
      <c r="L155" s="271"/>
      <c r="M155" s="272" t="s">
        <v>1</v>
      </c>
      <c r="N155" s="273" t="s">
        <v>44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183</v>
      </c>
      <c r="AT155" s="229" t="s">
        <v>199</v>
      </c>
      <c r="AU155" s="229" t="s">
        <v>87</v>
      </c>
      <c r="AY155" s="16" t="s">
        <v>138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87</v>
      </c>
      <c r="BK155" s="230">
        <f>ROUND(I155*H155,2)</f>
        <v>0</v>
      </c>
      <c r="BL155" s="16" t="s">
        <v>144</v>
      </c>
      <c r="BM155" s="229" t="s">
        <v>423</v>
      </c>
    </row>
    <row r="156" spans="1:51" s="13" customFormat="1" ht="12">
      <c r="A156" s="13"/>
      <c r="B156" s="242"/>
      <c r="C156" s="243"/>
      <c r="D156" s="233" t="s">
        <v>150</v>
      </c>
      <c r="E156" s="243"/>
      <c r="F156" s="245" t="s">
        <v>424</v>
      </c>
      <c r="G156" s="243"/>
      <c r="H156" s="246">
        <v>26.366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2" t="s">
        <v>150</v>
      </c>
      <c r="AU156" s="252" t="s">
        <v>87</v>
      </c>
      <c r="AV156" s="13" t="s">
        <v>89</v>
      </c>
      <c r="AW156" s="13" t="s">
        <v>4</v>
      </c>
      <c r="AX156" s="13" t="s">
        <v>87</v>
      </c>
      <c r="AY156" s="252" t="s">
        <v>138</v>
      </c>
    </row>
    <row r="157" spans="1:65" s="2" customFormat="1" ht="37.8" customHeight="1">
      <c r="A157" s="37"/>
      <c r="B157" s="38"/>
      <c r="C157" s="218" t="s">
        <v>214</v>
      </c>
      <c r="D157" s="218" t="s">
        <v>139</v>
      </c>
      <c r="E157" s="219" t="s">
        <v>425</v>
      </c>
      <c r="F157" s="220" t="s">
        <v>426</v>
      </c>
      <c r="G157" s="221" t="s">
        <v>372</v>
      </c>
      <c r="H157" s="222">
        <v>1307.8</v>
      </c>
      <c r="I157" s="223"/>
      <c r="J157" s="224">
        <f>ROUND(I157*H157,2)</f>
        <v>0</v>
      </c>
      <c r="K157" s="220" t="s">
        <v>148</v>
      </c>
      <c r="L157" s="43"/>
      <c r="M157" s="225" t="s">
        <v>1</v>
      </c>
      <c r="N157" s="226" t="s">
        <v>44</v>
      </c>
      <c r="O157" s="90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144</v>
      </c>
      <c r="AT157" s="229" t="s">
        <v>139</v>
      </c>
      <c r="AU157" s="229" t="s">
        <v>87</v>
      </c>
      <c r="AY157" s="16" t="s">
        <v>138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87</v>
      </c>
      <c r="BK157" s="230">
        <f>ROUND(I157*H157,2)</f>
        <v>0</v>
      </c>
      <c r="BL157" s="16" t="s">
        <v>144</v>
      </c>
      <c r="BM157" s="229" t="s">
        <v>427</v>
      </c>
    </row>
    <row r="158" spans="1:51" s="12" customFormat="1" ht="12">
      <c r="A158" s="12"/>
      <c r="B158" s="231"/>
      <c r="C158" s="232"/>
      <c r="D158" s="233" t="s">
        <v>150</v>
      </c>
      <c r="E158" s="234" t="s">
        <v>1</v>
      </c>
      <c r="F158" s="235" t="s">
        <v>428</v>
      </c>
      <c r="G158" s="232"/>
      <c r="H158" s="234" t="s">
        <v>1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41" t="s">
        <v>150</v>
      </c>
      <c r="AU158" s="241" t="s">
        <v>87</v>
      </c>
      <c r="AV158" s="12" t="s">
        <v>87</v>
      </c>
      <c r="AW158" s="12" t="s">
        <v>33</v>
      </c>
      <c r="AX158" s="12" t="s">
        <v>79</v>
      </c>
      <c r="AY158" s="241" t="s">
        <v>138</v>
      </c>
    </row>
    <row r="159" spans="1:51" s="13" customFormat="1" ht="12">
      <c r="A159" s="13"/>
      <c r="B159" s="242"/>
      <c r="C159" s="243"/>
      <c r="D159" s="233" t="s">
        <v>150</v>
      </c>
      <c r="E159" s="244" t="s">
        <v>1</v>
      </c>
      <c r="F159" s="245" t="s">
        <v>429</v>
      </c>
      <c r="G159" s="243"/>
      <c r="H159" s="246">
        <v>367.68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2" t="s">
        <v>150</v>
      </c>
      <c r="AU159" s="252" t="s">
        <v>87</v>
      </c>
      <c r="AV159" s="13" t="s">
        <v>89</v>
      </c>
      <c r="AW159" s="13" t="s">
        <v>33</v>
      </c>
      <c r="AX159" s="13" t="s">
        <v>79</v>
      </c>
      <c r="AY159" s="252" t="s">
        <v>138</v>
      </c>
    </row>
    <row r="160" spans="1:51" s="12" customFormat="1" ht="12">
      <c r="A160" s="12"/>
      <c r="B160" s="231"/>
      <c r="C160" s="232"/>
      <c r="D160" s="233" t="s">
        <v>150</v>
      </c>
      <c r="E160" s="234" t="s">
        <v>1</v>
      </c>
      <c r="F160" s="235" t="s">
        <v>430</v>
      </c>
      <c r="G160" s="232"/>
      <c r="H160" s="234" t="s">
        <v>1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41" t="s">
        <v>150</v>
      </c>
      <c r="AU160" s="241" t="s">
        <v>87</v>
      </c>
      <c r="AV160" s="12" t="s">
        <v>87</v>
      </c>
      <c r="AW160" s="12" t="s">
        <v>33</v>
      </c>
      <c r="AX160" s="12" t="s">
        <v>79</v>
      </c>
      <c r="AY160" s="241" t="s">
        <v>138</v>
      </c>
    </row>
    <row r="161" spans="1:51" s="13" customFormat="1" ht="12">
      <c r="A161" s="13"/>
      <c r="B161" s="242"/>
      <c r="C161" s="243"/>
      <c r="D161" s="233" t="s">
        <v>150</v>
      </c>
      <c r="E161" s="244" t="s">
        <v>1</v>
      </c>
      <c r="F161" s="245" t="s">
        <v>431</v>
      </c>
      <c r="G161" s="243"/>
      <c r="H161" s="246">
        <v>940.12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150</v>
      </c>
      <c r="AU161" s="252" t="s">
        <v>87</v>
      </c>
      <c r="AV161" s="13" t="s">
        <v>89</v>
      </c>
      <c r="AW161" s="13" t="s">
        <v>33</v>
      </c>
      <c r="AX161" s="13" t="s">
        <v>79</v>
      </c>
      <c r="AY161" s="252" t="s">
        <v>138</v>
      </c>
    </row>
    <row r="162" spans="1:51" s="14" customFormat="1" ht="12">
      <c r="A162" s="14"/>
      <c r="B162" s="253"/>
      <c r="C162" s="254"/>
      <c r="D162" s="233" t="s">
        <v>150</v>
      </c>
      <c r="E162" s="255" t="s">
        <v>1</v>
      </c>
      <c r="F162" s="256" t="s">
        <v>155</v>
      </c>
      <c r="G162" s="254"/>
      <c r="H162" s="257">
        <v>1307.8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150</v>
      </c>
      <c r="AU162" s="263" t="s">
        <v>87</v>
      </c>
      <c r="AV162" s="14" t="s">
        <v>144</v>
      </c>
      <c r="AW162" s="14" t="s">
        <v>33</v>
      </c>
      <c r="AX162" s="14" t="s">
        <v>87</v>
      </c>
      <c r="AY162" s="263" t="s">
        <v>138</v>
      </c>
    </row>
    <row r="163" spans="1:65" s="2" customFormat="1" ht="37.8" customHeight="1">
      <c r="A163" s="37"/>
      <c r="B163" s="38"/>
      <c r="C163" s="218" t="s">
        <v>219</v>
      </c>
      <c r="D163" s="218" t="s">
        <v>139</v>
      </c>
      <c r="E163" s="219" t="s">
        <v>432</v>
      </c>
      <c r="F163" s="220" t="s">
        <v>433</v>
      </c>
      <c r="G163" s="221" t="s">
        <v>372</v>
      </c>
      <c r="H163" s="222">
        <v>615</v>
      </c>
      <c r="I163" s="223"/>
      <c r="J163" s="224">
        <f>ROUND(I163*H163,2)</f>
        <v>0</v>
      </c>
      <c r="K163" s="220" t="s">
        <v>148</v>
      </c>
      <c r="L163" s="43"/>
      <c r="M163" s="225" t="s">
        <v>1</v>
      </c>
      <c r="N163" s="226" t="s">
        <v>44</v>
      </c>
      <c r="O163" s="90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9" t="s">
        <v>144</v>
      </c>
      <c r="AT163" s="229" t="s">
        <v>139</v>
      </c>
      <c r="AU163" s="229" t="s">
        <v>87</v>
      </c>
      <c r="AY163" s="16" t="s">
        <v>138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87</v>
      </c>
      <c r="BK163" s="230">
        <f>ROUND(I163*H163,2)</f>
        <v>0</v>
      </c>
      <c r="BL163" s="16" t="s">
        <v>144</v>
      </c>
      <c r="BM163" s="229" t="s">
        <v>434</v>
      </c>
    </row>
    <row r="164" spans="1:65" s="2" customFormat="1" ht="14.4" customHeight="1">
      <c r="A164" s="37"/>
      <c r="B164" s="38"/>
      <c r="C164" s="264" t="s">
        <v>8</v>
      </c>
      <c r="D164" s="264" t="s">
        <v>199</v>
      </c>
      <c r="E164" s="265" t="s">
        <v>435</v>
      </c>
      <c r="F164" s="266" t="s">
        <v>436</v>
      </c>
      <c r="G164" s="267" t="s">
        <v>437</v>
      </c>
      <c r="H164" s="268">
        <v>9.225</v>
      </c>
      <c r="I164" s="269"/>
      <c r="J164" s="270">
        <f>ROUND(I164*H164,2)</f>
        <v>0</v>
      </c>
      <c r="K164" s="266" t="s">
        <v>148</v>
      </c>
      <c r="L164" s="271"/>
      <c r="M164" s="272" t="s">
        <v>1</v>
      </c>
      <c r="N164" s="273" t="s">
        <v>44</v>
      </c>
      <c r="O164" s="90"/>
      <c r="P164" s="227">
        <f>O164*H164</f>
        <v>0</v>
      </c>
      <c r="Q164" s="227">
        <v>0.001</v>
      </c>
      <c r="R164" s="227">
        <f>Q164*H164</f>
        <v>0.009225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183</v>
      </c>
      <c r="AT164" s="229" t="s">
        <v>199</v>
      </c>
      <c r="AU164" s="229" t="s">
        <v>87</v>
      </c>
      <c r="AY164" s="16" t="s">
        <v>138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87</v>
      </c>
      <c r="BK164" s="230">
        <f>ROUND(I164*H164,2)</f>
        <v>0</v>
      </c>
      <c r="BL164" s="16" t="s">
        <v>144</v>
      </c>
      <c r="BM164" s="229" t="s">
        <v>438</v>
      </c>
    </row>
    <row r="165" spans="1:51" s="13" customFormat="1" ht="12">
      <c r="A165" s="13"/>
      <c r="B165" s="242"/>
      <c r="C165" s="243"/>
      <c r="D165" s="233" t="s">
        <v>150</v>
      </c>
      <c r="E165" s="243"/>
      <c r="F165" s="245" t="s">
        <v>439</v>
      </c>
      <c r="G165" s="243"/>
      <c r="H165" s="246">
        <v>9.225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2" t="s">
        <v>150</v>
      </c>
      <c r="AU165" s="252" t="s">
        <v>87</v>
      </c>
      <c r="AV165" s="13" t="s">
        <v>89</v>
      </c>
      <c r="AW165" s="13" t="s">
        <v>4</v>
      </c>
      <c r="AX165" s="13" t="s">
        <v>87</v>
      </c>
      <c r="AY165" s="252" t="s">
        <v>138</v>
      </c>
    </row>
    <row r="166" spans="1:65" s="2" customFormat="1" ht="37.8" customHeight="1">
      <c r="A166" s="37"/>
      <c r="B166" s="38"/>
      <c r="C166" s="218" t="s">
        <v>226</v>
      </c>
      <c r="D166" s="218" t="s">
        <v>139</v>
      </c>
      <c r="E166" s="219" t="s">
        <v>440</v>
      </c>
      <c r="F166" s="220" t="s">
        <v>441</v>
      </c>
      <c r="G166" s="221" t="s">
        <v>241</v>
      </c>
      <c r="H166" s="222">
        <v>12</v>
      </c>
      <c r="I166" s="223"/>
      <c r="J166" s="224">
        <f>ROUND(I166*H166,2)</f>
        <v>0</v>
      </c>
      <c r="K166" s="220" t="s">
        <v>148</v>
      </c>
      <c r="L166" s="43"/>
      <c r="M166" s="225" t="s">
        <v>1</v>
      </c>
      <c r="N166" s="226" t="s">
        <v>44</v>
      </c>
      <c r="O166" s="90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9" t="s">
        <v>144</v>
      </c>
      <c r="AT166" s="229" t="s">
        <v>139</v>
      </c>
      <c r="AU166" s="229" t="s">
        <v>87</v>
      </c>
      <c r="AY166" s="16" t="s">
        <v>138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6" t="s">
        <v>87</v>
      </c>
      <c r="BK166" s="230">
        <f>ROUND(I166*H166,2)</f>
        <v>0</v>
      </c>
      <c r="BL166" s="16" t="s">
        <v>144</v>
      </c>
      <c r="BM166" s="229" t="s">
        <v>442</v>
      </c>
    </row>
    <row r="167" spans="1:65" s="2" customFormat="1" ht="24.15" customHeight="1">
      <c r="A167" s="37"/>
      <c r="B167" s="38"/>
      <c r="C167" s="264" t="s">
        <v>230</v>
      </c>
      <c r="D167" s="264" t="s">
        <v>199</v>
      </c>
      <c r="E167" s="265" t="s">
        <v>443</v>
      </c>
      <c r="F167" s="266" t="s">
        <v>444</v>
      </c>
      <c r="G167" s="267" t="s">
        <v>299</v>
      </c>
      <c r="H167" s="268">
        <v>12</v>
      </c>
      <c r="I167" s="269"/>
      <c r="J167" s="270">
        <f>ROUND(I167*H167,2)</f>
        <v>0</v>
      </c>
      <c r="K167" s="266" t="s">
        <v>1</v>
      </c>
      <c r="L167" s="271"/>
      <c r="M167" s="272" t="s">
        <v>1</v>
      </c>
      <c r="N167" s="273" t="s">
        <v>44</v>
      </c>
      <c r="O167" s="90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183</v>
      </c>
      <c r="AT167" s="229" t="s">
        <v>199</v>
      </c>
      <c r="AU167" s="229" t="s">
        <v>87</v>
      </c>
      <c r="AY167" s="16" t="s">
        <v>138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87</v>
      </c>
      <c r="BK167" s="230">
        <f>ROUND(I167*H167,2)</f>
        <v>0</v>
      </c>
      <c r="BL167" s="16" t="s">
        <v>144</v>
      </c>
      <c r="BM167" s="229" t="s">
        <v>445</v>
      </c>
    </row>
    <row r="168" spans="1:65" s="2" customFormat="1" ht="14.4" customHeight="1">
      <c r="A168" s="37"/>
      <c r="B168" s="38"/>
      <c r="C168" s="218" t="s">
        <v>234</v>
      </c>
      <c r="D168" s="218" t="s">
        <v>139</v>
      </c>
      <c r="E168" s="219" t="s">
        <v>446</v>
      </c>
      <c r="F168" s="220" t="s">
        <v>447</v>
      </c>
      <c r="G168" s="221" t="s">
        <v>241</v>
      </c>
      <c r="H168" s="222">
        <v>12</v>
      </c>
      <c r="I168" s="223"/>
      <c r="J168" s="224">
        <f>ROUND(I168*H168,2)</f>
        <v>0</v>
      </c>
      <c r="K168" s="220" t="s">
        <v>148</v>
      </c>
      <c r="L168" s="43"/>
      <c r="M168" s="225" t="s">
        <v>1</v>
      </c>
      <c r="N168" s="226" t="s">
        <v>44</v>
      </c>
      <c r="O168" s="90"/>
      <c r="P168" s="227">
        <f>O168*H168</f>
        <v>0</v>
      </c>
      <c r="Q168" s="227">
        <v>5E-05</v>
      </c>
      <c r="R168" s="227">
        <f>Q168*H168</f>
        <v>0.0006000000000000001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144</v>
      </c>
      <c r="AT168" s="229" t="s">
        <v>139</v>
      </c>
      <c r="AU168" s="229" t="s">
        <v>87</v>
      </c>
      <c r="AY168" s="16" t="s">
        <v>138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87</v>
      </c>
      <c r="BK168" s="230">
        <f>ROUND(I168*H168,2)</f>
        <v>0</v>
      </c>
      <c r="BL168" s="16" t="s">
        <v>144</v>
      </c>
      <c r="BM168" s="229" t="s">
        <v>448</v>
      </c>
    </row>
    <row r="169" spans="1:65" s="2" customFormat="1" ht="14.4" customHeight="1">
      <c r="A169" s="37"/>
      <c r="B169" s="38"/>
      <c r="C169" s="264" t="s">
        <v>238</v>
      </c>
      <c r="D169" s="264" t="s">
        <v>199</v>
      </c>
      <c r="E169" s="265" t="s">
        <v>449</v>
      </c>
      <c r="F169" s="266" t="s">
        <v>450</v>
      </c>
      <c r="G169" s="267" t="s">
        <v>241</v>
      </c>
      <c r="H169" s="268">
        <v>36</v>
      </c>
      <c r="I169" s="269"/>
      <c r="J169" s="270">
        <f>ROUND(I169*H169,2)</f>
        <v>0</v>
      </c>
      <c r="K169" s="266" t="s">
        <v>148</v>
      </c>
      <c r="L169" s="271"/>
      <c r="M169" s="272" t="s">
        <v>1</v>
      </c>
      <c r="N169" s="273" t="s">
        <v>44</v>
      </c>
      <c r="O169" s="90"/>
      <c r="P169" s="227">
        <f>O169*H169</f>
        <v>0</v>
      </c>
      <c r="Q169" s="227">
        <v>0.00354</v>
      </c>
      <c r="R169" s="227">
        <f>Q169*H169</f>
        <v>0.12744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183</v>
      </c>
      <c r="AT169" s="229" t="s">
        <v>199</v>
      </c>
      <c r="AU169" s="229" t="s">
        <v>87</v>
      </c>
      <c r="AY169" s="16" t="s">
        <v>138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87</v>
      </c>
      <c r="BK169" s="230">
        <f>ROUND(I169*H169,2)</f>
        <v>0</v>
      </c>
      <c r="BL169" s="16" t="s">
        <v>144</v>
      </c>
      <c r="BM169" s="229" t="s">
        <v>451</v>
      </c>
    </row>
    <row r="170" spans="1:65" s="2" customFormat="1" ht="24.15" customHeight="1">
      <c r="A170" s="37"/>
      <c r="B170" s="38"/>
      <c r="C170" s="218" t="s">
        <v>243</v>
      </c>
      <c r="D170" s="218" t="s">
        <v>139</v>
      </c>
      <c r="E170" s="219" t="s">
        <v>452</v>
      </c>
      <c r="F170" s="220" t="s">
        <v>453</v>
      </c>
      <c r="G170" s="221" t="s">
        <v>372</v>
      </c>
      <c r="H170" s="222">
        <v>232.57</v>
      </c>
      <c r="I170" s="223"/>
      <c r="J170" s="224">
        <f>ROUND(I170*H170,2)</f>
        <v>0</v>
      </c>
      <c r="K170" s="220" t="s">
        <v>148</v>
      </c>
      <c r="L170" s="43"/>
      <c r="M170" s="225" t="s">
        <v>1</v>
      </c>
      <c r="N170" s="226" t="s">
        <v>44</v>
      </c>
      <c r="O170" s="90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9" t="s">
        <v>144</v>
      </c>
      <c r="AT170" s="229" t="s">
        <v>139</v>
      </c>
      <c r="AU170" s="229" t="s">
        <v>87</v>
      </c>
      <c r="AY170" s="16" t="s">
        <v>138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6" t="s">
        <v>87</v>
      </c>
      <c r="BK170" s="230">
        <f>ROUND(I170*H170,2)</f>
        <v>0</v>
      </c>
      <c r="BL170" s="16" t="s">
        <v>144</v>
      </c>
      <c r="BM170" s="229" t="s">
        <v>454</v>
      </c>
    </row>
    <row r="171" spans="1:51" s="12" customFormat="1" ht="12">
      <c r="A171" s="12"/>
      <c r="B171" s="231"/>
      <c r="C171" s="232"/>
      <c r="D171" s="233" t="s">
        <v>150</v>
      </c>
      <c r="E171" s="234" t="s">
        <v>1</v>
      </c>
      <c r="F171" s="235" t="s">
        <v>455</v>
      </c>
      <c r="G171" s="232"/>
      <c r="H171" s="234" t="s">
        <v>1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241" t="s">
        <v>150</v>
      </c>
      <c r="AU171" s="241" t="s">
        <v>87</v>
      </c>
      <c r="AV171" s="12" t="s">
        <v>87</v>
      </c>
      <c r="AW171" s="12" t="s">
        <v>33</v>
      </c>
      <c r="AX171" s="12" t="s">
        <v>79</v>
      </c>
      <c r="AY171" s="241" t="s">
        <v>138</v>
      </c>
    </row>
    <row r="172" spans="1:51" s="13" customFormat="1" ht="12">
      <c r="A172" s="13"/>
      <c r="B172" s="242"/>
      <c r="C172" s="243"/>
      <c r="D172" s="233" t="s">
        <v>150</v>
      </c>
      <c r="E172" s="244" t="s">
        <v>1</v>
      </c>
      <c r="F172" s="245" t="s">
        <v>456</v>
      </c>
      <c r="G172" s="243"/>
      <c r="H172" s="246">
        <v>232.57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150</v>
      </c>
      <c r="AU172" s="252" t="s">
        <v>87</v>
      </c>
      <c r="AV172" s="13" t="s">
        <v>89</v>
      </c>
      <c r="AW172" s="13" t="s">
        <v>33</v>
      </c>
      <c r="AX172" s="13" t="s">
        <v>87</v>
      </c>
      <c r="AY172" s="252" t="s">
        <v>138</v>
      </c>
    </row>
    <row r="173" spans="1:65" s="2" customFormat="1" ht="24.15" customHeight="1">
      <c r="A173" s="37"/>
      <c r="B173" s="38"/>
      <c r="C173" s="264" t="s">
        <v>7</v>
      </c>
      <c r="D173" s="264" t="s">
        <v>199</v>
      </c>
      <c r="E173" s="265" t="s">
        <v>457</v>
      </c>
      <c r="F173" s="266" t="s">
        <v>458</v>
      </c>
      <c r="G173" s="267" t="s">
        <v>372</v>
      </c>
      <c r="H173" s="268">
        <v>279.084</v>
      </c>
      <c r="I173" s="269"/>
      <c r="J173" s="270">
        <f>ROUND(I173*H173,2)</f>
        <v>0</v>
      </c>
      <c r="K173" s="266" t="s">
        <v>148</v>
      </c>
      <c r="L173" s="271"/>
      <c r="M173" s="272" t="s">
        <v>1</v>
      </c>
      <c r="N173" s="273" t="s">
        <v>44</v>
      </c>
      <c r="O173" s="90"/>
      <c r="P173" s="227">
        <f>O173*H173</f>
        <v>0</v>
      </c>
      <c r="Q173" s="227">
        <v>0.0002</v>
      </c>
      <c r="R173" s="227">
        <f>Q173*H173</f>
        <v>0.05581680000000001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183</v>
      </c>
      <c r="AT173" s="229" t="s">
        <v>199</v>
      </c>
      <c r="AU173" s="229" t="s">
        <v>87</v>
      </c>
      <c r="AY173" s="16" t="s">
        <v>138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87</v>
      </c>
      <c r="BK173" s="230">
        <f>ROUND(I173*H173,2)</f>
        <v>0</v>
      </c>
      <c r="BL173" s="16" t="s">
        <v>144</v>
      </c>
      <c r="BM173" s="229" t="s">
        <v>459</v>
      </c>
    </row>
    <row r="174" spans="1:51" s="13" customFormat="1" ht="12">
      <c r="A174" s="13"/>
      <c r="B174" s="242"/>
      <c r="C174" s="243"/>
      <c r="D174" s="233" t="s">
        <v>150</v>
      </c>
      <c r="E174" s="243"/>
      <c r="F174" s="245" t="s">
        <v>460</v>
      </c>
      <c r="G174" s="243"/>
      <c r="H174" s="246">
        <v>279.084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2" t="s">
        <v>150</v>
      </c>
      <c r="AU174" s="252" t="s">
        <v>87</v>
      </c>
      <c r="AV174" s="13" t="s">
        <v>89</v>
      </c>
      <c r="AW174" s="13" t="s">
        <v>4</v>
      </c>
      <c r="AX174" s="13" t="s">
        <v>87</v>
      </c>
      <c r="AY174" s="252" t="s">
        <v>138</v>
      </c>
    </row>
    <row r="175" spans="1:65" s="2" customFormat="1" ht="24.15" customHeight="1">
      <c r="A175" s="37"/>
      <c r="B175" s="38"/>
      <c r="C175" s="218" t="s">
        <v>250</v>
      </c>
      <c r="D175" s="218" t="s">
        <v>139</v>
      </c>
      <c r="E175" s="219" t="s">
        <v>461</v>
      </c>
      <c r="F175" s="220" t="s">
        <v>462</v>
      </c>
      <c r="G175" s="221" t="s">
        <v>372</v>
      </c>
      <c r="H175" s="222">
        <v>232.57</v>
      </c>
      <c r="I175" s="223"/>
      <c r="J175" s="224">
        <f>ROUND(I175*H175,2)</f>
        <v>0</v>
      </c>
      <c r="K175" s="220" t="s">
        <v>148</v>
      </c>
      <c r="L175" s="43"/>
      <c r="M175" s="225" t="s">
        <v>1</v>
      </c>
      <c r="N175" s="226" t="s">
        <v>44</v>
      </c>
      <c r="O175" s="90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144</v>
      </c>
      <c r="AT175" s="229" t="s">
        <v>139</v>
      </c>
      <c r="AU175" s="229" t="s">
        <v>87</v>
      </c>
      <c r="AY175" s="16" t="s">
        <v>138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87</v>
      </c>
      <c r="BK175" s="230">
        <f>ROUND(I175*H175,2)</f>
        <v>0</v>
      </c>
      <c r="BL175" s="16" t="s">
        <v>144</v>
      </c>
      <c r="BM175" s="229" t="s">
        <v>463</v>
      </c>
    </row>
    <row r="176" spans="1:65" s="2" customFormat="1" ht="14.4" customHeight="1">
      <c r="A176" s="37"/>
      <c r="B176" s="38"/>
      <c r="C176" s="264" t="s">
        <v>254</v>
      </c>
      <c r="D176" s="264" t="s">
        <v>199</v>
      </c>
      <c r="E176" s="265" t="s">
        <v>464</v>
      </c>
      <c r="F176" s="266" t="s">
        <v>465</v>
      </c>
      <c r="G176" s="267" t="s">
        <v>142</v>
      </c>
      <c r="H176" s="268">
        <v>23.955</v>
      </c>
      <c r="I176" s="269"/>
      <c r="J176" s="270">
        <f>ROUND(I176*H176,2)</f>
        <v>0</v>
      </c>
      <c r="K176" s="266" t="s">
        <v>148</v>
      </c>
      <c r="L176" s="271"/>
      <c r="M176" s="272" t="s">
        <v>1</v>
      </c>
      <c r="N176" s="273" t="s">
        <v>44</v>
      </c>
      <c r="O176" s="90"/>
      <c r="P176" s="227">
        <f>O176*H176</f>
        <v>0</v>
      </c>
      <c r="Q176" s="227">
        <v>0.2</v>
      </c>
      <c r="R176" s="227">
        <f>Q176*H176</f>
        <v>4.7909999999999995</v>
      </c>
      <c r="S176" s="227">
        <v>0</v>
      </c>
      <c r="T176" s="22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183</v>
      </c>
      <c r="AT176" s="229" t="s">
        <v>199</v>
      </c>
      <c r="AU176" s="229" t="s">
        <v>87</v>
      </c>
      <c r="AY176" s="16" t="s">
        <v>138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87</v>
      </c>
      <c r="BK176" s="230">
        <f>ROUND(I176*H176,2)</f>
        <v>0</v>
      </c>
      <c r="BL176" s="16" t="s">
        <v>144</v>
      </c>
      <c r="BM176" s="229" t="s">
        <v>466</v>
      </c>
    </row>
    <row r="177" spans="1:51" s="13" customFormat="1" ht="12">
      <c r="A177" s="13"/>
      <c r="B177" s="242"/>
      <c r="C177" s="243"/>
      <c r="D177" s="233" t="s">
        <v>150</v>
      </c>
      <c r="E177" s="244" t="s">
        <v>1</v>
      </c>
      <c r="F177" s="245" t="s">
        <v>467</v>
      </c>
      <c r="G177" s="243"/>
      <c r="H177" s="246">
        <v>23.955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2" t="s">
        <v>150</v>
      </c>
      <c r="AU177" s="252" t="s">
        <v>87</v>
      </c>
      <c r="AV177" s="13" t="s">
        <v>89</v>
      </c>
      <c r="AW177" s="13" t="s">
        <v>33</v>
      </c>
      <c r="AX177" s="13" t="s">
        <v>87</v>
      </c>
      <c r="AY177" s="252" t="s">
        <v>138</v>
      </c>
    </row>
    <row r="178" spans="1:63" s="11" customFormat="1" ht="25.9" customHeight="1">
      <c r="A178" s="11"/>
      <c r="B178" s="204"/>
      <c r="C178" s="205"/>
      <c r="D178" s="206" t="s">
        <v>78</v>
      </c>
      <c r="E178" s="207" t="s">
        <v>89</v>
      </c>
      <c r="F178" s="207" t="s">
        <v>468</v>
      </c>
      <c r="G178" s="205"/>
      <c r="H178" s="205"/>
      <c r="I178" s="208"/>
      <c r="J178" s="209">
        <f>BK178</f>
        <v>0</v>
      </c>
      <c r="K178" s="205"/>
      <c r="L178" s="210"/>
      <c r="M178" s="211"/>
      <c r="N178" s="212"/>
      <c r="O178" s="212"/>
      <c r="P178" s="213">
        <f>SUM(P179:P182)</f>
        <v>0</v>
      </c>
      <c r="Q178" s="212"/>
      <c r="R178" s="213">
        <f>SUM(R179:R182)</f>
        <v>0.30327392</v>
      </c>
      <c r="S178" s="212"/>
      <c r="T178" s="214">
        <f>SUM(T179:T182)</f>
        <v>0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R178" s="215" t="s">
        <v>87</v>
      </c>
      <c r="AT178" s="216" t="s">
        <v>78</v>
      </c>
      <c r="AU178" s="216" t="s">
        <v>79</v>
      </c>
      <c r="AY178" s="215" t="s">
        <v>138</v>
      </c>
      <c r="BK178" s="217">
        <f>SUM(BK179:BK182)</f>
        <v>0</v>
      </c>
    </row>
    <row r="179" spans="1:65" s="2" customFormat="1" ht="37.8" customHeight="1">
      <c r="A179" s="37"/>
      <c r="B179" s="38"/>
      <c r="C179" s="218" t="s">
        <v>258</v>
      </c>
      <c r="D179" s="218" t="s">
        <v>139</v>
      </c>
      <c r="E179" s="219" t="s">
        <v>469</v>
      </c>
      <c r="F179" s="220" t="s">
        <v>470</v>
      </c>
      <c r="G179" s="221" t="s">
        <v>142</v>
      </c>
      <c r="H179" s="222">
        <v>90.55</v>
      </c>
      <c r="I179" s="223"/>
      <c r="J179" s="224">
        <f>ROUND(I179*H179,2)</f>
        <v>0</v>
      </c>
      <c r="K179" s="220" t="s">
        <v>148</v>
      </c>
      <c r="L179" s="43"/>
      <c r="M179" s="225" t="s">
        <v>1</v>
      </c>
      <c r="N179" s="226" t="s">
        <v>44</v>
      </c>
      <c r="O179" s="90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9" t="s">
        <v>144</v>
      </c>
      <c r="AT179" s="229" t="s">
        <v>139</v>
      </c>
      <c r="AU179" s="229" t="s">
        <v>87</v>
      </c>
      <c r="AY179" s="16" t="s">
        <v>138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87</v>
      </c>
      <c r="BK179" s="230">
        <f>ROUND(I179*H179,2)</f>
        <v>0</v>
      </c>
      <c r="BL179" s="16" t="s">
        <v>144</v>
      </c>
      <c r="BM179" s="229" t="s">
        <v>471</v>
      </c>
    </row>
    <row r="180" spans="1:65" s="2" customFormat="1" ht="24.15" customHeight="1">
      <c r="A180" s="37"/>
      <c r="B180" s="38"/>
      <c r="C180" s="218" t="s">
        <v>262</v>
      </c>
      <c r="D180" s="218" t="s">
        <v>139</v>
      </c>
      <c r="E180" s="219" t="s">
        <v>472</v>
      </c>
      <c r="F180" s="220" t="s">
        <v>473</v>
      </c>
      <c r="G180" s="221" t="s">
        <v>217</v>
      </c>
      <c r="H180" s="222">
        <v>244.5</v>
      </c>
      <c r="I180" s="223"/>
      <c r="J180" s="224">
        <f>ROUND(I180*H180,2)</f>
        <v>0</v>
      </c>
      <c r="K180" s="220" t="s">
        <v>148</v>
      </c>
      <c r="L180" s="43"/>
      <c r="M180" s="225" t="s">
        <v>1</v>
      </c>
      <c r="N180" s="226" t="s">
        <v>44</v>
      </c>
      <c r="O180" s="90"/>
      <c r="P180" s="227">
        <f>O180*H180</f>
        <v>0</v>
      </c>
      <c r="Q180" s="227">
        <v>0.00116</v>
      </c>
      <c r="R180" s="227">
        <f>Q180*H180</f>
        <v>0.28362</v>
      </c>
      <c r="S180" s="227">
        <v>0</v>
      </c>
      <c r="T180" s="228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9" t="s">
        <v>144</v>
      </c>
      <c r="AT180" s="229" t="s">
        <v>139</v>
      </c>
      <c r="AU180" s="229" t="s">
        <v>87</v>
      </c>
      <c r="AY180" s="16" t="s">
        <v>138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6" t="s">
        <v>87</v>
      </c>
      <c r="BK180" s="230">
        <f>ROUND(I180*H180,2)</f>
        <v>0</v>
      </c>
      <c r="BL180" s="16" t="s">
        <v>144</v>
      </c>
      <c r="BM180" s="229" t="s">
        <v>474</v>
      </c>
    </row>
    <row r="181" spans="1:65" s="2" customFormat="1" ht="14.4" customHeight="1">
      <c r="A181" s="37"/>
      <c r="B181" s="38"/>
      <c r="C181" s="218" t="s">
        <v>266</v>
      </c>
      <c r="D181" s="218" t="s">
        <v>139</v>
      </c>
      <c r="E181" s="219" t="s">
        <v>475</v>
      </c>
      <c r="F181" s="220" t="s">
        <v>476</v>
      </c>
      <c r="G181" s="221" t="s">
        <v>217</v>
      </c>
      <c r="H181" s="222">
        <v>122.837</v>
      </c>
      <c r="I181" s="223"/>
      <c r="J181" s="224">
        <f>ROUND(I181*H181,2)</f>
        <v>0</v>
      </c>
      <c r="K181" s="220" t="s">
        <v>148</v>
      </c>
      <c r="L181" s="43"/>
      <c r="M181" s="225" t="s">
        <v>1</v>
      </c>
      <c r="N181" s="226" t="s">
        <v>44</v>
      </c>
      <c r="O181" s="90"/>
      <c r="P181" s="227">
        <f>O181*H181</f>
        <v>0</v>
      </c>
      <c r="Q181" s="227">
        <v>0.00016</v>
      </c>
      <c r="R181" s="227">
        <f>Q181*H181</f>
        <v>0.019653920000000002</v>
      </c>
      <c r="S181" s="227">
        <v>0</v>
      </c>
      <c r="T181" s="228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9" t="s">
        <v>144</v>
      </c>
      <c r="AT181" s="229" t="s">
        <v>139</v>
      </c>
      <c r="AU181" s="229" t="s">
        <v>87</v>
      </c>
      <c r="AY181" s="16" t="s">
        <v>138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6" t="s">
        <v>87</v>
      </c>
      <c r="BK181" s="230">
        <f>ROUND(I181*H181,2)</f>
        <v>0</v>
      </c>
      <c r="BL181" s="16" t="s">
        <v>144</v>
      </c>
      <c r="BM181" s="229" t="s">
        <v>477</v>
      </c>
    </row>
    <row r="182" spans="1:51" s="13" customFormat="1" ht="12">
      <c r="A182" s="13"/>
      <c r="B182" s="242"/>
      <c r="C182" s="243"/>
      <c r="D182" s="233" t="s">
        <v>150</v>
      </c>
      <c r="E182" s="244" t="s">
        <v>1</v>
      </c>
      <c r="F182" s="245" t="s">
        <v>478</v>
      </c>
      <c r="G182" s="243"/>
      <c r="H182" s="246">
        <v>122.837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2" t="s">
        <v>150</v>
      </c>
      <c r="AU182" s="252" t="s">
        <v>87</v>
      </c>
      <c r="AV182" s="13" t="s">
        <v>89</v>
      </c>
      <c r="AW182" s="13" t="s">
        <v>33</v>
      </c>
      <c r="AX182" s="13" t="s">
        <v>87</v>
      </c>
      <c r="AY182" s="252" t="s">
        <v>138</v>
      </c>
    </row>
    <row r="183" spans="1:63" s="11" customFormat="1" ht="25.9" customHeight="1">
      <c r="A183" s="11"/>
      <c r="B183" s="204"/>
      <c r="C183" s="205"/>
      <c r="D183" s="206" t="s">
        <v>78</v>
      </c>
      <c r="E183" s="207" t="s">
        <v>168</v>
      </c>
      <c r="F183" s="207" t="s">
        <v>479</v>
      </c>
      <c r="G183" s="205"/>
      <c r="H183" s="205"/>
      <c r="I183" s="208"/>
      <c r="J183" s="209">
        <f>BK183</f>
        <v>0</v>
      </c>
      <c r="K183" s="205"/>
      <c r="L183" s="210"/>
      <c r="M183" s="211"/>
      <c r="N183" s="212"/>
      <c r="O183" s="212"/>
      <c r="P183" s="213">
        <f>SUM(P184:P216)</f>
        <v>0</v>
      </c>
      <c r="Q183" s="212"/>
      <c r="R183" s="213">
        <f>SUM(R184:R216)</f>
        <v>54.364675000000005</v>
      </c>
      <c r="S183" s="212"/>
      <c r="T183" s="214">
        <f>SUM(T184:T216)</f>
        <v>0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R183" s="215" t="s">
        <v>87</v>
      </c>
      <c r="AT183" s="216" t="s">
        <v>78</v>
      </c>
      <c r="AU183" s="216" t="s">
        <v>79</v>
      </c>
      <c r="AY183" s="215" t="s">
        <v>138</v>
      </c>
      <c r="BK183" s="217">
        <f>SUM(BK184:BK216)</f>
        <v>0</v>
      </c>
    </row>
    <row r="184" spans="1:65" s="2" customFormat="1" ht="24.15" customHeight="1">
      <c r="A184" s="37"/>
      <c r="B184" s="38"/>
      <c r="C184" s="218" t="s">
        <v>270</v>
      </c>
      <c r="D184" s="218" t="s">
        <v>139</v>
      </c>
      <c r="E184" s="219" t="s">
        <v>480</v>
      </c>
      <c r="F184" s="220" t="s">
        <v>481</v>
      </c>
      <c r="G184" s="221" t="s">
        <v>372</v>
      </c>
      <c r="H184" s="222">
        <v>1368.394</v>
      </c>
      <c r="I184" s="223"/>
      <c r="J184" s="224">
        <f>ROUND(I184*H184,2)</f>
        <v>0</v>
      </c>
      <c r="K184" s="220" t="s">
        <v>148</v>
      </c>
      <c r="L184" s="43"/>
      <c r="M184" s="225" t="s">
        <v>1</v>
      </c>
      <c r="N184" s="226" t="s">
        <v>44</v>
      </c>
      <c r="O184" s="90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144</v>
      </c>
      <c r="AT184" s="229" t="s">
        <v>139</v>
      </c>
      <c r="AU184" s="229" t="s">
        <v>87</v>
      </c>
      <c r="AY184" s="16" t="s">
        <v>138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87</v>
      </c>
      <c r="BK184" s="230">
        <f>ROUND(I184*H184,2)</f>
        <v>0</v>
      </c>
      <c r="BL184" s="16" t="s">
        <v>144</v>
      </c>
      <c r="BM184" s="229" t="s">
        <v>482</v>
      </c>
    </row>
    <row r="185" spans="1:51" s="12" customFormat="1" ht="12">
      <c r="A185" s="12"/>
      <c r="B185" s="231"/>
      <c r="C185" s="232"/>
      <c r="D185" s="233" t="s">
        <v>150</v>
      </c>
      <c r="E185" s="234" t="s">
        <v>1</v>
      </c>
      <c r="F185" s="235" t="s">
        <v>483</v>
      </c>
      <c r="G185" s="232"/>
      <c r="H185" s="234" t="s">
        <v>1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T185" s="241" t="s">
        <v>150</v>
      </c>
      <c r="AU185" s="241" t="s">
        <v>87</v>
      </c>
      <c r="AV185" s="12" t="s">
        <v>87</v>
      </c>
      <c r="AW185" s="12" t="s">
        <v>33</v>
      </c>
      <c r="AX185" s="12" t="s">
        <v>79</v>
      </c>
      <c r="AY185" s="241" t="s">
        <v>138</v>
      </c>
    </row>
    <row r="186" spans="1:51" s="12" customFormat="1" ht="12">
      <c r="A186" s="12"/>
      <c r="B186" s="231"/>
      <c r="C186" s="232"/>
      <c r="D186" s="233" t="s">
        <v>150</v>
      </c>
      <c r="E186" s="234" t="s">
        <v>1</v>
      </c>
      <c r="F186" s="235" t="s">
        <v>484</v>
      </c>
      <c r="G186" s="232"/>
      <c r="H186" s="234" t="s">
        <v>1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41" t="s">
        <v>150</v>
      </c>
      <c r="AU186" s="241" t="s">
        <v>87</v>
      </c>
      <c r="AV186" s="12" t="s">
        <v>87</v>
      </c>
      <c r="AW186" s="12" t="s">
        <v>33</v>
      </c>
      <c r="AX186" s="12" t="s">
        <v>79</v>
      </c>
      <c r="AY186" s="241" t="s">
        <v>138</v>
      </c>
    </row>
    <row r="187" spans="1:51" s="13" customFormat="1" ht="12">
      <c r="A187" s="13"/>
      <c r="B187" s="242"/>
      <c r="C187" s="243"/>
      <c r="D187" s="233" t="s">
        <v>150</v>
      </c>
      <c r="E187" s="244" t="s">
        <v>1</v>
      </c>
      <c r="F187" s="245" t="s">
        <v>485</v>
      </c>
      <c r="G187" s="243"/>
      <c r="H187" s="246">
        <v>1368.394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2" t="s">
        <v>150</v>
      </c>
      <c r="AU187" s="252" t="s">
        <v>87</v>
      </c>
      <c r="AV187" s="13" t="s">
        <v>89</v>
      </c>
      <c r="AW187" s="13" t="s">
        <v>33</v>
      </c>
      <c r="AX187" s="13" t="s">
        <v>87</v>
      </c>
      <c r="AY187" s="252" t="s">
        <v>138</v>
      </c>
    </row>
    <row r="188" spans="1:65" s="2" customFormat="1" ht="24.15" customHeight="1">
      <c r="A188" s="37"/>
      <c r="B188" s="38"/>
      <c r="C188" s="218" t="s">
        <v>276</v>
      </c>
      <c r="D188" s="218" t="s">
        <v>139</v>
      </c>
      <c r="E188" s="219" t="s">
        <v>486</v>
      </c>
      <c r="F188" s="220" t="s">
        <v>487</v>
      </c>
      <c r="G188" s="221" t="s">
        <v>372</v>
      </c>
      <c r="H188" s="222">
        <v>205.122</v>
      </c>
      <c r="I188" s="223"/>
      <c r="J188" s="224">
        <f>ROUND(I188*H188,2)</f>
        <v>0</v>
      </c>
      <c r="K188" s="220" t="s">
        <v>148</v>
      </c>
      <c r="L188" s="43"/>
      <c r="M188" s="225" t="s">
        <v>1</v>
      </c>
      <c r="N188" s="226" t="s">
        <v>44</v>
      </c>
      <c r="O188" s="90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144</v>
      </c>
      <c r="AT188" s="229" t="s">
        <v>139</v>
      </c>
      <c r="AU188" s="229" t="s">
        <v>87</v>
      </c>
      <c r="AY188" s="16" t="s">
        <v>138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87</v>
      </c>
      <c r="BK188" s="230">
        <f>ROUND(I188*H188,2)</f>
        <v>0</v>
      </c>
      <c r="BL188" s="16" t="s">
        <v>144</v>
      </c>
      <c r="BM188" s="229" t="s">
        <v>488</v>
      </c>
    </row>
    <row r="189" spans="1:51" s="12" customFormat="1" ht="12">
      <c r="A189" s="12"/>
      <c r="B189" s="231"/>
      <c r="C189" s="232"/>
      <c r="D189" s="233" t="s">
        <v>150</v>
      </c>
      <c r="E189" s="234" t="s">
        <v>1</v>
      </c>
      <c r="F189" s="235" t="s">
        <v>489</v>
      </c>
      <c r="G189" s="232"/>
      <c r="H189" s="234" t="s">
        <v>1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41" t="s">
        <v>150</v>
      </c>
      <c r="AU189" s="241" t="s">
        <v>87</v>
      </c>
      <c r="AV189" s="12" t="s">
        <v>87</v>
      </c>
      <c r="AW189" s="12" t="s">
        <v>33</v>
      </c>
      <c r="AX189" s="12" t="s">
        <v>79</v>
      </c>
      <c r="AY189" s="241" t="s">
        <v>138</v>
      </c>
    </row>
    <row r="190" spans="1:51" s="13" customFormat="1" ht="12">
      <c r="A190" s="13"/>
      <c r="B190" s="242"/>
      <c r="C190" s="243"/>
      <c r="D190" s="233" t="s">
        <v>150</v>
      </c>
      <c r="E190" s="244" t="s">
        <v>1</v>
      </c>
      <c r="F190" s="245" t="s">
        <v>490</v>
      </c>
      <c r="G190" s="243"/>
      <c r="H190" s="246">
        <v>205.122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2" t="s">
        <v>150</v>
      </c>
      <c r="AU190" s="252" t="s">
        <v>87</v>
      </c>
      <c r="AV190" s="13" t="s">
        <v>89</v>
      </c>
      <c r="AW190" s="13" t="s">
        <v>33</v>
      </c>
      <c r="AX190" s="13" t="s">
        <v>87</v>
      </c>
      <c r="AY190" s="252" t="s">
        <v>138</v>
      </c>
    </row>
    <row r="191" spans="1:65" s="2" customFormat="1" ht="49.05" customHeight="1">
      <c r="A191" s="37"/>
      <c r="B191" s="38"/>
      <c r="C191" s="218" t="s">
        <v>281</v>
      </c>
      <c r="D191" s="218" t="s">
        <v>139</v>
      </c>
      <c r="E191" s="219" t="s">
        <v>491</v>
      </c>
      <c r="F191" s="220" t="s">
        <v>492</v>
      </c>
      <c r="G191" s="221" t="s">
        <v>372</v>
      </c>
      <c r="H191" s="222">
        <v>588</v>
      </c>
      <c r="I191" s="223"/>
      <c r="J191" s="224">
        <f>ROUND(I191*H191,2)</f>
        <v>0</v>
      </c>
      <c r="K191" s="220" t="s">
        <v>148</v>
      </c>
      <c r="L191" s="43"/>
      <c r="M191" s="225" t="s">
        <v>1</v>
      </c>
      <c r="N191" s="226" t="s">
        <v>44</v>
      </c>
      <c r="O191" s="90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144</v>
      </c>
      <c r="AT191" s="229" t="s">
        <v>139</v>
      </c>
      <c r="AU191" s="229" t="s">
        <v>87</v>
      </c>
      <c r="AY191" s="16" t="s">
        <v>138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87</v>
      </c>
      <c r="BK191" s="230">
        <f>ROUND(I191*H191,2)</f>
        <v>0</v>
      </c>
      <c r="BL191" s="16" t="s">
        <v>144</v>
      </c>
      <c r="BM191" s="229" t="s">
        <v>493</v>
      </c>
    </row>
    <row r="192" spans="1:51" s="13" customFormat="1" ht="12">
      <c r="A192" s="13"/>
      <c r="B192" s="242"/>
      <c r="C192" s="243"/>
      <c r="D192" s="233" t="s">
        <v>150</v>
      </c>
      <c r="E192" s="244" t="s">
        <v>1</v>
      </c>
      <c r="F192" s="245" t="s">
        <v>370</v>
      </c>
      <c r="G192" s="243"/>
      <c r="H192" s="246">
        <v>588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2" t="s">
        <v>150</v>
      </c>
      <c r="AU192" s="252" t="s">
        <v>87</v>
      </c>
      <c r="AV192" s="13" t="s">
        <v>89</v>
      </c>
      <c r="AW192" s="13" t="s">
        <v>33</v>
      </c>
      <c r="AX192" s="13" t="s">
        <v>87</v>
      </c>
      <c r="AY192" s="252" t="s">
        <v>138</v>
      </c>
    </row>
    <row r="193" spans="1:65" s="2" customFormat="1" ht="24.15" customHeight="1">
      <c r="A193" s="37"/>
      <c r="B193" s="38"/>
      <c r="C193" s="218" t="s">
        <v>286</v>
      </c>
      <c r="D193" s="218" t="s">
        <v>139</v>
      </c>
      <c r="E193" s="219" t="s">
        <v>494</v>
      </c>
      <c r="F193" s="220" t="s">
        <v>495</v>
      </c>
      <c r="G193" s="221" t="s">
        <v>372</v>
      </c>
      <c r="H193" s="222">
        <v>588</v>
      </c>
      <c r="I193" s="223"/>
      <c r="J193" s="224">
        <f>ROUND(I193*H193,2)</f>
        <v>0</v>
      </c>
      <c r="K193" s="220" t="s">
        <v>148</v>
      </c>
      <c r="L193" s="43"/>
      <c r="M193" s="225" t="s">
        <v>1</v>
      </c>
      <c r="N193" s="226" t="s">
        <v>44</v>
      </c>
      <c r="O193" s="90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144</v>
      </c>
      <c r="AT193" s="229" t="s">
        <v>139</v>
      </c>
      <c r="AU193" s="229" t="s">
        <v>87</v>
      </c>
      <c r="AY193" s="16" t="s">
        <v>138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87</v>
      </c>
      <c r="BK193" s="230">
        <f>ROUND(I193*H193,2)</f>
        <v>0</v>
      </c>
      <c r="BL193" s="16" t="s">
        <v>144</v>
      </c>
      <c r="BM193" s="229" t="s">
        <v>496</v>
      </c>
    </row>
    <row r="194" spans="1:51" s="13" customFormat="1" ht="12">
      <c r="A194" s="13"/>
      <c r="B194" s="242"/>
      <c r="C194" s="243"/>
      <c r="D194" s="233" t="s">
        <v>150</v>
      </c>
      <c r="E194" s="244" t="s">
        <v>1</v>
      </c>
      <c r="F194" s="245" t="s">
        <v>370</v>
      </c>
      <c r="G194" s="243"/>
      <c r="H194" s="246">
        <v>588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2" t="s">
        <v>150</v>
      </c>
      <c r="AU194" s="252" t="s">
        <v>87</v>
      </c>
      <c r="AV194" s="13" t="s">
        <v>89</v>
      </c>
      <c r="AW194" s="13" t="s">
        <v>33</v>
      </c>
      <c r="AX194" s="13" t="s">
        <v>87</v>
      </c>
      <c r="AY194" s="252" t="s">
        <v>138</v>
      </c>
    </row>
    <row r="195" spans="1:65" s="2" customFormat="1" ht="24.15" customHeight="1">
      <c r="A195" s="37"/>
      <c r="B195" s="38"/>
      <c r="C195" s="218" t="s">
        <v>291</v>
      </c>
      <c r="D195" s="218" t="s">
        <v>139</v>
      </c>
      <c r="E195" s="219" t="s">
        <v>497</v>
      </c>
      <c r="F195" s="220" t="s">
        <v>498</v>
      </c>
      <c r="G195" s="221" t="s">
        <v>372</v>
      </c>
      <c r="H195" s="222">
        <v>1176</v>
      </c>
      <c r="I195" s="223"/>
      <c r="J195" s="224">
        <f>ROUND(I195*H195,2)</f>
        <v>0</v>
      </c>
      <c r="K195" s="220" t="s">
        <v>148</v>
      </c>
      <c r="L195" s="43"/>
      <c r="M195" s="225" t="s">
        <v>1</v>
      </c>
      <c r="N195" s="226" t="s">
        <v>44</v>
      </c>
      <c r="O195" s="90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9" t="s">
        <v>144</v>
      </c>
      <c r="AT195" s="229" t="s">
        <v>139</v>
      </c>
      <c r="AU195" s="229" t="s">
        <v>87</v>
      </c>
      <c r="AY195" s="16" t="s">
        <v>138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6" t="s">
        <v>87</v>
      </c>
      <c r="BK195" s="230">
        <f>ROUND(I195*H195,2)</f>
        <v>0</v>
      </c>
      <c r="BL195" s="16" t="s">
        <v>144</v>
      </c>
      <c r="BM195" s="229" t="s">
        <v>499</v>
      </c>
    </row>
    <row r="196" spans="1:51" s="13" customFormat="1" ht="12">
      <c r="A196" s="13"/>
      <c r="B196" s="242"/>
      <c r="C196" s="243"/>
      <c r="D196" s="233" t="s">
        <v>150</v>
      </c>
      <c r="E196" s="244" t="s">
        <v>1</v>
      </c>
      <c r="F196" s="245" t="s">
        <v>500</v>
      </c>
      <c r="G196" s="243"/>
      <c r="H196" s="246">
        <v>1176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2" t="s">
        <v>150</v>
      </c>
      <c r="AU196" s="252" t="s">
        <v>87</v>
      </c>
      <c r="AV196" s="13" t="s">
        <v>89</v>
      </c>
      <c r="AW196" s="13" t="s">
        <v>33</v>
      </c>
      <c r="AX196" s="13" t="s">
        <v>87</v>
      </c>
      <c r="AY196" s="252" t="s">
        <v>138</v>
      </c>
    </row>
    <row r="197" spans="1:65" s="2" customFormat="1" ht="37.8" customHeight="1">
      <c r="A197" s="37"/>
      <c r="B197" s="38"/>
      <c r="C197" s="218" t="s">
        <v>296</v>
      </c>
      <c r="D197" s="218" t="s">
        <v>139</v>
      </c>
      <c r="E197" s="219" t="s">
        <v>501</v>
      </c>
      <c r="F197" s="220" t="s">
        <v>502</v>
      </c>
      <c r="G197" s="221" t="s">
        <v>372</v>
      </c>
      <c r="H197" s="222">
        <v>588</v>
      </c>
      <c r="I197" s="223"/>
      <c r="J197" s="224">
        <f>ROUND(I197*H197,2)</f>
        <v>0</v>
      </c>
      <c r="K197" s="220" t="s">
        <v>148</v>
      </c>
      <c r="L197" s="43"/>
      <c r="M197" s="225" t="s">
        <v>1</v>
      </c>
      <c r="N197" s="226" t="s">
        <v>44</v>
      </c>
      <c r="O197" s="90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144</v>
      </c>
      <c r="AT197" s="229" t="s">
        <v>139</v>
      </c>
      <c r="AU197" s="229" t="s">
        <v>87</v>
      </c>
      <c r="AY197" s="16" t="s">
        <v>138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87</v>
      </c>
      <c r="BK197" s="230">
        <f>ROUND(I197*H197,2)</f>
        <v>0</v>
      </c>
      <c r="BL197" s="16" t="s">
        <v>144</v>
      </c>
      <c r="BM197" s="229" t="s">
        <v>503</v>
      </c>
    </row>
    <row r="198" spans="1:51" s="12" customFormat="1" ht="12">
      <c r="A198" s="12"/>
      <c r="B198" s="231"/>
      <c r="C198" s="232"/>
      <c r="D198" s="233" t="s">
        <v>150</v>
      </c>
      <c r="E198" s="234" t="s">
        <v>1</v>
      </c>
      <c r="F198" s="235" t="s">
        <v>504</v>
      </c>
      <c r="G198" s="232"/>
      <c r="H198" s="234" t="s">
        <v>1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41" t="s">
        <v>150</v>
      </c>
      <c r="AU198" s="241" t="s">
        <v>87</v>
      </c>
      <c r="AV198" s="12" t="s">
        <v>87</v>
      </c>
      <c r="AW198" s="12" t="s">
        <v>33</v>
      </c>
      <c r="AX198" s="12" t="s">
        <v>79</v>
      </c>
      <c r="AY198" s="241" t="s">
        <v>138</v>
      </c>
    </row>
    <row r="199" spans="1:51" s="13" customFormat="1" ht="12">
      <c r="A199" s="13"/>
      <c r="B199" s="242"/>
      <c r="C199" s="243"/>
      <c r="D199" s="233" t="s">
        <v>150</v>
      </c>
      <c r="E199" s="244" t="s">
        <v>370</v>
      </c>
      <c r="F199" s="245" t="s">
        <v>505</v>
      </c>
      <c r="G199" s="243"/>
      <c r="H199" s="246">
        <v>588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2" t="s">
        <v>150</v>
      </c>
      <c r="AU199" s="252" t="s">
        <v>87</v>
      </c>
      <c r="AV199" s="13" t="s">
        <v>89</v>
      </c>
      <c r="AW199" s="13" t="s">
        <v>33</v>
      </c>
      <c r="AX199" s="13" t="s">
        <v>87</v>
      </c>
      <c r="AY199" s="252" t="s">
        <v>138</v>
      </c>
    </row>
    <row r="200" spans="1:65" s="2" customFormat="1" ht="37.8" customHeight="1">
      <c r="A200" s="37"/>
      <c r="B200" s="38"/>
      <c r="C200" s="218" t="s">
        <v>301</v>
      </c>
      <c r="D200" s="218" t="s">
        <v>139</v>
      </c>
      <c r="E200" s="219" t="s">
        <v>506</v>
      </c>
      <c r="F200" s="220" t="s">
        <v>507</v>
      </c>
      <c r="G200" s="221" t="s">
        <v>372</v>
      </c>
      <c r="H200" s="222">
        <v>588</v>
      </c>
      <c r="I200" s="223"/>
      <c r="J200" s="224">
        <f>ROUND(I200*H200,2)</f>
        <v>0</v>
      </c>
      <c r="K200" s="220" t="s">
        <v>148</v>
      </c>
      <c r="L200" s="43"/>
      <c r="M200" s="225" t="s">
        <v>1</v>
      </c>
      <c r="N200" s="226" t="s">
        <v>44</v>
      </c>
      <c r="O200" s="90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144</v>
      </c>
      <c r="AT200" s="229" t="s">
        <v>139</v>
      </c>
      <c r="AU200" s="229" t="s">
        <v>87</v>
      </c>
      <c r="AY200" s="16" t="s">
        <v>138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87</v>
      </c>
      <c r="BK200" s="230">
        <f>ROUND(I200*H200,2)</f>
        <v>0</v>
      </c>
      <c r="BL200" s="16" t="s">
        <v>144</v>
      </c>
      <c r="BM200" s="229" t="s">
        <v>508</v>
      </c>
    </row>
    <row r="201" spans="1:51" s="13" customFormat="1" ht="12">
      <c r="A201" s="13"/>
      <c r="B201" s="242"/>
      <c r="C201" s="243"/>
      <c r="D201" s="233" t="s">
        <v>150</v>
      </c>
      <c r="E201" s="244" t="s">
        <v>1</v>
      </c>
      <c r="F201" s="245" t="s">
        <v>370</v>
      </c>
      <c r="G201" s="243"/>
      <c r="H201" s="246">
        <v>588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150</v>
      </c>
      <c r="AU201" s="252" t="s">
        <v>87</v>
      </c>
      <c r="AV201" s="13" t="s">
        <v>89</v>
      </c>
      <c r="AW201" s="13" t="s">
        <v>33</v>
      </c>
      <c r="AX201" s="13" t="s">
        <v>87</v>
      </c>
      <c r="AY201" s="252" t="s">
        <v>138</v>
      </c>
    </row>
    <row r="202" spans="1:65" s="2" customFormat="1" ht="49.05" customHeight="1">
      <c r="A202" s="37"/>
      <c r="B202" s="38"/>
      <c r="C202" s="218" t="s">
        <v>305</v>
      </c>
      <c r="D202" s="218" t="s">
        <v>139</v>
      </c>
      <c r="E202" s="219" t="s">
        <v>509</v>
      </c>
      <c r="F202" s="220" t="s">
        <v>510</v>
      </c>
      <c r="G202" s="221" t="s">
        <v>372</v>
      </c>
      <c r="H202" s="222">
        <v>32.5</v>
      </c>
      <c r="I202" s="223"/>
      <c r="J202" s="224">
        <f>ROUND(I202*H202,2)</f>
        <v>0</v>
      </c>
      <c r="K202" s="220" t="s">
        <v>148</v>
      </c>
      <c r="L202" s="43"/>
      <c r="M202" s="225" t="s">
        <v>1</v>
      </c>
      <c r="N202" s="226" t="s">
        <v>44</v>
      </c>
      <c r="O202" s="90"/>
      <c r="P202" s="227">
        <f>O202*H202</f>
        <v>0</v>
      </c>
      <c r="Q202" s="227">
        <v>0.19536</v>
      </c>
      <c r="R202" s="227">
        <f>Q202*H202</f>
        <v>6.349200000000001</v>
      </c>
      <c r="S202" s="227">
        <v>0</v>
      </c>
      <c r="T202" s="228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9" t="s">
        <v>144</v>
      </c>
      <c r="AT202" s="229" t="s">
        <v>139</v>
      </c>
      <c r="AU202" s="229" t="s">
        <v>87</v>
      </c>
      <c r="AY202" s="16" t="s">
        <v>138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6" t="s">
        <v>87</v>
      </c>
      <c r="BK202" s="230">
        <f>ROUND(I202*H202,2)</f>
        <v>0</v>
      </c>
      <c r="BL202" s="16" t="s">
        <v>144</v>
      </c>
      <c r="BM202" s="229" t="s">
        <v>511</v>
      </c>
    </row>
    <row r="203" spans="1:51" s="12" customFormat="1" ht="12">
      <c r="A203" s="12"/>
      <c r="B203" s="231"/>
      <c r="C203" s="232"/>
      <c r="D203" s="233" t="s">
        <v>150</v>
      </c>
      <c r="E203" s="234" t="s">
        <v>1</v>
      </c>
      <c r="F203" s="235" t="s">
        <v>512</v>
      </c>
      <c r="G203" s="232"/>
      <c r="H203" s="234" t="s">
        <v>1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41" t="s">
        <v>150</v>
      </c>
      <c r="AU203" s="241" t="s">
        <v>87</v>
      </c>
      <c r="AV203" s="12" t="s">
        <v>87</v>
      </c>
      <c r="AW203" s="12" t="s">
        <v>33</v>
      </c>
      <c r="AX203" s="12" t="s">
        <v>79</v>
      </c>
      <c r="AY203" s="241" t="s">
        <v>138</v>
      </c>
    </row>
    <row r="204" spans="1:51" s="13" customFormat="1" ht="12">
      <c r="A204" s="13"/>
      <c r="B204" s="242"/>
      <c r="C204" s="243"/>
      <c r="D204" s="233" t="s">
        <v>150</v>
      </c>
      <c r="E204" s="244" t="s">
        <v>1</v>
      </c>
      <c r="F204" s="245" t="s">
        <v>513</v>
      </c>
      <c r="G204" s="243"/>
      <c r="H204" s="246">
        <v>32.5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2" t="s">
        <v>150</v>
      </c>
      <c r="AU204" s="252" t="s">
        <v>87</v>
      </c>
      <c r="AV204" s="13" t="s">
        <v>89</v>
      </c>
      <c r="AW204" s="13" t="s">
        <v>33</v>
      </c>
      <c r="AX204" s="13" t="s">
        <v>87</v>
      </c>
      <c r="AY204" s="252" t="s">
        <v>138</v>
      </c>
    </row>
    <row r="205" spans="1:65" s="2" customFormat="1" ht="14.4" customHeight="1">
      <c r="A205" s="37"/>
      <c r="B205" s="38"/>
      <c r="C205" s="264" t="s">
        <v>309</v>
      </c>
      <c r="D205" s="264" t="s">
        <v>199</v>
      </c>
      <c r="E205" s="265" t="s">
        <v>514</v>
      </c>
      <c r="F205" s="266" t="s">
        <v>515</v>
      </c>
      <c r="G205" s="267" t="s">
        <v>372</v>
      </c>
      <c r="H205" s="268">
        <v>33.15</v>
      </c>
      <c r="I205" s="269"/>
      <c r="J205" s="270">
        <f>ROUND(I205*H205,2)</f>
        <v>0</v>
      </c>
      <c r="K205" s="266" t="s">
        <v>148</v>
      </c>
      <c r="L205" s="271"/>
      <c r="M205" s="272" t="s">
        <v>1</v>
      </c>
      <c r="N205" s="273" t="s">
        <v>44</v>
      </c>
      <c r="O205" s="90"/>
      <c r="P205" s="227">
        <f>O205*H205</f>
        <v>0</v>
      </c>
      <c r="Q205" s="227">
        <v>0.222</v>
      </c>
      <c r="R205" s="227">
        <f>Q205*H205</f>
        <v>7.3593</v>
      </c>
      <c r="S205" s="227">
        <v>0</v>
      </c>
      <c r="T205" s="228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9" t="s">
        <v>183</v>
      </c>
      <c r="AT205" s="229" t="s">
        <v>199</v>
      </c>
      <c r="AU205" s="229" t="s">
        <v>87</v>
      </c>
      <c r="AY205" s="16" t="s">
        <v>138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6" t="s">
        <v>87</v>
      </c>
      <c r="BK205" s="230">
        <f>ROUND(I205*H205,2)</f>
        <v>0</v>
      </c>
      <c r="BL205" s="16" t="s">
        <v>144</v>
      </c>
      <c r="BM205" s="229" t="s">
        <v>516</v>
      </c>
    </row>
    <row r="206" spans="1:51" s="13" customFormat="1" ht="12">
      <c r="A206" s="13"/>
      <c r="B206" s="242"/>
      <c r="C206" s="243"/>
      <c r="D206" s="233" t="s">
        <v>150</v>
      </c>
      <c r="E206" s="243"/>
      <c r="F206" s="245" t="s">
        <v>517</v>
      </c>
      <c r="G206" s="243"/>
      <c r="H206" s="246">
        <v>33.15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150</v>
      </c>
      <c r="AU206" s="252" t="s">
        <v>87</v>
      </c>
      <c r="AV206" s="13" t="s">
        <v>89</v>
      </c>
      <c r="AW206" s="13" t="s">
        <v>4</v>
      </c>
      <c r="AX206" s="13" t="s">
        <v>87</v>
      </c>
      <c r="AY206" s="252" t="s">
        <v>138</v>
      </c>
    </row>
    <row r="207" spans="1:65" s="2" customFormat="1" ht="76.35" customHeight="1">
      <c r="A207" s="37"/>
      <c r="B207" s="38"/>
      <c r="C207" s="218" t="s">
        <v>313</v>
      </c>
      <c r="D207" s="218" t="s">
        <v>139</v>
      </c>
      <c r="E207" s="219" t="s">
        <v>518</v>
      </c>
      <c r="F207" s="220" t="s">
        <v>519</v>
      </c>
      <c r="G207" s="221" t="s">
        <v>372</v>
      </c>
      <c r="H207" s="222">
        <v>170</v>
      </c>
      <c r="I207" s="223"/>
      <c r="J207" s="224">
        <f>ROUND(I207*H207,2)</f>
        <v>0</v>
      </c>
      <c r="K207" s="220" t="s">
        <v>148</v>
      </c>
      <c r="L207" s="43"/>
      <c r="M207" s="225" t="s">
        <v>1</v>
      </c>
      <c r="N207" s="226" t="s">
        <v>44</v>
      </c>
      <c r="O207" s="90"/>
      <c r="P207" s="227">
        <f>O207*H207</f>
        <v>0</v>
      </c>
      <c r="Q207" s="227">
        <v>0.08565</v>
      </c>
      <c r="R207" s="227">
        <f>Q207*H207</f>
        <v>14.560500000000001</v>
      </c>
      <c r="S207" s="227">
        <v>0</v>
      </c>
      <c r="T207" s="228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9" t="s">
        <v>144</v>
      </c>
      <c r="AT207" s="229" t="s">
        <v>139</v>
      </c>
      <c r="AU207" s="229" t="s">
        <v>87</v>
      </c>
      <c r="AY207" s="16" t="s">
        <v>138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6" t="s">
        <v>87</v>
      </c>
      <c r="BK207" s="230">
        <f>ROUND(I207*H207,2)</f>
        <v>0</v>
      </c>
      <c r="BL207" s="16" t="s">
        <v>144</v>
      </c>
      <c r="BM207" s="229" t="s">
        <v>520</v>
      </c>
    </row>
    <row r="208" spans="1:51" s="12" customFormat="1" ht="12">
      <c r="A208" s="12"/>
      <c r="B208" s="231"/>
      <c r="C208" s="232"/>
      <c r="D208" s="233" t="s">
        <v>150</v>
      </c>
      <c r="E208" s="234" t="s">
        <v>1</v>
      </c>
      <c r="F208" s="235" t="s">
        <v>375</v>
      </c>
      <c r="G208" s="232"/>
      <c r="H208" s="234" t="s">
        <v>1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41" t="s">
        <v>150</v>
      </c>
      <c r="AU208" s="241" t="s">
        <v>87</v>
      </c>
      <c r="AV208" s="12" t="s">
        <v>87</v>
      </c>
      <c r="AW208" s="12" t="s">
        <v>33</v>
      </c>
      <c r="AX208" s="12" t="s">
        <v>79</v>
      </c>
      <c r="AY208" s="241" t="s">
        <v>138</v>
      </c>
    </row>
    <row r="209" spans="1:51" s="13" customFormat="1" ht="12">
      <c r="A209" s="13"/>
      <c r="B209" s="242"/>
      <c r="C209" s="243"/>
      <c r="D209" s="233" t="s">
        <v>150</v>
      </c>
      <c r="E209" s="244" t="s">
        <v>374</v>
      </c>
      <c r="F209" s="245" t="s">
        <v>521</v>
      </c>
      <c r="G209" s="243"/>
      <c r="H209" s="246">
        <v>170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2" t="s">
        <v>150</v>
      </c>
      <c r="AU209" s="252" t="s">
        <v>87</v>
      </c>
      <c r="AV209" s="13" t="s">
        <v>89</v>
      </c>
      <c r="AW209" s="13" t="s">
        <v>33</v>
      </c>
      <c r="AX209" s="13" t="s">
        <v>87</v>
      </c>
      <c r="AY209" s="252" t="s">
        <v>138</v>
      </c>
    </row>
    <row r="210" spans="1:65" s="2" customFormat="1" ht="14.4" customHeight="1">
      <c r="A210" s="37"/>
      <c r="B210" s="38"/>
      <c r="C210" s="264" t="s">
        <v>317</v>
      </c>
      <c r="D210" s="264" t="s">
        <v>199</v>
      </c>
      <c r="E210" s="265" t="s">
        <v>522</v>
      </c>
      <c r="F210" s="266" t="s">
        <v>523</v>
      </c>
      <c r="G210" s="267" t="s">
        <v>372</v>
      </c>
      <c r="H210" s="268">
        <v>169.973</v>
      </c>
      <c r="I210" s="269"/>
      <c r="J210" s="270">
        <f>ROUND(I210*H210,2)</f>
        <v>0</v>
      </c>
      <c r="K210" s="266" t="s">
        <v>148</v>
      </c>
      <c r="L210" s="271"/>
      <c r="M210" s="272" t="s">
        <v>1</v>
      </c>
      <c r="N210" s="273" t="s">
        <v>44</v>
      </c>
      <c r="O210" s="90"/>
      <c r="P210" s="227">
        <f>O210*H210</f>
        <v>0</v>
      </c>
      <c r="Q210" s="227">
        <v>0.15</v>
      </c>
      <c r="R210" s="227">
        <f>Q210*H210</f>
        <v>25.49595</v>
      </c>
      <c r="S210" s="227">
        <v>0</v>
      </c>
      <c r="T210" s="228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9" t="s">
        <v>183</v>
      </c>
      <c r="AT210" s="229" t="s">
        <v>199</v>
      </c>
      <c r="AU210" s="229" t="s">
        <v>87</v>
      </c>
      <c r="AY210" s="16" t="s">
        <v>138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6" t="s">
        <v>87</v>
      </c>
      <c r="BK210" s="230">
        <f>ROUND(I210*H210,2)</f>
        <v>0</v>
      </c>
      <c r="BL210" s="16" t="s">
        <v>144</v>
      </c>
      <c r="BM210" s="229" t="s">
        <v>524</v>
      </c>
    </row>
    <row r="211" spans="1:51" s="13" customFormat="1" ht="12">
      <c r="A211" s="13"/>
      <c r="B211" s="242"/>
      <c r="C211" s="243"/>
      <c r="D211" s="233" t="s">
        <v>150</v>
      </c>
      <c r="E211" s="244" t="s">
        <v>1</v>
      </c>
      <c r="F211" s="245" t="s">
        <v>525</v>
      </c>
      <c r="G211" s="243"/>
      <c r="H211" s="246">
        <v>166.64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2" t="s">
        <v>150</v>
      </c>
      <c r="AU211" s="252" t="s">
        <v>87</v>
      </c>
      <c r="AV211" s="13" t="s">
        <v>89</v>
      </c>
      <c r="AW211" s="13" t="s">
        <v>33</v>
      </c>
      <c r="AX211" s="13" t="s">
        <v>87</v>
      </c>
      <c r="AY211" s="252" t="s">
        <v>138</v>
      </c>
    </row>
    <row r="212" spans="1:51" s="13" customFormat="1" ht="12">
      <c r="A212" s="13"/>
      <c r="B212" s="242"/>
      <c r="C212" s="243"/>
      <c r="D212" s="233" t="s">
        <v>150</v>
      </c>
      <c r="E212" s="243"/>
      <c r="F212" s="245" t="s">
        <v>526</v>
      </c>
      <c r="G212" s="243"/>
      <c r="H212" s="246">
        <v>169.973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2" t="s">
        <v>150</v>
      </c>
      <c r="AU212" s="252" t="s">
        <v>87</v>
      </c>
      <c r="AV212" s="13" t="s">
        <v>89</v>
      </c>
      <c r="AW212" s="13" t="s">
        <v>4</v>
      </c>
      <c r="AX212" s="13" t="s">
        <v>87</v>
      </c>
      <c r="AY212" s="252" t="s">
        <v>138</v>
      </c>
    </row>
    <row r="213" spans="1:65" s="2" customFormat="1" ht="14.4" customHeight="1">
      <c r="A213" s="37"/>
      <c r="B213" s="38"/>
      <c r="C213" s="264" t="s">
        <v>321</v>
      </c>
      <c r="D213" s="264" t="s">
        <v>199</v>
      </c>
      <c r="E213" s="265" t="s">
        <v>527</v>
      </c>
      <c r="F213" s="266" t="s">
        <v>528</v>
      </c>
      <c r="G213" s="267" t="s">
        <v>372</v>
      </c>
      <c r="H213" s="268">
        <v>3.427</v>
      </c>
      <c r="I213" s="269"/>
      <c r="J213" s="270">
        <f>ROUND(I213*H213,2)</f>
        <v>0</v>
      </c>
      <c r="K213" s="266" t="s">
        <v>1</v>
      </c>
      <c r="L213" s="271"/>
      <c r="M213" s="272" t="s">
        <v>1</v>
      </c>
      <c r="N213" s="273" t="s">
        <v>44</v>
      </c>
      <c r="O213" s="90"/>
      <c r="P213" s="227">
        <f>O213*H213</f>
        <v>0</v>
      </c>
      <c r="Q213" s="227">
        <v>0.175</v>
      </c>
      <c r="R213" s="227">
        <f>Q213*H213</f>
        <v>0.599725</v>
      </c>
      <c r="S213" s="227">
        <v>0</v>
      </c>
      <c r="T213" s="228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9" t="s">
        <v>183</v>
      </c>
      <c r="AT213" s="229" t="s">
        <v>199</v>
      </c>
      <c r="AU213" s="229" t="s">
        <v>87</v>
      </c>
      <c r="AY213" s="16" t="s">
        <v>138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6" t="s">
        <v>87</v>
      </c>
      <c r="BK213" s="230">
        <f>ROUND(I213*H213,2)</f>
        <v>0</v>
      </c>
      <c r="BL213" s="16" t="s">
        <v>144</v>
      </c>
      <c r="BM213" s="229" t="s">
        <v>529</v>
      </c>
    </row>
    <row r="214" spans="1:47" s="2" customFormat="1" ht="12">
      <c r="A214" s="37"/>
      <c r="B214" s="38"/>
      <c r="C214" s="39"/>
      <c r="D214" s="233" t="s">
        <v>274</v>
      </c>
      <c r="E214" s="39"/>
      <c r="F214" s="274" t="s">
        <v>530</v>
      </c>
      <c r="G214" s="39"/>
      <c r="H214" s="39"/>
      <c r="I214" s="275"/>
      <c r="J214" s="39"/>
      <c r="K214" s="39"/>
      <c r="L214" s="43"/>
      <c r="M214" s="276"/>
      <c r="N214" s="277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274</v>
      </c>
      <c r="AU214" s="16" t="s">
        <v>87</v>
      </c>
    </row>
    <row r="215" spans="1:51" s="13" customFormat="1" ht="12">
      <c r="A215" s="13"/>
      <c r="B215" s="242"/>
      <c r="C215" s="243"/>
      <c r="D215" s="233" t="s">
        <v>150</v>
      </c>
      <c r="E215" s="244" t="s">
        <v>1</v>
      </c>
      <c r="F215" s="245" t="s">
        <v>531</v>
      </c>
      <c r="G215" s="243"/>
      <c r="H215" s="246">
        <v>3.36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2" t="s">
        <v>150</v>
      </c>
      <c r="AU215" s="252" t="s">
        <v>87</v>
      </c>
      <c r="AV215" s="13" t="s">
        <v>89</v>
      </c>
      <c r="AW215" s="13" t="s">
        <v>33</v>
      </c>
      <c r="AX215" s="13" t="s">
        <v>87</v>
      </c>
      <c r="AY215" s="252" t="s">
        <v>138</v>
      </c>
    </row>
    <row r="216" spans="1:51" s="13" customFormat="1" ht="12">
      <c r="A216" s="13"/>
      <c r="B216" s="242"/>
      <c r="C216" s="243"/>
      <c r="D216" s="233" t="s">
        <v>150</v>
      </c>
      <c r="E216" s="243"/>
      <c r="F216" s="245" t="s">
        <v>532</v>
      </c>
      <c r="G216" s="243"/>
      <c r="H216" s="246">
        <v>3.427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2" t="s">
        <v>150</v>
      </c>
      <c r="AU216" s="252" t="s">
        <v>87</v>
      </c>
      <c r="AV216" s="13" t="s">
        <v>89</v>
      </c>
      <c r="AW216" s="13" t="s">
        <v>4</v>
      </c>
      <c r="AX216" s="13" t="s">
        <v>87</v>
      </c>
      <c r="AY216" s="252" t="s">
        <v>138</v>
      </c>
    </row>
    <row r="217" spans="1:63" s="11" customFormat="1" ht="25.9" customHeight="1">
      <c r="A217" s="11"/>
      <c r="B217" s="204"/>
      <c r="C217" s="205"/>
      <c r="D217" s="206" t="s">
        <v>78</v>
      </c>
      <c r="E217" s="207" t="s">
        <v>183</v>
      </c>
      <c r="F217" s="207" t="s">
        <v>213</v>
      </c>
      <c r="G217" s="205"/>
      <c r="H217" s="205"/>
      <c r="I217" s="208"/>
      <c r="J217" s="209">
        <f>BK217</f>
        <v>0</v>
      </c>
      <c r="K217" s="205"/>
      <c r="L217" s="210"/>
      <c r="M217" s="211"/>
      <c r="N217" s="212"/>
      <c r="O217" s="212"/>
      <c r="P217" s="213">
        <f>SUM(P218:P236)</f>
        <v>0</v>
      </c>
      <c r="Q217" s="212"/>
      <c r="R217" s="213">
        <f>SUM(R218:R236)</f>
        <v>6.815264999999999</v>
      </c>
      <c r="S217" s="212"/>
      <c r="T217" s="214">
        <f>SUM(T218:T236)</f>
        <v>0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R217" s="215" t="s">
        <v>87</v>
      </c>
      <c r="AT217" s="216" t="s">
        <v>78</v>
      </c>
      <c r="AU217" s="216" t="s">
        <v>79</v>
      </c>
      <c r="AY217" s="215" t="s">
        <v>138</v>
      </c>
      <c r="BK217" s="217">
        <f>SUM(BK218:BK236)</f>
        <v>0</v>
      </c>
    </row>
    <row r="218" spans="1:65" s="2" customFormat="1" ht="37.8" customHeight="1">
      <c r="A218" s="37"/>
      <c r="B218" s="38"/>
      <c r="C218" s="218" t="s">
        <v>325</v>
      </c>
      <c r="D218" s="218" t="s">
        <v>139</v>
      </c>
      <c r="E218" s="219" t="s">
        <v>533</v>
      </c>
      <c r="F218" s="220" t="s">
        <v>534</v>
      </c>
      <c r="G218" s="221" t="s">
        <v>217</v>
      </c>
      <c r="H218" s="222">
        <v>31</v>
      </c>
      <c r="I218" s="223"/>
      <c r="J218" s="224">
        <f>ROUND(I218*H218,2)</f>
        <v>0</v>
      </c>
      <c r="K218" s="220" t="s">
        <v>148</v>
      </c>
      <c r="L218" s="43"/>
      <c r="M218" s="225" t="s">
        <v>1</v>
      </c>
      <c r="N218" s="226" t="s">
        <v>44</v>
      </c>
      <c r="O218" s="90"/>
      <c r="P218" s="227">
        <f>O218*H218</f>
        <v>0</v>
      </c>
      <c r="Q218" s="227">
        <v>0.00131</v>
      </c>
      <c r="R218" s="227">
        <f>Q218*H218</f>
        <v>0.04061</v>
      </c>
      <c r="S218" s="227">
        <v>0</v>
      </c>
      <c r="T218" s="228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9" t="s">
        <v>144</v>
      </c>
      <c r="AT218" s="229" t="s">
        <v>139</v>
      </c>
      <c r="AU218" s="229" t="s">
        <v>87</v>
      </c>
      <c r="AY218" s="16" t="s">
        <v>138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6" t="s">
        <v>87</v>
      </c>
      <c r="BK218" s="230">
        <f>ROUND(I218*H218,2)</f>
        <v>0</v>
      </c>
      <c r="BL218" s="16" t="s">
        <v>144</v>
      </c>
      <c r="BM218" s="229" t="s">
        <v>535</v>
      </c>
    </row>
    <row r="219" spans="1:51" s="12" customFormat="1" ht="12">
      <c r="A219" s="12"/>
      <c r="B219" s="231"/>
      <c r="C219" s="232"/>
      <c r="D219" s="233" t="s">
        <v>150</v>
      </c>
      <c r="E219" s="234" t="s">
        <v>1</v>
      </c>
      <c r="F219" s="235" t="s">
        <v>536</v>
      </c>
      <c r="G219" s="232"/>
      <c r="H219" s="234" t="s">
        <v>1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41" t="s">
        <v>150</v>
      </c>
      <c r="AU219" s="241" t="s">
        <v>87</v>
      </c>
      <c r="AV219" s="12" t="s">
        <v>87</v>
      </c>
      <c r="AW219" s="12" t="s">
        <v>33</v>
      </c>
      <c r="AX219" s="12" t="s">
        <v>79</v>
      </c>
      <c r="AY219" s="241" t="s">
        <v>138</v>
      </c>
    </row>
    <row r="220" spans="1:51" s="13" customFormat="1" ht="12">
      <c r="A220" s="13"/>
      <c r="B220" s="242"/>
      <c r="C220" s="243"/>
      <c r="D220" s="233" t="s">
        <v>150</v>
      </c>
      <c r="E220" s="244" t="s">
        <v>1</v>
      </c>
      <c r="F220" s="245" t="s">
        <v>537</v>
      </c>
      <c r="G220" s="243"/>
      <c r="H220" s="246">
        <v>31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2" t="s">
        <v>150</v>
      </c>
      <c r="AU220" s="252" t="s">
        <v>87</v>
      </c>
      <c r="AV220" s="13" t="s">
        <v>89</v>
      </c>
      <c r="AW220" s="13" t="s">
        <v>33</v>
      </c>
      <c r="AX220" s="13" t="s">
        <v>87</v>
      </c>
      <c r="AY220" s="252" t="s">
        <v>138</v>
      </c>
    </row>
    <row r="221" spans="1:65" s="2" customFormat="1" ht="24.15" customHeight="1">
      <c r="A221" s="37"/>
      <c r="B221" s="38"/>
      <c r="C221" s="218" t="s">
        <v>329</v>
      </c>
      <c r="D221" s="218" t="s">
        <v>139</v>
      </c>
      <c r="E221" s="219" t="s">
        <v>215</v>
      </c>
      <c r="F221" s="220" t="s">
        <v>216</v>
      </c>
      <c r="G221" s="221" t="s">
        <v>217</v>
      </c>
      <c r="H221" s="222">
        <v>105</v>
      </c>
      <c r="I221" s="223"/>
      <c r="J221" s="224">
        <f>ROUND(I221*H221,2)</f>
        <v>0</v>
      </c>
      <c r="K221" s="220" t="s">
        <v>148</v>
      </c>
      <c r="L221" s="43"/>
      <c r="M221" s="225" t="s">
        <v>1</v>
      </c>
      <c r="N221" s="226" t="s">
        <v>44</v>
      </c>
      <c r="O221" s="90"/>
      <c r="P221" s="227">
        <f>O221*H221</f>
        <v>0</v>
      </c>
      <c r="Q221" s="227">
        <v>1E-05</v>
      </c>
      <c r="R221" s="227">
        <f>Q221*H221</f>
        <v>0.0010500000000000002</v>
      </c>
      <c r="S221" s="227">
        <v>0</v>
      </c>
      <c r="T221" s="228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9" t="s">
        <v>144</v>
      </c>
      <c r="AT221" s="229" t="s">
        <v>139</v>
      </c>
      <c r="AU221" s="229" t="s">
        <v>87</v>
      </c>
      <c r="AY221" s="16" t="s">
        <v>138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6" t="s">
        <v>87</v>
      </c>
      <c r="BK221" s="230">
        <f>ROUND(I221*H221,2)</f>
        <v>0</v>
      </c>
      <c r="BL221" s="16" t="s">
        <v>144</v>
      </c>
      <c r="BM221" s="229" t="s">
        <v>538</v>
      </c>
    </row>
    <row r="222" spans="1:65" s="2" customFormat="1" ht="24.15" customHeight="1">
      <c r="A222" s="37"/>
      <c r="B222" s="38"/>
      <c r="C222" s="264" t="s">
        <v>333</v>
      </c>
      <c r="D222" s="264" t="s">
        <v>199</v>
      </c>
      <c r="E222" s="265" t="s">
        <v>220</v>
      </c>
      <c r="F222" s="266" t="s">
        <v>539</v>
      </c>
      <c r="G222" s="267" t="s">
        <v>217</v>
      </c>
      <c r="H222" s="268">
        <v>105</v>
      </c>
      <c r="I222" s="269"/>
      <c r="J222" s="270">
        <f>ROUND(I222*H222,2)</f>
        <v>0</v>
      </c>
      <c r="K222" s="266" t="s">
        <v>148</v>
      </c>
      <c r="L222" s="271"/>
      <c r="M222" s="272" t="s">
        <v>1</v>
      </c>
      <c r="N222" s="273" t="s">
        <v>44</v>
      </c>
      <c r="O222" s="90"/>
      <c r="P222" s="227">
        <f>O222*H222</f>
        <v>0</v>
      </c>
      <c r="Q222" s="227">
        <v>0.0029</v>
      </c>
      <c r="R222" s="227">
        <f>Q222*H222</f>
        <v>0.3045</v>
      </c>
      <c r="S222" s="227">
        <v>0</v>
      </c>
      <c r="T222" s="228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9" t="s">
        <v>183</v>
      </c>
      <c r="AT222" s="229" t="s">
        <v>199</v>
      </c>
      <c r="AU222" s="229" t="s">
        <v>87</v>
      </c>
      <c r="AY222" s="16" t="s">
        <v>138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6" t="s">
        <v>87</v>
      </c>
      <c r="BK222" s="230">
        <f>ROUND(I222*H222,2)</f>
        <v>0</v>
      </c>
      <c r="BL222" s="16" t="s">
        <v>144</v>
      </c>
      <c r="BM222" s="229" t="s">
        <v>540</v>
      </c>
    </row>
    <row r="223" spans="1:65" s="2" customFormat="1" ht="37.8" customHeight="1">
      <c r="A223" s="37"/>
      <c r="B223" s="38"/>
      <c r="C223" s="218" t="s">
        <v>337</v>
      </c>
      <c r="D223" s="218" t="s">
        <v>139</v>
      </c>
      <c r="E223" s="219" t="s">
        <v>541</v>
      </c>
      <c r="F223" s="220" t="s">
        <v>542</v>
      </c>
      <c r="G223" s="221" t="s">
        <v>217</v>
      </c>
      <c r="H223" s="222">
        <v>15.5</v>
      </c>
      <c r="I223" s="223"/>
      <c r="J223" s="224">
        <f>ROUND(I223*H223,2)</f>
        <v>0</v>
      </c>
      <c r="K223" s="220" t="s">
        <v>148</v>
      </c>
      <c r="L223" s="43"/>
      <c r="M223" s="225" t="s">
        <v>1</v>
      </c>
      <c r="N223" s="226" t="s">
        <v>44</v>
      </c>
      <c r="O223" s="90"/>
      <c r="P223" s="227">
        <f>O223*H223</f>
        <v>0</v>
      </c>
      <c r="Q223" s="227">
        <v>0.01235</v>
      </c>
      <c r="R223" s="227">
        <f>Q223*H223</f>
        <v>0.191425</v>
      </c>
      <c r="S223" s="227">
        <v>0</v>
      </c>
      <c r="T223" s="228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9" t="s">
        <v>144</v>
      </c>
      <c r="AT223" s="229" t="s">
        <v>139</v>
      </c>
      <c r="AU223" s="229" t="s">
        <v>87</v>
      </c>
      <c r="AY223" s="16" t="s">
        <v>138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6" t="s">
        <v>87</v>
      </c>
      <c r="BK223" s="230">
        <f>ROUND(I223*H223,2)</f>
        <v>0</v>
      </c>
      <c r="BL223" s="16" t="s">
        <v>144</v>
      </c>
      <c r="BM223" s="229" t="s">
        <v>543</v>
      </c>
    </row>
    <row r="224" spans="1:51" s="12" customFormat="1" ht="12">
      <c r="A224" s="12"/>
      <c r="B224" s="231"/>
      <c r="C224" s="232"/>
      <c r="D224" s="233" t="s">
        <v>150</v>
      </c>
      <c r="E224" s="234" t="s">
        <v>1</v>
      </c>
      <c r="F224" s="235" t="s">
        <v>536</v>
      </c>
      <c r="G224" s="232"/>
      <c r="H224" s="234" t="s">
        <v>1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T224" s="241" t="s">
        <v>150</v>
      </c>
      <c r="AU224" s="241" t="s">
        <v>87</v>
      </c>
      <c r="AV224" s="12" t="s">
        <v>87</v>
      </c>
      <c r="AW224" s="12" t="s">
        <v>33</v>
      </c>
      <c r="AX224" s="12" t="s">
        <v>79</v>
      </c>
      <c r="AY224" s="241" t="s">
        <v>138</v>
      </c>
    </row>
    <row r="225" spans="1:51" s="13" customFormat="1" ht="12">
      <c r="A225" s="13"/>
      <c r="B225" s="242"/>
      <c r="C225" s="243"/>
      <c r="D225" s="233" t="s">
        <v>150</v>
      </c>
      <c r="E225" s="244" t="s">
        <v>1</v>
      </c>
      <c r="F225" s="245" t="s">
        <v>544</v>
      </c>
      <c r="G225" s="243"/>
      <c r="H225" s="246">
        <v>15.5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2" t="s">
        <v>150</v>
      </c>
      <c r="AU225" s="252" t="s">
        <v>87</v>
      </c>
      <c r="AV225" s="13" t="s">
        <v>89</v>
      </c>
      <c r="AW225" s="13" t="s">
        <v>33</v>
      </c>
      <c r="AX225" s="13" t="s">
        <v>87</v>
      </c>
      <c r="AY225" s="252" t="s">
        <v>138</v>
      </c>
    </row>
    <row r="226" spans="1:65" s="2" customFormat="1" ht="24.15" customHeight="1">
      <c r="A226" s="37"/>
      <c r="B226" s="38"/>
      <c r="C226" s="218" t="s">
        <v>341</v>
      </c>
      <c r="D226" s="218" t="s">
        <v>139</v>
      </c>
      <c r="E226" s="219" t="s">
        <v>545</v>
      </c>
      <c r="F226" s="220" t="s">
        <v>546</v>
      </c>
      <c r="G226" s="221" t="s">
        <v>241</v>
      </c>
      <c r="H226" s="222">
        <v>7</v>
      </c>
      <c r="I226" s="223"/>
      <c r="J226" s="224">
        <f>ROUND(I226*H226,2)</f>
        <v>0</v>
      </c>
      <c r="K226" s="220" t="s">
        <v>148</v>
      </c>
      <c r="L226" s="43"/>
      <c r="M226" s="225" t="s">
        <v>1</v>
      </c>
      <c r="N226" s="226" t="s">
        <v>44</v>
      </c>
      <c r="O226" s="90"/>
      <c r="P226" s="227">
        <f>O226*H226</f>
        <v>0</v>
      </c>
      <c r="Q226" s="227">
        <v>0.3409</v>
      </c>
      <c r="R226" s="227">
        <f>Q226*H226</f>
        <v>2.3863</v>
      </c>
      <c r="S226" s="227">
        <v>0</v>
      </c>
      <c r="T226" s="228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9" t="s">
        <v>144</v>
      </c>
      <c r="AT226" s="229" t="s">
        <v>139</v>
      </c>
      <c r="AU226" s="229" t="s">
        <v>87</v>
      </c>
      <c r="AY226" s="16" t="s">
        <v>138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6" t="s">
        <v>87</v>
      </c>
      <c r="BK226" s="230">
        <f>ROUND(I226*H226,2)</f>
        <v>0</v>
      </c>
      <c r="BL226" s="16" t="s">
        <v>144</v>
      </c>
      <c r="BM226" s="229" t="s">
        <v>547</v>
      </c>
    </row>
    <row r="227" spans="1:65" s="2" customFormat="1" ht="24.15" customHeight="1">
      <c r="A227" s="37"/>
      <c r="B227" s="38"/>
      <c r="C227" s="264" t="s">
        <v>345</v>
      </c>
      <c r="D227" s="264" t="s">
        <v>199</v>
      </c>
      <c r="E227" s="265" t="s">
        <v>548</v>
      </c>
      <c r="F227" s="266" t="s">
        <v>549</v>
      </c>
      <c r="G227" s="267" t="s">
        <v>241</v>
      </c>
      <c r="H227" s="268">
        <v>4</v>
      </c>
      <c r="I227" s="269"/>
      <c r="J227" s="270">
        <f>ROUND(I227*H227,2)</f>
        <v>0</v>
      </c>
      <c r="K227" s="266" t="s">
        <v>1</v>
      </c>
      <c r="L227" s="271"/>
      <c r="M227" s="272" t="s">
        <v>1</v>
      </c>
      <c r="N227" s="273" t="s">
        <v>44</v>
      </c>
      <c r="O227" s="90"/>
      <c r="P227" s="227">
        <f>O227*H227</f>
        <v>0</v>
      </c>
      <c r="Q227" s="227">
        <v>0.072</v>
      </c>
      <c r="R227" s="227">
        <f>Q227*H227</f>
        <v>0.288</v>
      </c>
      <c r="S227" s="227">
        <v>0</v>
      </c>
      <c r="T227" s="228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9" t="s">
        <v>183</v>
      </c>
      <c r="AT227" s="229" t="s">
        <v>199</v>
      </c>
      <c r="AU227" s="229" t="s">
        <v>87</v>
      </c>
      <c r="AY227" s="16" t="s">
        <v>138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6" t="s">
        <v>87</v>
      </c>
      <c r="BK227" s="230">
        <f>ROUND(I227*H227,2)</f>
        <v>0</v>
      </c>
      <c r="BL227" s="16" t="s">
        <v>144</v>
      </c>
      <c r="BM227" s="229" t="s">
        <v>550</v>
      </c>
    </row>
    <row r="228" spans="1:65" s="2" customFormat="1" ht="24.15" customHeight="1">
      <c r="A228" s="37"/>
      <c r="B228" s="38"/>
      <c r="C228" s="264" t="s">
        <v>351</v>
      </c>
      <c r="D228" s="264" t="s">
        <v>199</v>
      </c>
      <c r="E228" s="265" t="s">
        <v>551</v>
      </c>
      <c r="F228" s="266" t="s">
        <v>552</v>
      </c>
      <c r="G228" s="267" t="s">
        <v>241</v>
      </c>
      <c r="H228" s="268">
        <v>2</v>
      </c>
      <c r="I228" s="269"/>
      <c r="J228" s="270">
        <f>ROUND(I228*H228,2)</f>
        <v>0</v>
      </c>
      <c r="K228" s="266" t="s">
        <v>1</v>
      </c>
      <c r="L228" s="271"/>
      <c r="M228" s="272" t="s">
        <v>1</v>
      </c>
      <c r="N228" s="273" t="s">
        <v>44</v>
      </c>
      <c r="O228" s="90"/>
      <c r="P228" s="227">
        <f>O228*H228</f>
        <v>0</v>
      </c>
      <c r="Q228" s="227">
        <v>0.057</v>
      </c>
      <c r="R228" s="227">
        <f>Q228*H228</f>
        <v>0.114</v>
      </c>
      <c r="S228" s="227">
        <v>0</v>
      </c>
      <c r="T228" s="228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9" t="s">
        <v>183</v>
      </c>
      <c r="AT228" s="229" t="s">
        <v>199</v>
      </c>
      <c r="AU228" s="229" t="s">
        <v>87</v>
      </c>
      <c r="AY228" s="16" t="s">
        <v>138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6" t="s">
        <v>87</v>
      </c>
      <c r="BK228" s="230">
        <f>ROUND(I228*H228,2)</f>
        <v>0</v>
      </c>
      <c r="BL228" s="16" t="s">
        <v>144</v>
      </c>
      <c r="BM228" s="229" t="s">
        <v>553</v>
      </c>
    </row>
    <row r="229" spans="1:65" s="2" customFormat="1" ht="24.15" customHeight="1">
      <c r="A229" s="37"/>
      <c r="B229" s="38"/>
      <c r="C229" s="264" t="s">
        <v>355</v>
      </c>
      <c r="D229" s="264" t="s">
        <v>199</v>
      </c>
      <c r="E229" s="265" t="s">
        <v>554</v>
      </c>
      <c r="F229" s="266" t="s">
        <v>555</v>
      </c>
      <c r="G229" s="267" t="s">
        <v>241</v>
      </c>
      <c r="H229" s="268">
        <v>5</v>
      </c>
      <c r="I229" s="269"/>
      <c r="J229" s="270">
        <f>ROUND(I229*H229,2)</f>
        <v>0</v>
      </c>
      <c r="K229" s="266" t="s">
        <v>1</v>
      </c>
      <c r="L229" s="271"/>
      <c r="M229" s="272" t="s">
        <v>1</v>
      </c>
      <c r="N229" s="273" t="s">
        <v>44</v>
      </c>
      <c r="O229" s="90"/>
      <c r="P229" s="227">
        <f>O229*H229</f>
        <v>0</v>
      </c>
      <c r="Q229" s="227">
        <v>0.075</v>
      </c>
      <c r="R229" s="227">
        <f>Q229*H229</f>
        <v>0.375</v>
      </c>
      <c r="S229" s="227">
        <v>0</v>
      </c>
      <c r="T229" s="228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9" t="s">
        <v>183</v>
      </c>
      <c r="AT229" s="229" t="s">
        <v>199</v>
      </c>
      <c r="AU229" s="229" t="s">
        <v>87</v>
      </c>
      <c r="AY229" s="16" t="s">
        <v>138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87</v>
      </c>
      <c r="BK229" s="230">
        <f>ROUND(I229*H229,2)</f>
        <v>0</v>
      </c>
      <c r="BL229" s="16" t="s">
        <v>144</v>
      </c>
      <c r="BM229" s="229" t="s">
        <v>556</v>
      </c>
    </row>
    <row r="230" spans="1:65" s="2" customFormat="1" ht="24.15" customHeight="1">
      <c r="A230" s="37"/>
      <c r="B230" s="38"/>
      <c r="C230" s="264" t="s">
        <v>360</v>
      </c>
      <c r="D230" s="264" t="s">
        <v>199</v>
      </c>
      <c r="E230" s="265" t="s">
        <v>557</v>
      </c>
      <c r="F230" s="266" t="s">
        <v>558</v>
      </c>
      <c r="G230" s="267" t="s">
        <v>241</v>
      </c>
      <c r="H230" s="268">
        <v>3</v>
      </c>
      <c r="I230" s="269"/>
      <c r="J230" s="270">
        <f>ROUND(I230*H230,2)</f>
        <v>0</v>
      </c>
      <c r="K230" s="266" t="s">
        <v>1</v>
      </c>
      <c r="L230" s="271"/>
      <c r="M230" s="272" t="s">
        <v>1</v>
      </c>
      <c r="N230" s="273" t="s">
        <v>44</v>
      </c>
      <c r="O230" s="90"/>
      <c r="P230" s="227">
        <f>O230*H230</f>
        <v>0</v>
      </c>
      <c r="Q230" s="227">
        <v>0.134</v>
      </c>
      <c r="R230" s="227">
        <f>Q230*H230</f>
        <v>0.402</v>
      </c>
      <c r="S230" s="227">
        <v>0</v>
      </c>
      <c r="T230" s="228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9" t="s">
        <v>183</v>
      </c>
      <c r="AT230" s="229" t="s">
        <v>199</v>
      </c>
      <c r="AU230" s="229" t="s">
        <v>87</v>
      </c>
      <c r="AY230" s="16" t="s">
        <v>138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6" t="s">
        <v>87</v>
      </c>
      <c r="BK230" s="230">
        <f>ROUND(I230*H230,2)</f>
        <v>0</v>
      </c>
      <c r="BL230" s="16" t="s">
        <v>144</v>
      </c>
      <c r="BM230" s="229" t="s">
        <v>559</v>
      </c>
    </row>
    <row r="231" spans="1:65" s="2" customFormat="1" ht="24.15" customHeight="1">
      <c r="A231" s="37"/>
      <c r="B231" s="38"/>
      <c r="C231" s="264" t="s">
        <v>366</v>
      </c>
      <c r="D231" s="264" t="s">
        <v>199</v>
      </c>
      <c r="E231" s="265" t="s">
        <v>560</v>
      </c>
      <c r="F231" s="266" t="s">
        <v>561</v>
      </c>
      <c r="G231" s="267" t="s">
        <v>241</v>
      </c>
      <c r="H231" s="268">
        <v>4</v>
      </c>
      <c r="I231" s="269"/>
      <c r="J231" s="270">
        <f>ROUND(I231*H231,2)</f>
        <v>0</v>
      </c>
      <c r="K231" s="266" t="s">
        <v>1</v>
      </c>
      <c r="L231" s="271"/>
      <c r="M231" s="272" t="s">
        <v>1</v>
      </c>
      <c r="N231" s="273" t="s">
        <v>44</v>
      </c>
      <c r="O231" s="90"/>
      <c r="P231" s="227">
        <f>O231*H231</f>
        <v>0</v>
      </c>
      <c r="Q231" s="227">
        <v>0.04</v>
      </c>
      <c r="R231" s="227">
        <f>Q231*H231</f>
        <v>0.16</v>
      </c>
      <c r="S231" s="227">
        <v>0</v>
      </c>
      <c r="T231" s="228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9" t="s">
        <v>183</v>
      </c>
      <c r="AT231" s="229" t="s">
        <v>199</v>
      </c>
      <c r="AU231" s="229" t="s">
        <v>87</v>
      </c>
      <c r="AY231" s="16" t="s">
        <v>138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6" t="s">
        <v>87</v>
      </c>
      <c r="BK231" s="230">
        <f>ROUND(I231*H231,2)</f>
        <v>0</v>
      </c>
      <c r="BL231" s="16" t="s">
        <v>144</v>
      </c>
      <c r="BM231" s="229" t="s">
        <v>562</v>
      </c>
    </row>
    <row r="232" spans="1:65" s="2" customFormat="1" ht="24.15" customHeight="1">
      <c r="A232" s="37"/>
      <c r="B232" s="38"/>
      <c r="C232" s="264" t="s">
        <v>563</v>
      </c>
      <c r="D232" s="264" t="s">
        <v>199</v>
      </c>
      <c r="E232" s="265" t="s">
        <v>564</v>
      </c>
      <c r="F232" s="266" t="s">
        <v>565</v>
      </c>
      <c r="G232" s="267" t="s">
        <v>241</v>
      </c>
      <c r="H232" s="268">
        <v>1</v>
      </c>
      <c r="I232" s="269"/>
      <c r="J232" s="270">
        <f>ROUND(I232*H232,2)</f>
        <v>0</v>
      </c>
      <c r="K232" s="266" t="s">
        <v>1</v>
      </c>
      <c r="L232" s="271"/>
      <c r="M232" s="272" t="s">
        <v>1</v>
      </c>
      <c r="N232" s="273" t="s">
        <v>44</v>
      </c>
      <c r="O232" s="90"/>
      <c r="P232" s="227">
        <f>O232*H232</f>
        <v>0</v>
      </c>
      <c r="Q232" s="227">
        <v>0.058</v>
      </c>
      <c r="R232" s="227">
        <f>Q232*H232</f>
        <v>0.058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183</v>
      </c>
      <c r="AT232" s="229" t="s">
        <v>199</v>
      </c>
      <c r="AU232" s="229" t="s">
        <v>87</v>
      </c>
      <c r="AY232" s="16" t="s">
        <v>138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87</v>
      </c>
      <c r="BK232" s="230">
        <f>ROUND(I232*H232,2)</f>
        <v>0</v>
      </c>
      <c r="BL232" s="16" t="s">
        <v>144</v>
      </c>
      <c r="BM232" s="229" t="s">
        <v>566</v>
      </c>
    </row>
    <row r="233" spans="1:65" s="2" customFormat="1" ht="24.15" customHeight="1">
      <c r="A233" s="37"/>
      <c r="B233" s="38"/>
      <c r="C233" s="264" t="s">
        <v>567</v>
      </c>
      <c r="D233" s="264" t="s">
        <v>199</v>
      </c>
      <c r="E233" s="265" t="s">
        <v>568</v>
      </c>
      <c r="F233" s="266" t="s">
        <v>569</v>
      </c>
      <c r="G233" s="267" t="s">
        <v>241</v>
      </c>
      <c r="H233" s="268">
        <v>7</v>
      </c>
      <c r="I233" s="269"/>
      <c r="J233" s="270">
        <f>ROUND(I233*H233,2)</f>
        <v>0</v>
      </c>
      <c r="K233" s="266" t="s">
        <v>1</v>
      </c>
      <c r="L233" s="271"/>
      <c r="M233" s="272" t="s">
        <v>1</v>
      </c>
      <c r="N233" s="273" t="s">
        <v>44</v>
      </c>
      <c r="O233" s="90"/>
      <c r="P233" s="227">
        <f>O233*H233</f>
        <v>0</v>
      </c>
      <c r="Q233" s="227">
        <v>0.027</v>
      </c>
      <c r="R233" s="227">
        <f>Q233*H233</f>
        <v>0.189</v>
      </c>
      <c r="S233" s="227">
        <v>0</v>
      </c>
      <c r="T233" s="228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9" t="s">
        <v>183</v>
      </c>
      <c r="AT233" s="229" t="s">
        <v>199</v>
      </c>
      <c r="AU233" s="229" t="s">
        <v>87</v>
      </c>
      <c r="AY233" s="16" t="s">
        <v>138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6" t="s">
        <v>87</v>
      </c>
      <c r="BK233" s="230">
        <f>ROUND(I233*H233,2)</f>
        <v>0</v>
      </c>
      <c r="BL233" s="16" t="s">
        <v>144</v>
      </c>
      <c r="BM233" s="229" t="s">
        <v>570</v>
      </c>
    </row>
    <row r="234" spans="1:65" s="2" customFormat="1" ht="24.15" customHeight="1">
      <c r="A234" s="37"/>
      <c r="B234" s="38"/>
      <c r="C234" s="264" t="s">
        <v>571</v>
      </c>
      <c r="D234" s="264" t="s">
        <v>199</v>
      </c>
      <c r="E234" s="265" t="s">
        <v>572</v>
      </c>
      <c r="F234" s="266" t="s">
        <v>573</v>
      </c>
      <c r="G234" s="267" t="s">
        <v>241</v>
      </c>
      <c r="H234" s="268">
        <v>7</v>
      </c>
      <c r="I234" s="269"/>
      <c r="J234" s="270">
        <f>ROUND(I234*H234,2)</f>
        <v>0</v>
      </c>
      <c r="K234" s="266" t="s">
        <v>1</v>
      </c>
      <c r="L234" s="271"/>
      <c r="M234" s="272" t="s">
        <v>1</v>
      </c>
      <c r="N234" s="273" t="s">
        <v>44</v>
      </c>
      <c r="O234" s="90"/>
      <c r="P234" s="227">
        <f>O234*H234</f>
        <v>0</v>
      </c>
      <c r="Q234" s="227">
        <v>0.004</v>
      </c>
      <c r="R234" s="227">
        <f>Q234*H234</f>
        <v>0.028</v>
      </c>
      <c r="S234" s="227">
        <v>0</v>
      </c>
      <c r="T234" s="228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9" t="s">
        <v>183</v>
      </c>
      <c r="AT234" s="229" t="s">
        <v>199</v>
      </c>
      <c r="AU234" s="229" t="s">
        <v>87</v>
      </c>
      <c r="AY234" s="16" t="s">
        <v>138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6" t="s">
        <v>87</v>
      </c>
      <c r="BK234" s="230">
        <f>ROUND(I234*H234,2)</f>
        <v>0</v>
      </c>
      <c r="BL234" s="16" t="s">
        <v>144</v>
      </c>
      <c r="BM234" s="229" t="s">
        <v>574</v>
      </c>
    </row>
    <row r="235" spans="1:65" s="2" customFormat="1" ht="24.15" customHeight="1">
      <c r="A235" s="37"/>
      <c r="B235" s="38"/>
      <c r="C235" s="218" t="s">
        <v>575</v>
      </c>
      <c r="D235" s="218" t="s">
        <v>139</v>
      </c>
      <c r="E235" s="219" t="s">
        <v>576</v>
      </c>
      <c r="F235" s="220" t="s">
        <v>577</v>
      </c>
      <c r="G235" s="221" t="s">
        <v>241</v>
      </c>
      <c r="H235" s="222">
        <v>7</v>
      </c>
      <c r="I235" s="223"/>
      <c r="J235" s="224">
        <f>ROUND(I235*H235,2)</f>
        <v>0</v>
      </c>
      <c r="K235" s="220" t="s">
        <v>148</v>
      </c>
      <c r="L235" s="43"/>
      <c r="M235" s="225" t="s">
        <v>1</v>
      </c>
      <c r="N235" s="226" t="s">
        <v>44</v>
      </c>
      <c r="O235" s="90"/>
      <c r="P235" s="227">
        <f>O235*H235</f>
        <v>0</v>
      </c>
      <c r="Q235" s="227">
        <v>0.21734</v>
      </c>
      <c r="R235" s="227">
        <f>Q235*H235</f>
        <v>1.52138</v>
      </c>
      <c r="S235" s="227">
        <v>0</v>
      </c>
      <c r="T235" s="228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9" t="s">
        <v>144</v>
      </c>
      <c r="AT235" s="229" t="s">
        <v>139</v>
      </c>
      <c r="AU235" s="229" t="s">
        <v>87</v>
      </c>
      <c r="AY235" s="16" t="s">
        <v>138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6" t="s">
        <v>87</v>
      </c>
      <c r="BK235" s="230">
        <f>ROUND(I235*H235,2)</f>
        <v>0</v>
      </c>
      <c r="BL235" s="16" t="s">
        <v>144</v>
      </c>
      <c r="BM235" s="229" t="s">
        <v>578</v>
      </c>
    </row>
    <row r="236" spans="1:65" s="2" customFormat="1" ht="14.4" customHeight="1">
      <c r="A236" s="37"/>
      <c r="B236" s="38"/>
      <c r="C236" s="264" t="s">
        <v>579</v>
      </c>
      <c r="D236" s="264" t="s">
        <v>199</v>
      </c>
      <c r="E236" s="265" t="s">
        <v>580</v>
      </c>
      <c r="F236" s="266" t="s">
        <v>581</v>
      </c>
      <c r="G236" s="267" t="s">
        <v>241</v>
      </c>
      <c r="H236" s="268">
        <v>7</v>
      </c>
      <c r="I236" s="269"/>
      <c r="J236" s="270">
        <f>ROUND(I236*H236,2)</f>
        <v>0</v>
      </c>
      <c r="K236" s="266" t="s">
        <v>1</v>
      </c>
      <c r="L236" s="271"/>
      <c r="M236" s="272" t="s">
        <v>1</v>
      </c>
      <c r="N236" s="273" t="s">
        <v>44</v>
      </c>
      <c r="O236" s="90"/>
      <c r="P236" s="227">
        <f>O236*H236</f>
        <v>0</v>
      </c>
      <c r="Q236" s="227">
        <v>0.108</v>
      </c>
      <c r="R236" s="227">
        <f>Q236*H236</f>
        <v>0.756</v>
      </c>
      <c r="S236" s="227">
        <v>0</v>
      </c>
      <c r="T236" s="228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9" t="s">
        <v>183</v>
      </c>
      <c r="AT236" s="229" t="s">
        <v>199</v>
      </c>
      <c r="AU236" s="229" t="s">
        <v>87</v>
      </c>
      <c r="AY236" s="16" t="s">
        <v>138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87</v>
      </c>
      <c r="BK236" s="230">
        <f>ROUND(I236*H236,2)</f>
        <v>0</v>
      </c>
      <c r="BL236" s="16" t="s">
        <v>144</v>
      </c>
      <c r="BM236" s="229" t="s">
        <v>582</v>
      </c>
    </row>
    <row r="237" spans="1:63" s="11" customFormat="1" ht="25.9" customHeight="1">
      <c r="A237" s="11"/>
      <c r="B237" s="204"/>
      <c r="C237" s="205"/>
      <c r="D237" s="206" t="s">
        <v>78</v>
      </c>
      <c r="E237" s="207" t="s">
        <v>193</v>
      </c>
      <c r="F237" s="207" t="s">
        <v>583</v>
      </c>
      <c r="G237" s="205"/>
      <c r="H237" s="205"/>
      <c r="I237" s="208"/>
      <c r="J237" s="209">
        <f>BK237</f>
        <v>0</v>
      </c>
      <c r="K237" s="205"/>
      <c r="L237" s="210"/>
      <c r="M237" s="211"/>
      <c r="N237" s="212"/>
      <c r="O237" s="212"/>
      <c r="P237" s="213">
        <f>SUM(P238:P259)</f>
        <v>0</v>
      </c>
      <c r="Q237" s="212"/>
      <c r="R237" s="213">
        <f>SUM(R238:R259)</f>
        <v>144.78248000000002</v>
      </c>
      <c r="S237" s="212"/>
      <c r="T237" s="214">
        <f>SUM(T238:T259)</f>
        <v>0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R237" s="215" t="s">
        <v>87</v>
      </c>
      <c r="AT237" s="216" t="s">
        <v>78</v>
      </c>
      <c r="AU237" s="216" t="s">
        <v>79</v>
      </c>
      <c r="AY237" s="215" t="s">
        <v>138</v>
      </c>
      <c r="BK237" s="217">
        <f>SUM(BK238:BK259)</f>
        <v>0</v>
      </c>
    </row>
    <row r="238" spans="1:65" s="2" customFormat="1" ht="24.15" customHeight="1">
      <c r="A238" s="37"/>
      <c r="B238" s="38"/>
      <c r="C238" s="218" t="s">
        <v>584</v>
      </c>
      <c r="D238" s="218" t="s">
        <v>139</v>
      </c>
      <c r="E238" s="219" t="s">
        <v>585</v>
      </c>
      <c r="F238" s="220" t="s">
        <v>586</v>
      </c>
      <c r="G238" s="221" t="s">
        <v>241</v>
      </c>
      <c r="H238" s="222">
        <v>8</v>
      </c>
      <c r="I238" s="223"/>
      <c r="J238" s="224">
        <f>ROUND(I238*H238,2)</f>
        <v>0</v>
      </c>
      <c r="K238" s="220" t="s">
        <v>148</v>
      </c>
      <c r="L238" s="43"/>
      <c r="M238" s="225" t="s">
        <v>1</v>
      </c>
      <c r="N238" s="226" t="s">
        <v>44</v>
      </c>
      <c r="O238" s="90"/>
      <c r="P238" s="227">
        <f>O238*H238</f>
        <v>0</v>
      </c>
      <c r="Q238" s="227">
        <v>0.0007</v>
      </c>
      <c r="R238" s="227">
        <f>Q238*H238</f>
        <v>0.0056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144</v>
      </c>
      <c r="AT238" s="229" t="s">
        <v>139</v>
      </c>
      <c r="AU238" s="229" t="s">
        <v>87</v>
      </c>
      <c r="AY238" s="16" t="s">
        <v>138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87</v>
      </c>
      <c r="BK238" s="230">
        <f>ROUND(I238*H238,2)</f>
        <v>0</v>
      </c>
      <c r="BL238" s="16" t="s">
        <v>144</v>
      </c>
      <c r="BM238" s="229" t="s">
        <v>587</v>
      </c>
    </row>
    <row r="239" spans="1:65" s="2" customFormat="1" ht="14.4" customHeight="1">
      <c r="A239" s="37"/>
      <c r="B239" s="38"/>
      <c r="C239" s="264" t="s">
        <v>588</v>
      </c>
      <c r="D239" s="264" t="s">
        <v>199</v>
      </c>
      <c r="E239" s="265" t="s">
        <v>589</v>
      </c>
      <c r="F239" s="266" t="s">
        <v>590</v>
      </c>
      <c r="G239" s="267" t="s">
        <v>241</v>
      </c>
      <c r="H239" s="268">
        <v>1</v>
      </c>
      <c r="I239" s="269"/>
      <c r="J239" s="270">
        <f>ROUND(I239*H239,2)</f>
        <v>0</v>
      </c>
      <c r="K239" s="266" t="s">
        <v>143</v>
      </c>
      <c r="L239" s="271"/>
      <c r="M239" s="272" t="s">
        <v>1</v>
      </c>
      <c r="N239" s="273" t="s">
        <v>44</v>
      </c>
      <c r="O239" s="90"/>
      <c r="P239" s="227">
        <f>O239*H239</f>
        <v>0</v>
      </c>
      <c r="Q239" s="227">
        <v>0.005</v>
      </c>
      <c r="R239" s="227">
        <f>Q239*H239</f>
        <v>0.005</v>
      </c>
      <c r="S239" s="227">
        <v>0</v>
      </c>
      <c r="T239" s="228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9" t="s">
        <v>183</v>
      </c>
      <c r="AT239" s="229" t="s">
        <v>199</v>
      </c>
      <c r="AU239" s="229" t="s">
        <v>87</v>
      </c>
      <c r="AY239" s="16" t="s">
        <v>138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6" t="s">
        <v>87</v>
      </c>
      <c r="BK239" s="230">
        <f>ROUND(I239*H239,2)</f>
        <v>0</v>
      </c>
      <c r="BL239" s="16" t="s">
        <v>144</v>
      </c>
      <c r="BM239" s="229" t="s">
        <v>591</v>
      </c>
    </row>
    <row r="240" spans="1:65" s="2" customFormat="1" ht="14.4" customHeight="1">
      <c r="A240" s="37"/>
      <c r="B240" s="38"/>
      <c r="C240" s="264" t="s">
        <v>592</v>
      </c>
      <c r="D240" s="264" t="s">
        <v>199</v>
      </c>
      <c r="E240" s="265" t="s">
        <v>593</v>
      </c>
      <c r="F240" s="266" t="s">
        <v>594</v>
      </c>
      <c r="G240" s="267" t="s">
        <v>241</v>
      </c>
      <c r="H240" s="268">
        <v>3</v>
      </c>
      <c r="I240" s="269"/>
      <c r="J240" s="270">
        <f>ROUND(I240*H240,2)</f>
        <v>0</v>
      </c>
      <c r="K240" s="266" t="s">
        <v>143</v>
      </c>
      <c r="L240" s="271"/>
      <c r="M240" s="272" t="s">
        <v>1</v>
      </c>
      <c r="N240" s="273" t="s">
        <v>44</v>
      </c>
      <c r="O240" s="90"/>
      <c r="P240" s="227">
        <f>O240*H240</f>
        <v>0</v>
      </c>
      <c r="Q240" s="227">
        <v>0.003</v>
      </c>
      <c r="R240" s="227">
        <f>Q240*H240</f>
        <v>0.009000000000000001</v>
      </c>
      <c r="S240" s="227">
        <v>0</v>
      </c>
      <c r="T240" s="228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9" t="s">
        <v>183</v>
      </c>
      <c r="AT240" s="229" t="s">
        <v>199</v>
      </c>
      <c r="AU240" s="229" t="s">
        <v>87</v>
      </c>
      <c r="AY240" s="16" t="s">
        <v>138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6" t="s">
        <v>87</v>
      </c>
      <c r="BK240" s="230">
        <f>ROUND(I240*H240,2)</f>
        <v>0</v>
      </c>
      <c r="BL240" s="16" t="s">
        <v>144</v>
      </c>
      <c r="BM240" s="229" t="s">
        <v>595</v>
      </c>
    </row>
    <row r="241" spans="1:65" s="2" customFormat="1" ht="14.4" customHeight="1">
      <c r="A241" s="37"/>
      <c r="B241" s="38"/>
      <c r="C241" s="264" t="s">
        <v>596</v>
      </c>
      <c r="D241" s="264" t="s">
        <v>199</v>
      </c>
      <c r="E241" s="265" t="s">
        <v>597</v>
      </c>
      <c r="F241" s="266" t="s">
        <v>598</v>
      </c>
      <c r="G241" s="267" t="s">
        <v>241</v>
      </c>
      <c r="H241" s="268">
        <v>1</v>
      </c>
      <c r="I241" s="269"/>
      <c r="J241" s="270">
        <f>ROUND(I241*H241,2)</f>
        <v>0</v>
      </c>
      <c r="K241" s="266" t="s">
        <v>143</v>
      </c>
      <c r="L241" s="271"/>
      <c r="M241" s="272" t="s">
        <v>1</v>
      </c>
      <c r="N241" s="273" t="s">
        <v>44</v>
      </c>
      <c r="O241" s="90"/>
      <c r="P241" s="227">
        <f>O241*H241</f>
        <v>0</v>
      </c>
      <c r="Q241" s="227">
        <v>0.004</v>
      </c>
      <c r="R241" s="227">
        <f>Q241*H241</f>
        <v>0.004</v>
      </c>
      <c r="S241" s="227">
        <v>0</v>
      </c>
      <c r="T241" s="228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9" t="s">
        <v>183</v>
      </c>
      <c r="AT241" s="229" t="s">
        <v>199</v>
      </c>
      <c r="AU241" s="229" t="s">
        <v>87</v>
      </c>
      <c r="AY241" s="16" t="s">
        <v>138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6" t="s">
        <v>87</v>
      </c>
      <c r="BK241" s="230">
        <f>ROUND(I241*H241,2)</f>
        <v>0</v>
      </c>
      <c r="BL241" s="16" t="s">
        <v>144</v>
      </c>
      <c r="BM241" s="229" t="s">
        <v>599</v>
      </c>
    </row>
    <row r="242" spans="1:65" s="2" customFormat="1" ht="24.15" customHeight="1">
      <c r="A242" s="37"/>
      <c r="B242" s="38"/>
      <c r="C242" s="264" t="s">
        <v>600</v>
      </c>
      <c r="D242" s="264" t="s">
        <v>199</v>
      </c>
      <c r="E242" s="265" t="s">
        <v>601</v>
      </c>
      <c r="F242" s="266" t="s">
        <v>602</v>
      </c>
      <c r="G242" s="267" t="s">
        <v>241</v>
      </c>
      <c r="H242" s="268">
        <v>3</v>
      </c>
      <c r="I242" s="269"/>
      <c r="J242" s="270">
        <f>ROUND(I242*H242,2)</f>
        <v>0</v>
      </c>
      <c r="K242" s="266" t="s">
        <v>148</v>
      </c>
      <c r="L242" s="271"/>
      <c r="M242" s="272" t="s">
        <v>1</v>
      </c>
      <c r="N242" s="273" t="s">
        <v>44</v>
      </c>
      <c r="O242" s="90"/>
      <c r="P242" s="227">
        <f>O242*H242</f>
        <v>0</v>
      </c>
      <c r="Q242" s="227">
        <v>0.004</v>
      </c>
      <c r="R242" s="227">
        <f>Q242*H242</f>
        <v>0.012</v>
      </c>
      <c r="S242" s="227">
        <v>0</v>
      </c>
      <c r="T242" s="228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9" t="s">
        <v>183</v>
      </c>
      <c r="AT242" s="229" t="s">
        <v>199</v>
      </c>
      <c r="AU242" s="229" t="s">
        <v>87</v>
      </c>
      <c r="AY242" s="16" t="s">
        <v>138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6" t="s">
        <v>87</v>
      </c>
      <c r="BK242" s="230">
        <f>ROUND(I242*H242,2)</f>
        <v>0</v>
      </c>
      <c r="BL242" s="16" t="s">
        <v>144</v>
      </c>
      <c r="BM242" s="229" t="s">
        <v>603</v>
      </c>
    </row>
    <row r="243" spans="1:65" s="2" customFormat="1" ht="24.15" customHeight="1">
      <c r="A243" s="37"/>
      <c r="B243" s="38"/>
      <c r="C243" s="218" t="s">
        <v>604</v>
      </c>
      <c r="D243" s="218" t="s">
        <v>139</v>
      </c>
      <c r="E243" s="219" t="s">
        <v>605</v>
      </c>
      <c r="F243" s="220" t="s">
        <v>606</v>
      </c>
      <c r="G243" s="221" t="s">
        <v>241</v>
      </c>
      <c r="H243" s="222">
        <v>8</v>
      </c>
      <c r="I243" s="223"/>
      <c r="J243" s="224">
        <f>ROUND(I243*H243,2)</f>
        <v>0</v>
      </c>
      <c r="K243" s="220" t="s">
        <v>148</v>
      </c>
      <c r="L243" s="43"/>
      <c r="M243" s="225" t="s">
        <v>1</v>
      </c>
      <c r="N243" s="226" t="s">
        <v>44</v>
      </c>
      <c r="O243" s="90"/>
      <c r="P243" s="227">
        <f>O243*H243</f>
        <v>0</v>
      </c>
      <c r="Q243" s="227">
        <v>0.11241</v>
      </c>
      <c r="R243" s="227">
        <f>Q243*H243</f>
        <v>0.89928</v>
      </c>
      <c r="S243" s="227">
        <v>0</v>
      </c>
      <c r="T243" s="228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9" t="s">
        <v>144</v>
      </c>
      <c r="AT243" s="229" t="s">
        <v>139</v>
      </c>
      <c r="AU243" s="229" t="s">
        <v>87</v>
      </c>
      <c r="AY243" s="16" t="s">
        <v>138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6" t="s">
        <v>87</v>
      </c>
      <c r="BK243" s="230">
        <f>ROUND(I243*H243,2)</f>
        <v>0</v>
      </c>
      <c r="BL243" s="16" t="s">
        <v>144</v>
      </c>
      <c r="BM243" s="229" t="s">
        <v>607</v>
      </c>
    </row>
    <row r="244" spans="1:65" s="2" customFormat="1" ht="14.4" customHeight="1">
      <c r="A244" s="37"/>
      <c r="B244" s="38"/>
      <c r="C244" s="264" t="s">
        <v>608</v>
      </c>
      <c r="D244" s="264" t="s">
        <v>199</v>
      </c>
      <c r="E244" s="265" t="s">
        <v>609</v>
      </c>
      <c r="F244" s="266" t="s">
        <v>610</v>
      </c>
      <c r="G244" s="267" t="s">
        <v>241</v>
      </c>
      <c r="H244" s="268">
        <v>8</v>
      </c>
      <c r="I244" s="269"/>
      <c r="J244" s="270">
        <f>ROUND(I244*H244,2)</f>
        <v>0</v>
      </c>
      <c r="K244" s="266" t="s">
        <v>148</v>
      </c>
      <c r="L244" s="271"/>
      <c r="M244" s="272" t="s">
        <v>1</v>
      </c>
      <c r="N244" s="273" t="s">
        <v>44</v>
      </c>
      <c r="O244" s="90"/>
      <c r="P244" s="227">
        <f>O244*H244</f>
        <v>0</v>
      </c>
      <c r="Q244" s="227">
        <v>0.0061</v>
      </c>
      <c r="R244" s="227">
        <f>Q244*H244</f>
        <v>0.0488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183</v>
      </c>
      <c r="AT244" s="229" t="s">
        <v>199</v>
      </c>
      <c r="AU244" s="229" t="s">
        <v>87</v>
      </c>
      <c r="AY244" s="16" t="s">
        <v>138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87</v>
      </c>
      <c r="BK244" s="230">
        <f>ROUND(I244*H244,2)</f>
        <v>0</v>
      </c>
      <c r="BL244" s="16" t="s">
        <v>144</v>
      </c>
      <c r="BM244" s="229" t="s">
        <v>611</v>
      </c>
    </row>
    <row r="245" spans="1:65" s="2" customFormat="1" ht="14.4" customHeight="1">
      <c r="A245" s="37"/>
      <c r="B245" s="38"/>
      <c r="C245" s="264" t="s">
        <v>612</v>
      </c>
      <c r="D245" s="264" t="s">
        <v>199</v>
      </c>
      <c r="E245" s="265" t="s">
        <v>613</v>
      </c>
      <c r="F245" s="266" t="s">
        <v>614</v>
      </c>
      <c r="G245" s="267" t="s">
        <v>241</v>
      </c>
      <c r="H245" s="268">
        <v>16</v>
      </c>
      <c r="I245" s="269"/>
      <c r="J245" s="270">
        <f>ROUND(I245*H245,2)</f>
        <v>0</v>
      </c>
      <c r="K245" s="266" t="s">
        <v>1</v>
      </c>
      <c r="L245" s="271"/>
      <c r="M245" s="272" t="s">
        <v>1</v>
      </c>
      <c r="N245" s="273" t="s">
        <v>44</v>
      </c>
      <c r="O245" s="90"/>
      <c r="P245" s="227">
        <f>O245*H245</f>
        <v>0</v>
      </c>
      <c r="Q245" s="227">
        <v>0.00035</v>
      </c>
      <c r="R245" s="227">
        <f>Q245*H245</f>
        <v>0.0056</v>
      </c>
      <c r="S245" s="227">
        <v>0</v>
      </c>
      <c r="T245" s="228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9" t="s">
        <v>183</v>
      </c>
      <c r="AT245" s="229" t="s">
        <v>199</v>
      </c>
      <c r="AU245" s="229" t="s">
        <v>87</v>
      </c>
      <c r="AY245" s="16" t="s">
        <v>138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6" t="s">
        <v>87</v>
      </c>
      <c r="BK245" s="230">
        <f>ROUND(I245*H245,2)</f>
        <v>0</v>
      </c>
      <c r="BL245" s="16" t="s">
        <v>144</v>
      </c>
      <c r="BM245" s="229" t="s">
        <v>615</v>
      </c>
    </row>
    <row r="246" spans="1:65" s="2" customFormat="1" ht="49.05" customHeight="1">
      <c r="A246" s="37"/>
      <c r="B246" s="38"/>
      <c r="C246" s="218" t="s">
        <v>616</v>
      </c>
      <c r="D246" s="218" t="s">
        <v>139</v>
      </c>
      <c r="E246" s="219" t="s">
        <v>617</v>
      </c>
      <c r="F246" s="220" t="s">
        <v>618</v>
      </c>
      <c r="G246" s="221" t="s">
        <v>217</v>
      </c>
      <c r="H246" s="222">
        <v>38.5</v>
      </c>
      <c r="I246" s="223"/>
      <c r="J246" s="224">
        <f>ROUND(I246*H246,2)</f>
        <v>0</v>
      </c>
      <c r="K246" s="220" t="s">
        <v>148</v>
      </c>
      <c r="L246" s="43"/>
      <c r="M246" s="225" t="s">
        <v>1</v>
      </c>
      <c r="N246" s="226" t="s">
        <v>44</v>
      </c>
      <c r="O246" s="90"/>
      <c r="P246" s="227">
        <f>O246*H246</f>
        <v>0</v>
      </c>
      <c r="Q246" s="227">
        <v>0.0719</v>
      </c>
      <c r="R246" s="227">
        <f>Q246*H246</f>
        <v>2.7681500000000003</v>
      </c>
      <c r="S246" s="227">
        <v>0</v>
      </c>
      <c r="T246" s="228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9" t="s">
        <v>144</v>
      </c>
      <c r="AT246" s="229" t="s">
        <v>139</v>
      </c>
      <c r="AU246" s="229" t="s">
        <v>87</v>
      </c>
      <c r="AY246" s="16" t="s">
        <v>138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6" t="s">
        <v>87</v>
      </c>
      <c r="BK246" s="230">
        <f>ROUND(I246*H246,2)</f>
        <v>0</v>
      </c>
      <c r="BL246" s="16" t="s">
        <v>144</v>
      </c>
      <c r="BM246" s="229" t="s">
        <v>619</v>
      </c>
    </row>
    <row r="247" spans="1:51" s="13" customFormat="1" ht="12">
      <c r="A247" s="13"/>
      <c r="B247" s="242"/>
      <c r="C247" s="243"/>
      <c r="D247" s="233" t="s">
        <v>150</v>
      </c>
      <c r="E247" s="244" t="s">
        <v>1</v>
      </c>
      <c r="F247" s="245" t="s">
        <v>620</v>
      </c>
      <c r="G247" s="243"/>
      <c r="H247" s="246">
        <v>38.5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2" t="s">
        <v>150</v>
      </c>
      <c r="AU247" s="252" t="s">
        <v>87</v>
      </c>
      <c r="AV247" s="13" t="s">
        <v>89</v>
      </c>
      <c r="AW247" s="13" t="s">
        <v>33</v>
      </c>
      <c r="AX247" s="13" t="s">
        <v>87</v>
      </c>
      <c r="AY247" s="252" t="s">
        <v>138</v>
      </c>
    </row>
    <row r="248" spans="1:65" s="2" customFormat="1" ht="62.7" customHeight="1">
      <c r="A248" s="37"/>
      <c r="B248" s="38"/>
      <c r="C248" s="218" t="s">
        <v>621</v>
      </c>
      <c r="D248" s="218" t="s">
        <v>139</v>
      </c>
      <c r="E248" s="219" t="s">
        <v>622</v>
      </c>
      <c r="F248" s="220" t="s">
        <v>623</v>
      </c>
      <c r="G248" s="221" t="s">
        <v>217</v>
      </c>
      <c r="H248" s="222">
        <v>17.5</v>
      </c>
      <c r="I248" s="223"/>
      <c r="J248" s="224">
        <f>ROUND(I248*H248,2)</f>
        <v>0</v>
      </c>
      <c r="K248" s="220" t="s">
        <v>148</v>
      </c>
      <c r="L248" s="43"/>
      <c r="M248" s="225" t="s">
        <v>1</v>
      </c>
      <c r="N248" s="226" t="s">
        <v>44</v>
      </c>
      <c r="O248" s="90"/>
      <c r="P248" s="227">
        <f>O248*H248</f>
        <v>0</v>
      </c>
      <c r="Q248" s="227">
        <v>0.08978</v>
      </c>
      <c r="R248" s="227">
        <f>Q248*H248</f>
        <v>1.57115</v>
      </c>
      <c r="S248" s="227">
        <v>0</v>
      </c>
      <c r="T248" s="228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9" t="s">
        <v>144</v>
      </c>
      <c r="AT248" s="229" t="s">
        <v>139</v>
      </c>
      <c r="AU248" s="229" t="s">
        <v>87</v>
      </c>
      <c r="AY248" s="16" t="s">
        <v>138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6" t="s">
        <v>87</v>
      </c>
      <c r="BK248" s="230">
        <f>ROUND(I248*H248,2)</f>
        <v>0</v>
      </c>
      <c r="BL248" s="16" t="s">
        <v>144</v>
      </c>
      <c r="BM248" s="229" t="s">
        <v>624</v>
      </c>
    </row>
    <row r="249" spans="1:65" s="2" customFormat="1" ht="14.4" customHeight="1">
      <c r="A249" s="37"/>
      <c r="B249" s="38"/>
      <c r="C249" s="264" t="s">
        <v>625</v>
      </c>
      <c r="D249" s="264" t="s">
        <v>199</v>
      </c>
      <c r="E249" s="265" t="s">
        <v>514</v>
      </c>
      <c r="F249" s="266" t="s">
        <v>515</v>
      </c>
      <c r="G249" s="267" t="s">
        <v>372</v>
      </c>
      <c r="H249" s="268">
        <v>40.25</v>
      </c>
      <c r="I249" s="269"/>
      <c r="J249" s="270">
        <f>ROUND(I249*H249,2)</f>
        <v>0</v>
      </c>
      <c r="K249" s="266" t="s">
        <v>148</v>
      </c>
      <c r="L249" s="271"/>
      <c r="M249" s="272" t="s">
        <v>1</v>
      </c>
      <c r="N249" s="273" t="s">
        <v>44</v>
      </c>
      <c r="O249" s="90"/>
      <c r="P249" s="227">
        <f>O249*H249</f>
        <v>0</v>
      </c>
      <c r="Q249" s="227">
        <v>0.222</v>
      </c>
      <c r="R249" s="227">
        <f>Q249*H249</f>
        <v>8.9355</v>
      </c>
      <c r="S249" s="227">
        <v>0</v>
      </c>
      <c r="T249" s="228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9" t="s">
        <v>183</v>
      </c>
      <c r="AT249" s="229" t="s">
        <v>199</v>
      </c>
      <c r="AU249" s="229" t="s">
        <v>87</v>
      </c>
      <c r="AY249" s="16" t="s">
        <v>138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6" t="s">
        <v>87</v>
      </c>
      <c r="BK249" s="230">
        <f>ROUND(I249*H249,2)</f>
        <v>0</v>
      </c>
      <c r="BL249" s="16" t="s">
        <v>144</v>
      </c>
      <c r="BM249" s="229" t="s">
        <v>626</v>
      </c>
    </row>
    <row r="250" spans="1:51" s="13" customFormat="1" ht="12">
      <c r="A250" s="13"/>
      <c r="B250" s="242"/>
      <c r="C250" s="243"/>
      <c r="D250" s="233" t="s">
        <v>150</v>
      </c>
      <c r="E250" s="244" t="s">
        <v>1</v>
      </c>
      <c r="F250" s="245" t="s">
        <v>627</v>
      </c>
      <c r="G250" s="243"/>
      <c r="H250" s="246">
        <v>40.25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2" t="s">
        <v>150</v>
      </c>
      <c r="AU250" s="252" t="s">
        <v>87</v>
      </c>
      <c r="AV250" s="13" t="s">
        <v>89</v>
      </c>
      <c r="AW250" s="13" t="s">
        <v>33</v>
      </c>
      <c r="AX250" s="13" t="s">
        <v>87</v>
      </c>
      <c r="AY250" s="252" t="s">
        <v>138</v>
      </c>
    </row>
    <row r="251" spans="1:65" s="2" customFormat="1" ht="49.05" customHeight="1">
      <c r="A251" s="37"/>
      <c r="B251" s="38"/>
      <c r="C251" s="218" t="s">
        <v>628</v>
      </c>
      <c r="D251" s="218" t="s">
        <v>139</v>
      </c>
      <c r="E251" s="219" t="s">
        <v>629</v>
      </c>
      <c r="F251" s="220" t="s">
        <v>630</v>
      </c>
      <c r="G251" s="221" t="s">
        <v>217</v>
      </c>
      <c r="H251" s="222">
        <v>221</v>
      </c>
      <c r="I251" s="223"/>
      <c r="J251" s="224">
        <f>ROUND(I251*H251,2)</f>
        <v>0</v>
      </c>
      <c r="K251" s="220" t="s">
        <v>148</v>
      </c>
      <c r="L251" s="43"/>
      <c r="M251" s="225" t="s">
        <v>1</v>
      </c>
      <c r="N251" s="226" t="s">
        <v>44</v>
      </c>
      <c r="O251" s="90"/>
      <c r="P251" s="227">
        <f>O251*H251</f>
        <v>0</v>
      </c>
      <c r="Q251" s="227">
        <v>0.1554</v>
      </c>
      <c r="R251" s="227">
        <f>Q251*H251</f>
        <v>34.3434</v>
      </c>
      <c r="S251" s="227">
        <v>0</v>
      </c>
      <c r="T251" s="228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9" t="s">
        <v>144</v>
      </c>
      <c r="AT251" s="229" t="s">
        <v>139</v>
      </c>
      <c r="AU251" s="229" t="s">
        <v>87</v>
      </c>
      <c r="AY251" s="16" t="s">
        <v>138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6" t="s">
        <v>87</v>
      </c>
      <c r="BK251" s="230">
        <f>ROUND(I251*H251,2)</f>
        <v>0</v>
      </c>
      <c r="BL251" s="16" t="s">
        <v>144</v>
      </c>
      <c r="BM251" s="229" t="s">
        <v>631</v>
      </c>
    </row>
    <row r="252" spans="1:65" s="2" customFormat="1" ht="14.4" customHeight="1">
      <c r="A252" s="37"/>
      <c r="B252" s="38"/>
      <c r="C252" s="264" t="s">
        <v>632</v>
      </c>
      <c r="D252" s="264" t="s">
        <v>199</v>
      </c>
      <c r="E252" s="265" t="s">
        <v>633</v>
      </c>
      <c r="F252" s="266" t="s">
        <v>634</v>
      </c>
      <c r="G252" s="267" t="s">
        <v>217</v>
      </c>
      <c r="H252" s="268">
        <v>5</v>
      </c>
      <c r="I252" s="269"/>
      <c r="J252" s="270">
        <f>ROUND(I252*H252,2)</f>
        <v>0</v>
      </c>
      <c r="K252" s="266" t="s">
        <v>148</v>
      </c>
      <c r="L252" s="271"/>
      <c r="M252" s="272" t="s">
        <v>1</v>
      </c>
      <c r="N252" s="273" t="s">
        <v>44</v>
      </c>
      <c r="O252" s="90"/>
      <c r="P252" s="227">
        <f>O252*H252</f>
        <v>0</v>
      </c>
      <c r="Q252" s="227">
        <v>0.08</v>
      </c>
      <c r="R252" s="227">
        <f>Q252*H252</f>
        <v>0.4</v>
      </c>
      <c r="S252" s="227">
        <v>0</v>
      </c>
      <c r="T252" s="228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9" t="s">
        <v>183</v>
      </c>
      <c r="AT252" s="229" t="s">
        <v>199</v>
      </c>
      <c r="AU252" s="229" t="s">
        <v>87</v>
      </c>
      <c r="AY252" s="16" t="s">
        <v>138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6" t="s">
        <v>87</v>
      </c>
      <c r="BK252" s="230">
        <f>ROUND(I252*H252,2)</f>
        <v>0</v>
      </c>
      <c r="BL252" s="16" t="s">
        <v>144</v>
      </c>
      <c r="BM252" s="229" t="s">
        <v>635</v>
      </c>
    </row>
    <row r="253" spans="1:65" s="2" customFormat="1" ht="24.15" customHeight="1">
      <c r="A253" s="37"/>
      <c r="B253" s="38"/>
      <c r="C253" s="264" t="s">
        <v>636</v>
      </c>
      <c r="D253" s="264" t="s">
        <v>199</v>
      </c>
      <c r="E253" s="265" t="s">
        <v>637</v>
      </c>
      <c r="F253" s="266" t="s">
        <v>638</v>
      </c>
      <c r="G253" s="267" t="s">
        <v>217</v>
      </c>
      <c r="H253" s="268">
        <v>212</v>
      </c>
      <c r="I253" s="269"/>
      <c r="J253" s="270">
        <f>ROUND(I253*H253,2)</f>
        <v>0</v>
      </c>
      <c r="K253" s="266" t="s">
        <v>148</v>
      </c>
      <c r="L253" s="271"/>
      <c r="M253" s="272" t="s">
        <v>1</v>
      </c>
      <c r="N253" s="273" t="s">
        <v>44</v>
      </c>
      <c r="O253" s="90"/>
      <c r="P253" s="227">
        <f>O253*H253</f>
        <v>0</v>
      </c>
      <c r="Q253" s="227">
        <v>0.0483</v>
      </c>
      <c r="R253" s="227">
        <f>Q253*H253</f>
        <v>10.239600000000001</v>
      </c>
      <c r="S253" s="227">
        <v>0</v>
      </c>
      <c r="T253" s="228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9" t="s">
        <v>183</v>
      </c>
      <c r="AT253" s="229" t="s">
        <v>199</v>
      </c>
      <c r="AU253" s="229" t="s">
        <v>87</v>
      </c>
      <c r="AY253" s="16" t="s">
        <v>138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6" t="s">
        <v>87</v>
      </c>
      <c r="BK253" s="230">
        <f>ROUND(I253*H253,2)</f>
        <v>0</v>
      </c>
      <c r="BL253" s="16" t="s">
        <v>144</v>
      </c>
      <c r="BM253" s="229" t="s">
        <v>639</v>
      </c>
    </row>
    <row r="254" spans="1:65" s="2" customFormat="1" ht="24.15" customHeight="1">
      <c r="A254" s="37"/>
      <c r="B254" s="38"/>
      <c r="C254" s="264" t="s">
        <v>640</v>
      </c>
      <c r="D254" s="264" t="s">
        <v>199</v>
      </c>
      <c r="E254" s="265" t="s">
        <v>641</v>
      </c>
      <c r="F254" s="266" t="s">
        <v>642</v>
      </c>
      <c r="G254" s="267" t="s">
        <v>217</v>
      </c>
      <c r="H254" s="268">
        <v>4</v>
      </c>
      <c r="I254" s="269"/>
      <c r="J254" s="270">
        <f>ROUND(I254*H254,2)</f>
        <v>0</v>
      </c>
      <c r="K254" s="266" t="s">
        <v>148</v>
      </c>
      <c r="L254" s="271"/>
      <c r="M254" s="272" t="s">
        <v>1</v>
      </c>
      <c r="N254" s="273" t="s">
        <v>44</v>
      </c>
      <c r="O254" s="90"/>
      <c r="P254" s="227">
        <f>O254*H254</f>
        <v>0</v>
      </c>
      <c r="Q254" s="227">
        <v>0.06567</v>
      </c>
      <c r="R254" s="227">
        <f>Q254*H254</f>
        <v>0.26268</v>
      </c>
      <c r="S254" s="227">
        <v>0</v>
      </c>
      <c r="T254" s="228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9" t="s">
        <v>183</v>
      </c>
      <c r="AT254" s="229" t="s">
        <v>199</v>
      </c>
      <c r="AU254" s="229" t="s">
        <v>87</v>
      </c>
      <c r="AY254" s="16" t="s">
        <v>138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6" t="s">
        <v>87</v>
      </c>
      <c r="BK254" s="230">
        <f>ROUND(I254*H254,2)</f>
        <v>0</v>
      </c>
      <c r="BL254" s="16" t="s">
        <v>144</v>
      </c>
      <c r="BM254" s="229" t="s">
        <v>643</v>
      </c>
    </row>
    <row r="255" spans="1:65" s="2" customFormat="1" ht="49.05" customHeight="1">
      <c r="A255" s="37"/>
      <c r="B255" s="38"/>
      <c r="C255" s="218" t="s">
        <v>644</v>
      </c>
      <c r="D255" s="218" t="s">
        <v>139</v>
      </c>
      <c r="E255" s="219" t="s">
        <v>645</v>
      </c>
      <c r="F255" s="220" t="s">
        <v>646</v>
      </c>
      <c r="G255" s="221" t="s">
        <v>217</v>
      </c>
      <c r="H255" s="222">
        <v>195.2</v>
      </c>
      <c r="I255" s="223"/>
      <c r="J255" s="224">
        <f>ROUND(I255*H255,2)</f>
        <v>0</v>
      </c>
      <c r="K255" s="220" t="s">
        <v>148</v>
      </c>
      <c r="L255" s="43"/>
      <c r="M255" s="225" t="s">
        <v>1</v>
      </c>
      <c r="N255" s="226" t="s">
        <v>44</v>
      </c>
      <c r="O255" s="90"/>
      <c r="P255" s="227">
        <f>O255*H255</f>
        <v>0</v>
      </c>
      <c r="Q255" s="227">
        <v>0.1295</v>
      </c>
      <c r="R255" s="227">
        <f>Q255*H255</f>
        <v>25.278399999999998</v>
      </c>
      <c r="S255" s="227">
        <v>0</v>
      </c>
      <c r="T255" s="228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9" t="s">
        <v>144</v>
      </c>
      <c r="AT255" s="229" t="s">
        <v>139</v>
      </c>
      <c r="AU255" s="229" t="s">
        <v>87</v>
      </c>
      <c r="AY255" s="16" t="s">
        <v>138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6" t="s">
        <v>87</v>
      </c>
      <c r="BK255" s="230">
        <f>ROUND(I255*H255,2)</f>
        <v>0</v>
      </c>
      <c r="BL255" s="16" t="s">
        <v>144</v>
      </c>
      <c r="BM255" s="229" t="s">
        <v>647</v>
      </c>
    </row>
    <row r="256" spans="1:65" s="2" customFormat="1" ht="14.4" customHeight="1">
      <c r="A256" s="37"/>
      <c r="B256" s="38"/>
      <c r="C256" s="264" t="s">
        <v>648</v>
      </c>
      <c r="D256" s="264" t="s">
        <v>199</v>
      </c>
      <c r="E256" s="265" t="s">
        <v>649</v>
      </c>
      <c r="F256" s="266" t="s">
        <v>650</v>
      </c>
      <c r="G256" s="267" t="s">
        <v>217</v>
      </c>
      <c r="H256" s="268">
        <v>195.2</v>
      </c>
      <c r="I256" s="269"/>
      <c r="J256" s="270">
        <f>ROUND(I256*H256,2)</f>
        <v>0</v>
      </c>
      <c r="K256" s="266" t="s">
        <v>148</v>
      </c>
      <c r="L256" s="271"/>
      <c r="M256" s="272" t="s">
        <v>1</v>
      </c>
      <c r="N256" s="273" t="s">
        <v>44</v>
      </c>
      <c r="O256" s="90"/>
      <c r="P256" s="227">
        <f>O256*H256</f>
        <v>0</v>
      </c>
      <c r="Q256" s="227">
        <v>0.046</v>
      </c>
      <c r="R256" s="227">
        <f>Q256*H256</f>
        <v>8.979199999999999</v>
      </c>
      <c r="S256" s="227">
        <v>0</v>
      </c>
      <c r="T256" s="228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9" t="s">
        <v>183</v>
      </c>
      <c r="AT256" s="229" t="s">
        <v>199</v>
      </c>
      <c r="AU256" s="229" t="s">
        <v>87</v>
      </c>
      <c r="AY256" s="16" t="s">
        <v>138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6" t="s">
        <v>87</v>
      </c>
      <c r="BK256" s="230">
        <f>ROUND(I256*H256,2)</f>
        <v>0</v>
      </c>
      <c r="BL256" s="16" t="s">
        <v>144</v>
      </c>
      <c r="BM256" s="229" t="s">
        <v>651</v>
      </c>
    </row>
    <row r="257" spans="1:65" s="2" customFormat="1" ht="49.05" customHeight="1">
      <c r="A257" s="37"/>
      <c r="B257" s="38"/>
      <c r="C257" s="218" t="s">
        <v>652</v>
      </c>
      <c r="D257" s="218" t="s">
        <v>139</v>
      </c>
      <c r="E257" s="219" t="s">
        <v>653</v>
      </c>
      <c r="F257" s="220" t="s">
        <v>654</v>
      </c>
      <c r="G257" s="221" t="s">
        <v>217</v>
      </c>
      <c r="H257" s="222">
        <v>197</v>
      </c>
      <c r="I257" s="223"/>
      <c r="J257" s="224">
        <f>ROUND(I257*H257,2)</f>
        <v>0</v>
      </c>
      <c r="K257" s="220" t="s">
        <v>148</v>
      </c>
      <c r="L257" s="43"/>
      <c r="M257" s="225" t="s">
        <v>1</v>
      </c>
      <c r="N257" s="226" t="s">
        <v>44</v>
      </c>
      <c r="O257" s="90"/>
      <c r="P257" s="227">
        <f>O257*H257</f>
        <v>0</v>
      </c>
      <c r="Q257" s="227">
        <v>0.13096</v>
      </c>
      <c r="R257" s="227">
        <f>Q257*H257</f>
        <v>25.79912</v>
      </c>
      <c r="S257" s="227">
        <v>0</v>
      </c>
      <c r="T257" s="228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9" t="s">
        <v>144</v>
      </c>
      <c r="AT257" s="229" t="s">
        <v>139</v>
      </c>
      <c r="AU257" s="229" t="s">
        <v>87</v>
      </c>
      <c r="AY257" s="16" t="s">
        <v>138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6" t="s">
        <v>87</v>
      </c>
      <c r="BK257" s="230">
        <f>ROUND(I257*H257,2)</f>
        <v>0</v>
      </c>
      <c r="BL257" s="16" t="s">
        <v>144</v>
      </c>
      <c r="BM257" s="229" t="s">
        <v>655</v>
      </c>
    </row>
    <row r="258" spans="1:65" s="2" customFormat="1" ht="24.15" customHeight="1">
      <c r="A258" s="37"/>
      <c r="B258" s="38"/>
      <c r="C258" s="264" t="s">
        <v>656</v>
      </c>
      <c r="D258" s="264" t="s">
        <v>199</v>
      </c>
      <c r="E258" s="265" t="s">
        <v>657</v>
      </c>
      <c r="F258" s="266" t="s">
        <v>658</v>
      </c>
      <c r="G258" s="267" t="s">
        <v>299</v>
      </c>
      <c r="H258" s="268">
        <v>394</v>
      </c>
      <c r="I258" s="269"/>
      <c r="J258" s="270">
        <f>ROUND(I258*H258,2)</f>
        <v>0</v>
      </c>
      <c r="K258" s="266" t="s">
        <v>1</v>
      </c>
      <c r="L258" s="271"/>
      <c r="M258" s="272" t="s">
        <v>1</v>
      </c>
      <c r="N258" s="273" t="s">
        <v>44</v>
      </c>
      <c r="O258" s="90"/>
      <c r="P258" s="227">
        <f>O258*H258</f>
        <v>0</v>
      </c>
      <c r="Q258" s="227">
        <v>0.064</v>
      </c>
      <c r="R258" s="227">
        <f>Q258*H258</f>
        <v>25.216</v>
      </c>
      <c r="S258" s="227">
        <v>0</v>
      </c>
      <c r="T258" s="228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9" t="s">
        <v>183</v>
      </c>
      <c r="AT258" s="229" t="s">
        <v>199</v>
      </c>
      <c r="AU258" s="229" t="s">
        <v>87</v>
      </c>
      <c r="AY258" s="16" t="s">
        <v>138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6" t="s">
        <v>87</v>
      </c>
      <c r="BK258" s="230">
        <f>ROUND(I258*H258,2)</f>
        <v>0</v>
      </c>
      <c r="BL258" s="16" t="s">
        <v>144</v>
      </c>
      <c r="BM258" s="229" t="s">
        <v>659</v>
      </c>
    </row>
    <row r="259" spans="1:51" s="13" customFormat="1" ht="12">
      <c r="A259" s="13"/>
      <c r="B259" s="242"/>
      <c r="C259" s="243"/>
      <c r="D259" s="233" t="s">
        <v>150</v>
      </c>
      <c r="E259" s="244" t="s">
        <v>1</v>
      </c>
      <c r="F259" s="245" t="s">
        <v>660</v>
      </c>
      <c r="G259" s="243"/>
      <c r="H259" s="246">
        <v>394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2" t="s">
        <v>150</v>
      </c>
      <c r="AU259" s="252" t="s">
        <v>87</v>
      </c>
      <c r="AV259" s="13" t="s">
        <v>89</v>
      </c>
      <c r="AW259" s="13" t="s">
        <v>33</v>
      </c>
      <c r="AX259" s="13" t="s">
        <v>87</v>
      </c>
      <c r="AY259" s="252" t="s">
        <v>138</v>
      </c>
    </row>
    <row r="260" spans="1:63" s="11" customFormat="1" ht="25.9" customHeight="1">
      <c r="A260" s="11"/>
      <c r="B260" s="204"/>
      <c r="C260" s="205"/>
      <c r="D260" s="206" t="s">
        <v>78</v>
      </c>
      <c r="E260" s="207" t="s">
        <v>364</v>
      </c>
      <c r="F260" s="207" t="s">
        <v>365</v>
      </c>
      <c r="G260" s="205"/>
      <c r="H260" s="205"/>
      <c r="I260" s="208"/>
      <c r="J260" s="209">
        <f>BK260</f>
        <v>0</v>
      </c>
      <c r="K260" s="205"/>
      <c r="L260" s="210"/>
      <c r="M260" s="211"/>
      <c r="N260" s="212"/>
      <c r="O260" s="212"/>
      <c r="P260" s="213">
        <f>P261</f>
        <v>0</v>
      </c>
      <c r="Q260" s="212"/>
      <c r="R260" s="213">
        <f>R261</f>
        <v>0</v>
      </c>
      <c r="S260" s="212"/>
      <c r="T260" s="214">
        <f>T261</f>
        <v>0</v>
      </c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R260" s="215" t="s">
        <v>87</v>
      </c>
      <c r="AT260" s="216" t="s">
        <v>78</v>
      </c>
      <c r="AU260" s="216" t="s">
        <v>79</v>
      </c>
      <c r="AY260" s="215" t="s">
        <v>138</v>
      </c>
      <c r="BK260" s="217">
        <f>BK261</f>
        <v>0</v>
      </c>
    </row>
    <row r="261" spans="1:65" s="2" customFormat="1" ht="37.8" customHeight="1">
      <c r="A261" s="37"/>
      <c r="B261" s="38"/>
      <c r="C261" s="218" t="s">
        <v>661</v>
      </c>
      <c r="D261" s="218" t="s">
        <v>139</v>
      </c>
      <c r="E261" s="219" t="s">
        <v>662</v>
      </c>
      <c r="F261" s="220" t="s">
        <v>663</v>
      </c>
      <c r="G261" s="221" t="s">
        <v>180</v>
      </c>
      <c r="H261" s="222">
        <v>211.25</v>
      </c>
      <c r="I261" s="223"/>
      <c r="J261" s="224">
        <f>ROUND(I261*H261,2)</f>
        <v>0</v>
      </c>
      <c r="K261" s="220" t="s">
        <v>148</v>
      </c>
      <c r="L261" s="43"/>
      <c r="M261" s="278" t="s">
        <v>1</v>
      </c>
      <c r="N261" s="279" t="s">
        <v>44</v>
      </c>
      <c r="O261" s="280"/>
      <c r="P261" s="281">
        <f>O261*H261</f>
        <v>0</v>
      </c>
      <c r="Q261" s="281">
        <v>0</v>
      </c>
      <c r="R261" s="281">
        <f>Q261*H261</f>
        <v>0</v>
      </c>
      <c r="S261" s="281">
        <v>0</v>
      </c>
      <c r="T261" s="282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9" t="s">
        <v>144</v>
      </c>
      <c r="AT261" s="229" t="s">
        <v>139</v>
      </c>
      <c r="AU261" s="229" t="s">
        <v>87</v>
      </c>
      <c r="AY261" s="16" t="s">
        <v>138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6" t="s">
        <v>87</v>
      </c>
      <c r="BK261" s="230">
        <f>ROUND(I261*H261,2)</f>
        <v>0</v>
      </c>
      <c r="BL261" s="16" t="s">
        <v>144</v>
      </c>
      <c r="BM261" s="229" t="s">
        <v>664</v>
      </c>
    </row>
    <row r="262" spans="1:31" s="2" customFormat="1" ht="6.95" customHeight="1">
      <c r="A262" s="37"/>
      <c r="B262" s="65"/>
      <c r="C262" s="66"/>
      <c r="D262" s="66"/>
      <c r="E262" s="66"/>
      <c r="F262" s="66"/>
      <c r="G262" s="66"/>
      <c r="H262" s="66"/>
      <c r="I262" s="66"/>
      <c r="J262" s="66"/>
      <c r="K262" s="66"/>
      <c r="L262" s="43"/>
      <c r="M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</row>
  </sheetData>
  <sheetProtection password="CC35" sheet="1" objects="1" scenarios="1" formatColumns="0" formatRows="0" autoFilter="0"/>
  <autoFilter ref="C125:K26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  <c r="AZ2" s="283" t="s">
        <v>370</v>
      </c>
      <c r="BA2" s="283" t="s">
        <v>371</v>
      </c>
      <c r="BB2" s="283" t="s">
        <v>372</v>
      </c>
      <c r="BC2" s="283" t="s">
        <v>373</v>
      </c>
      <c r="BD2" s="283" t="s">
        <v>156</v>
      </c>
    </row>
    <row r="3" spans="2:5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  <c r="AZ3" s="283" t="s">
        <v>374</v>
      </c>
      <c r="BA3" s="283" t="s">
        <v>375</v>
      </c>
      <c r="BB3" s="283" t="s">
        <v>372</v>
      </c>
      <c r="BC3" s="283" t="s">
        <v>376</v>
      </c>
      <c r="BD3" s="283" t="s">
        <v>156</v>
      </c>
    </row>
    <row r="4" spans="2:46" s="1" customFormat="1" ht="24.95" customHeight="1">
      <c r="B4" s="19"/>
      <c r="D4" s="147" t="s">
        <v>111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</v>
      </c>
      <c r="F7" s="149"/>
      <c r="G7" s="149"/>
      <c r="H7" s="149"/>
      <c r="L7" s="19"/>
    </row>
    <row r="8" spans="2:12" s="1" customFormat="1" ht="12" customHeight="1">
      <c r="B8" s="19"/>
      <c r="D8" s="149" t="s">
        <v>112</v>
      </c>
      <c r="L8" s="19"/>
    </row>
    <row r="9" spans="1:31" s="2" customFormat="1" ht="16.5" customHeight="1">
      <c r="A9" s="37"/>
      <c r="B9" s="43"/>
      <c r="C9" s="37"/>
      <c r="D9" s="37"/>
      <c r="E9" s="150" t="s">
        <v>377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378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665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19</v>
      </c>
      <c r="E13" s="37"/>
      <c r="F13" s="140" t="s">
        <v>1</v>
      </c>
      <c r="G13" s="37"/>
      <c r="H13" s="37"/>
      <c r="I13" s="149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21</v>
      </c>
      <c r="E14" s="37"/>
      <c r="F14" s="140" t="s">
        <v>22</v>
      </c>
      <c r="G14" s="37"/>
      <c r="H14" s="37"/>
      <c r="I14" s="149" t="s">
        <v>23</v>
      </c>
      <c r="J14" s="152" t="str">
        <f>'Rekapitulace stavby'!AN8</f>
        <v>7. 7. 2021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25</v>
      </c>
      <c r="E16" s="37"/>
      <c r="F16" s="37"/>
      <c r="G16" s="37"/>
      <c r="H16" s="37"/>
      <c r="I16" s="149" t="s">
        <v>26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27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49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34</v>
      </c>
      <c r="E25" s="37"/>
      <c r="F25" s="37"/>
      <c r="G25" s="37"/>
      <c r="H25" s="37"/>
      <c r="I25" s="149" t="s">
        <v>26</v>
      </c>
      <c r="J25" s="140" t="s">
        <v>35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36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23.25" customHeight="1">
      <c r="A29" s="153"/>
      <c r="B29" s="154"/>
      <c r="C29" s="153"/>
      <c r="D29" s="153"/>
      <c r="E29" s="155" t="s">
        <v>38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39</v>
      </c>
      <c r="E32" s="37"/>
      <c r="F32" s="37"/>
      <c r="G32" s="37"/>
      <c r="H32" s="37"/>
      <c r="I32" s="37"/>
      <c r="J32" s="159">
        <f>ROUND(J122,2)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41</v>
      </c>
      <c r="G34" s="37"/>
      <c r="H34" s="37"/>
      <c r="I34" s="160" t="s">
        <v>40</v>
      </c>
      <c r="J34" s="160" t="s">
        <v>42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43</v>
      </c>
      <c r="E35" s="149" t="s">
        <v>44</v>
      </c>
      <c r="F35" s="162">
        <f>ROUND((SUM(BE122:BE140)),2)</f>
        <v>0</v>
      </c>
      <c r="G35" s="37"/>
      <c r="H35" s="37"/>
      <c r="I35" s="163">
        <v>0.21</v>
      </c>
      <c r="J35" s="162">
        <f>ROUND(((SUM(BE122:BE140))*I35),2)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45</v>
      </c>
      <c r="F36" s="162">
        <f>ROUND((SUM(BF122:BF140)),2)</f>
        <v>0</v>
      </c>
      <c r="G36" s="37"/>
      <c r="H36" s="37"/>
      <c r="I36" s="163">
        <v>0.15</v>
      </c>
      <c r="J36" s="162">
        <f>ROUND(((SUM(BF122:BF140))*I36),2)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46</v>
      </c>
      <c r="F37" s="162">
        <f>ROUND((SUM(BG122:BG140)),2)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47</v>
      </c>
      <c r="F38" s="162">
        <f>ROUND((SUM(BH122:BH140)),2)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48</v>
      </c>
      <c r="F39" s="162">
        <f>ROUND((SUM(BI122:BI140)),2)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112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377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378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100.4 - Větev B - sanace pláně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9"/>
      <c r="E91" s="39"/>
      <c r="F91" s="26" t="str">
        <f>F14</f>
        <v xml:space="preserve"> </v>
      </c>
      <c r="G91" s="39"/>
      <c r="H91" s="39"/>
      <c r="I91" s="31" t="s">
        <v>23</v>
      </c>
      <c r="J91" s="78" t="str">
        <f>IF(J14="","",J14)</f>
        <v>7. 7. 2021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25</v>
      </c>
      <c r="D93" s="39"/>
      <c r="E93" s="39"/>
      <c r="F93" s="26" t="str">
        <f>E17</f>
        <v>Město Studénka</v>
      </c>
      <c r="G93" s="39"/>
      <c r="H93" s="39"/>
      <c r="I93" s="31" t="s">
        <v>31</v>
      </c>
      <c r="J93" s="35" t="str">
        <f>E23</f>
        <v>PROJECT WORK s.r.o.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34</v>
      </c>
      <c r="J94" s="35" t="str">
        <f>E26</f>
        <v>Ladislav Pekárek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J122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666</v>
      </c>
      <c r="E99" s="190"/>
      <c r="F99" s="190"/>
      <c r="G99" s="190"/>
      <c r="H99" s="190"/>
      <c r="I99" s="190"/>
      <c r="J99" s="191">
        <f>J123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7"/>
      <c r="C100" s="188"/>
      <c r="D100" s="189" t="s">
        <v>382</v>
      </c>
      <c r="E100" s="190"/>
      <c r="F100" s="190"/>
      <c r="G100" s="190"/>
      <c r="H100" s="190"/>
      <c r="I100" s="190"/>
      <c r="J100" s="191">
        <f>J134</f>
        <v>0</v>
      </c>
      <c r="K100" s="188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124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17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82" t="str">
        <f>E7</f>
        <v>Infrastruktura Nová Horka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2:12" s="1" customFormat="1" ht="12" customHeight="1">
      <c r="B111" s="20"/>
      <c r="C111" s="31" t="s">
        <v>112</v>
      </c>
      <c r="D111" s="21"/>
      <c r="E111" s="21"/>
      <c r="F111" s="21"/>
      <c r="G111" s="21"/>
      <c r="H111" s="21"/>
      <c r="I111" s="21"/>
      <c r="J111" s="21"/>
      <c r="K111" s="21"/>
      <c r="L111" s="19"/>
    </row>
    <row r="112" spans="1:31" s="2" customFormat="1" ht="16.5" customHeight="1">
      <c r="A112" s="37"/>
      <c r="B112" s="38"/>
      <c r="C112" s="39"/>
      <c r="D112" s="39"/>
      <c r="E112" s="182" t="s">
        <v>377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378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E11</f>
        <v>100.4 - Větev B - sanace pláně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21</v>
      </c>
      <c r="D116" s="39"/>
      <c r="E116" s="39"/>
      <c r="F116" s="26" t="str">
        <f>F14</f>
        <v xml:space="preserve"> </v>
      </c>
      <c r="G116" s="39"/>
      <c r="H116" s="39"/>
      <c r="I116" s="31" t="s">
        <v>23</v>
      </c>
      <c r="J116" s="78" t="str">
        <f>IF(J14="","",J14)</f>
        <v>7. 7. 2021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5.65" customHeight="1">
      <c r="A118" s="37"/>
      <c r="B118" s="38"/>
      <c r="C118" s="31" t="s">
        <v>25</v>
      </c>
      <c r="D118" s="39"/>
      <c r="E118" s="39"/>
      <c r="F118" s="26" t="str">
        <f>E17</f>
        <v>Město Studénka</v>
      </c>
      <c r="G118" s="39"/>
      <c r="H118" s="39"/>
      <c r="I118" s="31" t="s">
        <v>31</v>
      </c>
      <c r="J118" s="35" t="str">
        <f>E23</f>
        <v>PROJECT WORK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29</v>
      </c>
      <c r="D119" s="39"/>
      <c r="E119" s="39"/>
      <c r="F119" s="26" t="str">
        <f>IF(E20="","",E20)</f>
        <v>Vyplň údaj</v>
      </c>
      <c r="G119" s="39"/>
      <c r="H119" s="39"/>
      <c r="I119" s="31" t="s">
        <v>34</v>
      </c>
      <c r="J119" s="35" t="str">
        <f>E26</f>
        <v>Ladislav Pekárek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0" customFormat="1" ht="29.25" customHeight="1">
      <c r="A121" s="193"/>
      <c r="B121" s="194"/>
      <c r="C121" s="195" t="s">
        <v>125</v>
      </c>
      <c r="D121" s="196" t="s">
        <v>64</v>
      </c>
      <c r="E121" s="196" t="s">
        <v>60</v>
      </c>
      <c r="F121" s="196" t="s">
        <v>61</v>
      </c>
      <c r="G121" s="196" t="s">
        <v>126</v>
      </c>
      <c r="H121" s="196" t="s">
        <v>127</v>
      </c>
      <c r="I121" s="196" t="s">
        <v>128</v>
      </c>
      <c r="J121" s="196" t="s">
        <v>116</v>
      </c>
      <c r="K121" s="197" t="s">
        <v>129</v>
      </c>
      <c r="L121" s="198"/>
      <c r="M121" s="99" t="s">
        <v>1</v>
      </c>
      <c r="N121" s="100" t="s">
        <v>43</v>
      </c>
      <c r="O121" s="100" t="s">
        <v>130</v>
      </c>
      <c r="P121" s="100" t="s">
        <v>131</v>
      </c>
      <c r="Q121" s="100" t="s">
        <v>132</v>
      </c>
      <c r="R121" s="100" t="s">
        <v>133</v>
      </c>
      <c r="S121" s="100" t="s">
        <v>134</v>
      </c>
      <c r="T121" s="101" t="s">
        <v>135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7"/>
      <c r="B122" s="38"/>
      <c r="C122" s="106" t="s">
        <v>136</v>
      </c>
      <c r="D122" s="39"/>
      <c r="E122" s="39"/>
      <c r="F122" s="39"/>
      <c r="G122" s="39"/>
      <c r="H122" s="39"/>
      <c r="I122" s="39"/>
      <c r="J122" s="199">
        <f>BK122</f>
        <v>0</v>
      </c>
      <c r="K122" s="39"/>
      <c r="L122" s="43"/>
      <c r="M122" s="102"/>
      <c r="N122" s="200"/>
      <c r="O122" s="103"/>
      <c r="P122" s="201">
        <f>P123+P134</f>
        <v>0</v>
      </c>
      <c r="Q122" s="103"/>
      <c r="R122" s="201">
        <f>R123+R134</f>
        <v>0</v>
      </c>
      <c r="S122" s="103"/>
      <c r="T122" s="202">
        <f>T123+T134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78</v>
      </c>
      <c r="AU122" s="16" t="s">
        <v>118</v>
      </c>
      <c r="BK122" s="203">
        <f>BK123+BK134</f>
        <v>0</v>
      </c>
    </row>
    <row r="123" spans="1:63" s="11" customFormat="1" ht="25.9" customHeight="1">
      <c r="A123" s="11"/>
      <c r="B123" s="204"/>
      <c r="C123" s="205"/>
      <c r="D123" s="206" t="s">
        <v>78</v>
      </c>
      <c r="E123" s="207" t="s">
        <v>87</v>
      </c>
      <c r="F123" s="207" t="s">
        <v>667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SUM(P124:P133)</f>
        <v>0</v>
      </c>
      <c r="Q123" s="212"/>
      <c r="R123" s="213">
        <f>SUM(R124:R133)</f>
        <v>0</v>
      </c>
      <c r="S123" s="212"/>
      <c r="T123" s="214">
        <f>SUM(T124:T133)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15" t="s">
        <v>87</v>
      </c>
      <c r="AT123" s="216" t="s">
        <v>78</v>
      </c>
      <c r="AU123" s="216" t="s">
        <v>79</v>
      </c>
      <c r="AY123" s="215" t="s">
        <v>138</v>
      </c>
      <c r="BK123" s="217">
        <f>SUM(BK124:BK133)</f>
        <v>0</v>
      </c>
    </row>
    <row r="124" spans="1:65" s="2" customFormat="1" ht="37.8" customHeight="1">
      <c r="A124" s="37"/>
      <c r="B124" s="38"/>
      <c r="C124" s="218" t="s">
        <v>87</v>
      </c>
      <c r="D124" s="218" t="s">
        <v>139</v>
      </c>
      <c r="E124" s="219" t="s">
        <v>668</v>
      </c>
      <c r="F124" s="220" t="s">
        <v>669</v>
      </c>
      <c r="G124" s="221" t="s">
        <v>142</v>
      </c>
      <c r="H124" s="222">
        <v>123.142</v>
      </c>
      <c r="I124" s="223"/>
      <c r="J124" s="224">
        <f>ROUND(I124*H124,2)</f>
        <v>0</v>
      </c>
      <c r="K124" s="220" t="s">
        <v>148</v>
      </c>
      <c r="L124" s="43"/>
      <c r="M124" s="225" t="s">
        <v>1</v>
      </c>
      <c r="N124" s="226" t="s">
        <v>44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144</v>
      </c>
      <c r="AT124" s="229" t="s">
        <v>139</v>
      </c>
      <c r="AU124" s="229" t="s">
        <v>87</v>
      </c>
      <c r="AY124" s="16" t="s">
        <v>138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87</v>
      </c>
      <c r="BK124" s="230">
        <f>ROUND(I124*H124,2)</f>
        <v>0</v>
      </c>
      <c r="BL124" s="16" t="s">
        <v>144</v>
      </c>
      <c r="BM124" s="229" t="s">
        <v>670</v>
      </c>
    </row>
    <row r="125" spans="1:51" s="13" customFormat="1" ht="12">
      <c r="A125" s="13"/>
      <c r="B125" s="242"/>
      <c r="C125" s="243"/>
      <c r="D125" s="233" t="s">
        <v>150</v>
      </c>
      <c r="E125" s="244" t="s">
        <v>1</v>
      </c>
      <c r="F125" s="245" t="s">
        <v>671</v>
      </c>
      <c r="G125" s="243"/>
      <c r="H125" s="246">
        <v>20.512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2" t="s">
        <v>150</v>
      </c>
      <c r="AU125" s="252" t="s">
        <v>87</v>
      </c>
      <c r="AV125" s="13" t="s">
        <v>89</v>
      </c>
      <c r="AW125" s="13" t="s">
        <v>33</v>
      </c>
      <c r="AX125" s="13" t="s">
        <v>79</v>
      </c>
      <c r="AY125" s="252" t="s">
        <v>138</v>
      </c>
    </row>
    <row r="126" spans="1:51" s="13" customFormat="1" ht="12">
      <c r="A126" s="13"/>
      <c r="B126" s="242"/>
      <c r="C126" s="243"/>
      <c r="D126" s="233" t="s">
        <v>150</v>
      </c>
      <c r="E126" s="244" t="s">
        <v>1</v>
      </c>
      <c r="F126" s="245" t="s">
        <v>672</v>
      </c>
      <c r="G126" s="243"/>
      <c r="H126" s="246">
        <v>102.63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2" t="s">
        <v>150</v>
      </c>
      <c r="AU126" s="252" t="s">
        <v>87</v>
      </c>
      <c r="AV126" s="13" t="s">
        <v>89</v>
      </c>
      <c r="AW126" s="13" t="s">
        <v>33</v>
      </c>
      <c r="AX126" s="13" t="s">
        <v>79</v>
      </c>
      <c r="AY126" s="252" t="s">
        <v>138</v>
      </c>
    </row>
    <row r="127" spans="1:51" s="14" customFormat="1" ht="12">
      <c r="A127" s="14"/>
      <c r="B127" s="253"/>
      <c r="C127" s="254"/>
      <c r="D127" s="233" t="s">
        <v>150</v>
      </c>
      <c r="E127" s="255" t="s">
        <v>1</v>
      </c>
      <c r="F127" s="256" t="s">
        <v>155</v>
      </c>
      <c r="G127" s="254"/>
      <c r="H127" s="257">
        <v>123.142</v>
      </c>
      <c r="I127" s="258"/>
      <c r="J127" s="254"/>
      <c r="K127" s="254"/>
      <c r="L127" s="259"/>
      <c r="M127" s="260"/>
      <c r="N127" s="261"/>
      <c r="O127" s="261"/>
      <c r="P127" s="261"/>
      <c r="Q127" s="261"/>
      <c r="R127" s="261"/>
      <c r="S127" s="261"/>
      <c r="T127" s="26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3" t="s">
        <v>150</v>
      </c>
      <c r="AU127" s="263" t="s">
        <v>87</v>
      </c>
      <c r="AV127" s="14" t="s">
        <v>144</v>
      </c>
      <c r="AW127" s="14" t="s">
        <v>33</v>
      </c>
      <c r="AX127" s="14" t="s">
        <v>87</v>
      </c>
      <c r="AY127" s="263" t="s">
        <v>138</v>
      </c>
    </row>
    <row r="128" spans="1:65" s="2" customFormat="1" ht="62.7" customHeight="1">
      <c r="A128" s="37"/>
      <c r="B128" s="38"/>
      <c r="C128" s="218" t="s">
        <v>89</v>
      </c>
      <c r="D128" s="218" t="s">
        <v>139</v>
      </c>
      <c r="E128" s="219" t="s">
        <v>164</v>
      </c>
      <c r="F128" s="220" t="s">
        <v>165</v>
      </c>
      <c r="G128" s="221" t="s">
        <v>142</v>
      </c>
      <c r="H128" s="222">
        <v>123.142</v>
      </c>
      <c r="I128" s="223"/>
      <c r="J128" s="224">
        <f>ROUND(I128*H128,2)</f>
        <v>0</v>
      </c>
      <c r="K128" s="220" t="s">
        <v>148</v>
      </c>
      <c r="L128" s="43"/>
      <c r="M128" s="225" t="s">
        <v>1</v>
      </c>
      <c r="N128" s="226" t="s">
        <v>44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144</v>
      </c>
      <c r="AT128" s="229" t="s">
        <v>139</v>
      </c>
      <c r="AU128" s="229" t="s">
        <v>87</v>
      </c>
      <c r="AY128" s="16" t="s">
        <v>138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87</v>
      </c>
      <c r="BK128" s="230">
        <f>ROUND(I128*H128,2)</f>
        <v>0</v>
      </c>
      <c r="BL128" s="16" t="s">
        <v>144</v>
      </c>
      <c r="BM128" s="229" t="s">
        <v>673</v>
      </c>
    </row>
    <row r="129" spans="1:65" s="2" customFormat="1" ht="62.7" customHeight="1">
      <c r="A129" s="37"/>
      <c r="B129" s="38"/>
      <c r="C129" s="218" t="s">
        <v>156</v>
      </c>
      <c r="D129" s="218" t="s">
        <v>139</v>
      </c>
      <c r="E129" s="219" t="s">
        <v>169</v>
      </c>
      <c r="F129" s="220" t="s">
        <v>170</v>
      </c>
      <c r="G129" s="221" t="s">
        <v>142</v>
      </c>
      <c r="H129" s="222">
        <v>1231.42</v>
      </c>
      <c r="I129" s="223"/>
      <c r="J129" s="224">
        <f>ROUND(I129*H129,2)</f>
        <v>0</v>
      </c>
      <c r="K129" s="220" t="s">
        <v>148</v>
      </c>
      <c r="L129" s="43"/>
      <c r="M129" s="225" t="s">
        <v>1</v>
      </c>
      <c r="N129" s="226" t="s">
        <v>44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144</v>
      </c>
      <c r="AT129" s="229" t="s">
        <v>139</v>
      </c>
      <c r="AU129" s="229" t="s">
        <v>87</v>
      </c>
      <c r="AY129" s="16" t="s">
        <v>138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87</v>
      </c>
      <c r="BK129" s="230">
        <f>ROUND(I129*H129,2)</f>
        <v>0</v>
      </c>
      <c r="BL129" s="16" t="s">
        <v>144</v>
      </c>
      <c r="BM129" s="229" t="s">
        <v>674</v>
      </c>
    </row>
    <row r="130" spans="1:51" s="13" customFormat="1" ht="12">
      <c r="A130" s="13"/>
      <c r="B130" s="242"/>
      <c r="C130" s="243"/>
      <c r="D130" s="233" t="s">
        <v>150</v>
      </c>
      <c r="E130" s="243"/>
      <c r="F130" s="245" t="s">
        <v>675</v>
      </c>
      <c r="G130" s="243"/>
      <c r="H130" s="246">
        <v>1231.42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2" t="s">
        <v>150</v>
      </c>
      <c r="AU130" s="252" t="s">
        <v>87</v>
      </c>
      <c r="AV130" s="13" t="s">
        <v>89</v>
      </c>
      <c r="AW130" s="13" t="s">
        <v>4</v>
      </c>
      <c r="AX130" s="13" t="s">
        <v>87</v>
      </c>
      <c r="AY130" s="252" t="s">
        <v>138</v>
      </c>
    </row>
    <row r="131" spans="1:65" s="2" customFormat="1" ht="37.8" customHeight="1">
      <c r="A131" s="37"/>
      <c r="B131" s="38"/>
      <c r="C131" s="218" t="s">
        <v>144</v>
      </c>
      <c r="D131" s="218" t="s">
        <v>139</v>
      </c>
      <c r="E131" s="219" t="s">
        <v>174</v>
      </c>
      <c r="F131" s="220" t="s">
        <v>175</v>
      </c>
      <c r="G131" s="221" t="s">
        <v>142</v>
      </c>
      <c r="H131" s="222">
        <v>123.142</v>
      </c>
      <c r="I131" s="223"/>
      <c r="J131" s="224">
        <f>ROUND(I131*H131,2)</f>
        <v>0</v>
      </c>
      <c r="K131" s="220" t="s">
        <v>148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144</v>
      </c>
      <c r="AT131" s="229" t="s">
        <v>139</v>
      </c>
      <c r="AU131" s="229" t="s">
        <v>87</v>
      </c>
      <c r="AY131" s="16" t="s">
        <v>138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144</v>
      </c>
      <c r="BM131" s="229" t="s">
        <v>676</v>
      </c>
    </row>
    <row r="132" spans="1:65" s="2" customFormat="1" ht="37.8" customHeight="1">
      <c r="A132" s="37"/>
      <c r="B132" s="38"/>
      <c r="C132" s="218" t="s">
        <v>168</v>
      </c>
      <c r="D132" s="218" t="s">
        <v>139</v>
      </c>
      <c r="E132" s="219" t="s">
        <v>178</v>
      </c>
      <c r="F132" s="220" t="s">
        <v>179</v>
      </c>
      <c r="G132" s="221" t="s">
        <v>180</v>
      </c>
      <c r="H132" s="222">
        <v>221.656</v>
      </c>
      <c r="I132" s="223"/>
      <c r="J132" s="224">
        <f>ROUND(I132*H132,2)</f>
        <v>0</v>
      </c>
      <c r="K132" s="220" t="s">
        <v>148</v>
      </c>
      <c r="L132" s="43"/>
      <c r="M132" s="225" t="s">
        <v>1</v>
      </c>
      <c r="N132" s="226" t="s">
        <v>44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144</v>
      </c>
      <c r="AT132" s="229" t="s">
        <v>139</v>
      </c>
      <c r="AU132" s="229" t="s">
        <v>87</v>
      </c>
      <c r="AY132" s="16" t="s">
        <v>138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87</v>
      </c>
      <c r="BK132" s="230">
        <f>ROUND(I132*H132,2)</f>
        <v>0</v>
      </c>
      <c r="BL132" s="16" t="s">
        <v>144</v>
      </c>
      <c r="BM132" s="229" t="s">
        <v>677</v>
      </c>
    </row>
    <row r="133" spans="1:51" s="13" customFormat="1" ht="12">
      <c r="A133" s="13"/>
      <c r="B133" s="242"/>
      <c r="C133" s="243"/>
      <c r="D133" s="233" t="s">
        <v>150</v>
      </c>
      <c r="E133" s="243"/>
      <c r="F133" s="245" t="s">
        <v>678</v>
      </c>
      <c r="G133" s="243"/>
      <c r="H133" s="246">
        <v>221.656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2" t="s">
        <v>150</v>
      </c>
      <c r="AU133" s="252" t="s">
        <v>87</v>
      </c>
      <c r="AV133" s="13" t="s">
        <v>89</v>
      </c>
      <c r="AW133" s="13" t="s">
        <v>4</v>
      </c>
      <c r="AX133" s="13" t="s">
        <v>87</v>
      </c>
      <c r="AY133" s="252" t="s">
        <v>138</v>
      </c>
    </row>
    <row r="134" spans="1:63" s="11" customFormat="1" ht="25.9" customHeight="1">
      <c r="A134" s="11"/>
      <c r="B134" s="204"/>
      <c r="C134" s="205"/>
      <c r="D134" s="206" t="s">
        <v>78</v>
      </c>
      <c r="E134" s="207" t="s">
        <v>168</v>
      </c>
      <c r="F134" s="207" t="s">
        <v>479</v>
      </c>
      <c r="G134" s="205"/>
      <c r="H134" s="205"/>
      <c r="I134" s="208"/>
      <c r="J134" s="209">
        <f>BK134</f>
        <v>0</v>
      </c>
      <c r="K134" s="205"/>
      <c r="L134" s="210"/>
      <c r="M134" s="211"/>
      <c r="N134" s="212"/>
      <c r="O134" s="212"/>
      <c r="P134" s="213">
        <f>SUM(P135:P140)</f>
        <v>0</v>
      </c>
      <c r="Q134" s="212"/>
      <c r="R134" s="213">
        <f>SUM(R135:R140)</f>
        <v>0</v>
      </c>
      <c r="S134" s="212"/>
      <c r="T134" s="214">
        <f>SUM(T135:T140)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5" t="s">
        <v>87</v>
      </c>
      <c r="AT134" s="216" t="s">
        <v>78</v>
      </c>
      <c r="AU134" s="216" t="s">
        <v>79</v>
      </c>
      <c r="AY134" s="215" t="s">
        <v>138</v>
      </c>
      <c r="BK134" s="217">
        <f>SUM(BK135:BK140)</f>
        <v>0</v>
      </c>
    </row>
    <row r="135" spans="1:65" s="2" customFormat="1" ht="24.15" customHeight="1">
      <c r="A135" s="37"/>
      <c r="B135" s="38"/>
      <c r="C135" s="218" t="s">
        <v>173</v>
      </c>
      <c r="D135" s="218" t="s">
        <v>139</v>
      </c>
      <c r="E135" s="219" t="s">
        <v>679</v>
      </c>
      <c r="F135" s="220" t="s">
        <v>680</v>
      </c>
      <c r="G135" s="221" t="s">
        <v>372</v>
      </c>
      <c r="H135" s="222">
        <v>205.122</v>
      </c>
      <c r="I135" s="223"/>
      <c r="J135" s="224">
        <f>ROUND(I135*H135,2)</f>
        <v>0</v>
      </c>
      <c r="K135" s="220" t="s">
        <v>148</v>
      </c>
      <c r="L135" s="43"/>
      <c r="M135" s="225" t="s">
        <v>1</v>
      </c>
      <c r="N135" s="226" t="s">
        <v>44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144</v>
      </c>
      <c r="AT135" s="229" t="s">
        <v>139</v>
      </c>
      <c r="AU135" s="229" t="s">
        <v>87</v>
      </c>
      <c r="AY135" s="16" t="s">
        <v>138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87</v>
      </c>
      <c r="BK135" s="230">
        <f>ROUND(I135*H135,2)</f>
        <v>0</v>
      </c>
      <c r="BL135" s="16" t="s">
        <v>144</v>
      </c>
      <c r="BM135" s="229" t="s">
        <v>681</v>
      </c>
    </row>
    <row r="136" spans="1:51" s="12" customFormat="1" ht="12">
      <c r="A136" s="12"/>
      <c r="B136" s="231"/>
      <c r="C136" s="232"/>
      <c r="D136" s="233" t="s">
        <v>150</v>
      </c>
      <c r="E136" s="234" t="s">
        <v>1</v>
      </c>
      <c r="F136" s="235" t="s">
        <v>489</v>
      </c>
      <c r="G136" s="232"/>
      <c r="H136" s="234" t="s">
        <v>1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41" t="s">
        <v>150</v>
      </c>
      <c r="AU136" s="241" t="s">
        <v>87</v>
      </c>
      <c r="AV136" s="12" t="s">
        <v>87</v>
      </c>
      <c r="AW136" s="12" t="s">
        <v>33</v>
      </c>
      <c r="AX136" s="12" t="s">
        <v>79</v>
      </c>
      <c r="AY136" s="241" t="s">
        <v>138</v>
      </c>
    </row>
    <row r="137" spans="1:51" s="13" customFormat="1" ht="12">
      <c r="A137" s="13"/>
      <c r="B137" s="242"/>
      <c r="C137" s="243"/>
      <c r="D137" s="233" t="s">
        <v>150</v>
      </c>
      <c r="E137" s="244" t="s">
        <v>1</v>
      </c>
      <c r="F137" s="245" t="s">
        <v>490</v>
      </c>
      <c r="G137" s="243"/>
      <c r="H137" s="246">
        <v>205.122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2" t="s">
        <v>150</v>
      </c>
      <c r="AU137" s="252" t="s">
        <v>87</v>
      </c>
      <c r="AV137" s="13" t="s">
        <v>89</v>
      </c>
      <c r="AW137" s="13" t="s">
        <v>33</v>
      </c>
      <c r="AX137" s="13" t="s">
        <v>87</v>
      </c>
      <c r="AY137" s="252" t="s">
        <v>138</v>
      </c>
    </row>
    <row r="138" spans="1:65" s="2" customFormat="1" ht="24.15" customHeight="1">
      <c r="A138" s="37"/>
      <c r="B138" s="38"/>
      <c r="C138" s="218" t="s">
        <v>177</v>
      </c>
      <c r="D138" s="218" t="s">
        <v>139</v>
      </c>
      <c r="E138" s="219" t="s">
        <v>682</v>
      </c>
      <c r="F138" s="220" t="s">
        <v>683</v>
      </c>
      <c r="G138" s="221" t="s">
        <v>372</v>
      </c>
      <c r="H138" s="222">
        <v>684.197</v>
      </c>
      <c r="I138" s="223"/>
      <c r="J138" s="224">
        <f>ROUND(I138*H138,2)</f>
        <v>0</v>
      </c>
      <c r="K138" s="220" t="s">
        <v>148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144</v>
      </c>
      <c r="AT138" s="229" t="s">
        <v>139</v>
      </c>
      <c r="AU138" s="229" t="s">
        <v>87</v>
      </c>
      <c r="AY138" s="16" t="s">
        <v>138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144</v>
      </c>
      <c r="BM138" s="229" t="s">
        <v>684</v>
      </c>
    </row>
    <row r="139" spans="1:51" s="12" customFormat="1" ht="12">
      <c r="A139" s="12"/>
      <c r="B139" s="231"/>
      <c r="C139" s="232"/>
      <c r="D139" s="233" t="s">
        <v>150</v>
      </c>
      <c r="E139" s="234" t="s">
        <v>1</v>
      </c>
      <c r="F139" s="235" t="s">
        <v>483</v>
      </c>
      <c r="G139" s="232"/>
      <c r="H139" s="234" t="s">
        <v>1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41" t="s">
        <v>150</v>
      </c>
      <c r="AU139" s="241" t="s">
        <v>87</v>
      </c>
      <c r="AV139" s="12" t="s">
        <v>87</v>
      </c>
      <c r="AW139" s="12" t="s">
        <v>33</v>
      </c>
      <c r="AX139" s="12" t="s">
        <v>79</v>
      </c>
      <c r="AY139" s="241" t="s">
        <v>138</v>
      </c>
    </row>
    <row r="140" spans="1:51" s="13" customFormat="1" ht="12">
      <c r="A140" s="13"/>
      <c r="B140" s="242"/>
      <c r="C140" s="243"/>
      <c r="D140" s="233" t="s">
        <v>150</v>
      </c>
      <c r="E140" s="244" t="s">
        <v>1</v>
      </c>
      <c r="F140" s="245" t="s">
        <v>685</v>
      </c>
      <c r="G140" s="243"/>
      <c r="H140" s="246">
        <v>684.197</v>
      </c>
      <c r="I140" s="247"/>
      <c r="J140" s="243"/>
      <c r="K140" s="243"/>
      <c r="L140" s="248"/>
      <c r="M140" s="284"/>
      <c r="N140" s="285"/>
      <c r="O140" s="285"/>
      <c r="P140" s="285"/>
      <c r="Q140" s="285"/>
      <c r="R140" s="285"/>
      <c r="S140" s="285"/>
      <c r="T140" s="28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2" t="s">
        <v>150</v>
      </c>
      <c r="AU140" s="252" t="s">
        <v>87</v>
      </c>
      <c r="AV140" s="13" t="s">
        <v>89</v>
      </c>
      <c r="AW140" s="13" t="s">
        <v>33</v>
      </c>
      <c r="AX140" s="13" t="s">
        <v>87</v>
      </c>
      <c r="AY140" s="252" t="s">
        <v>138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</row>
    <row r="4" spans="2:46" s="1" customFormat="1" ht="24.95" customHeight="1">
      <c r="B4" s="19"/>
      <c r="D4" s="147" t="s">
        <v>111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</v>
      </c>
      <c r="F7" s="149"/>
      <c r="G7" s="149"/>
      <c r="H7" s="149"/>
      <c r="L7" s="19"/>
    </row>
    <row r="8" spans="2:12" s="1" customFormat="1" ht="12" customHeight="1">
      <c r="B8" s="19"/>
      <c r="D8" s="149" t="s">
        <v>112</v>
      </c>
      <c r="L8" s="19"/>
    </row>
    <row r="9" spans="1:31" s="2" customFormat="1" ht="16.5" customHeight="1">
      <c r="A9" s="37"/>
      <c r="B9" s="43"/>
      <c r="C9" s="37"/>
      <c r="D9" s="37"/>
      <c r="E9" s="150" t="s">
        <v>686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378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687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19</v>
      </c>
      <c r="E13" s="37"/>
      <c r="F13" s="140" t="s">
        <v>1</v>
      </c>
      <c r="G13" s="37"/>
      <c r="H13" s="37"/>
      <c r="I13" s="149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21</v>
      </c>
      <c r="E14" s="37"/>
      <c r="F14" s="140" t="s">
        <v>22</v>
      </c>
      <c r="G14" s="37"/>
      <c r="H14" s="37"/>
      <c r="I14" s="149" t="s">
        <v>23</v>
      </c>
      <c r="J14" s="152" t="str">
        <f>'Rekapitulace stavby'!AN8</f>
        <v>7. 7. 2021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25</v>
      </c>
      <c r="E16" s="37"/>
      <c r="F16" s="37"/>
      <c r="G16" s="37"/>
      <c r="H16" s="37"/>
      <c r="I16" s="149" t="s">
        <v>26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27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49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34</v>
      </c>
      <c r="E25" s="37"/>
      <c r="F25" s="37"/>
      <c r="G25" s="37"/>
      <c r="H25" s="37"/>
      <c r="I25" s="149" t="s">
        <v>26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688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23.25" customHeight="1">
      <c r="A29" s="153"/>
      <c r="B29" s="154"/>
      <c r="C29" s="153"/>
      <c r="D29" s="153"/>
      <c r="E29" s="155" t="s">
        <v>38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39</v>
      </c>
      <c r="E32" s="37"/>
      <c r="F32" s="37"/>
      <c r="G32" s="37"/>
      <c r="H32" s="37"/>
      <c r="I32" s="37"/>
      <c r="J32" s="159">
        <f>ROUND(J127,2)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41</v>
      </c>
      <c r="G34" s="37"/>
      <c r="H34" s="37"/>
      <c r="I34" s="160" t="s">
        <v>40</v>
      </c>
      <c r="J34" s="160" t="s">
        <v>42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43</v>
      </c>
      <c r="E35" s="149" t="s">
        <v>44</v>
      </c>
      <c r="F35" s="162">
        <f>ROUND((SUM(BE127:BE178)),2)</f>
        <v>0</v>
      </c>
      <c r="G35" s="37"/>
      <c r="H35" s="37"/>
      <c r="I35" s="163">
        <v>0.21</v>
      </c>
      <c r="J35" s="162">
        <f>ROUND(((SUM(BE127:BE178))*I35),2)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45</v>
      </c>
      <c r="F36" s="162">
        <f>ROUND((SUM(BF127:BF178)),2)</f>
        <v>0</v>
      </c>
      <c r="G36" s="37"/>
      <c r="H36" s="37"/>
      <c r="I36" s="163">
        <v>0.15</v>
      </c>
      <c r="J36" s="162">
        <f>ROUND(((SUM(BF127:BF178))*I36),2)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46</v>
      </c>
      <c r="F37" s="162">
        <f>ROUND((SUM(BG127:BG178)),2)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47</v>
      </c>
      <c r="F38" s="162">
        <f>ROUND((SUM(BH127:BH178)),2)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48</v>
      </c>
      <c r="F39" s="162">
        <f>ROUND((SUM(BI127:BI178)),2)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112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686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378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400.2 - Větev B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9"/>
      <c r="E91" s="39"/>
      <c r="F91" s="26" t="str">
        <f>F14</f>
        <v xml:space="preserve"> </v>
      </c>
      <c r="G91" s="39"/>
      <c r="H91" s="39"/>
      <c r="I91" s="31" t="s">
        <v>23</v>
      </c>
      <c r="J91" s="78" t="str">
        <f>IF(J14="","",J14)</f>
        <v>7. 7. 2021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25</v>
      </c>
      <c r="D93" s="39"/>
      <c r="E93" s="39"/>
      <c r="F93" s="26" t="str">
        <f>E17</f>
        <v>Město Studénka</v>
      </c>
      <c r="G93" s="39"/>
      <c r="H93" s="39"/>
      <c r="I93" s="31" t="s">
        <v>31</v>
      </c>
      <c r="J93" s="35" t="str">
        <f>E23</f>
        <v>PROJECT WORK s.r.o.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34</v>
      </c>
      <c r="J94" s="35" t="str">
        <f>E26</f>
        <v>Petr Bill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J127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689</v>
      </c>
      <c r="E99" s="190"/>
      <c r="F99" s="190"/>
      <c r="G99" s="190"/>
      <c r="H99" s="190"/>
      <c r="I99" s="190"/>
      <c r="J99" s="191">
        <f>J128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7"/>
      <c r="C100" s="188"/>
      <c r="D100" s="189" t="s">
        <v>690</v>
      </c>
      <c r="E100" s="190"/>
      <c r="F100" s="190"/>
      <c r="G100" s="190"/>
      <c r="H100" s="190"/>
      <c r="I100" s="190"/>
      <c r="J100" s="191">
        <f>J142</f>
        <v>0</v>
      </c>
      <c r="K100" s="188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7"/>
      <c r="C101" s="188"/>
      <c r="D101" s="189" t="s">
        <v>691</v>
      </c>
      <c r="E101" s="190"/>
      <c r="F101" s="190"/>
      <c r="G101" s="190"/>
      <c r="H101" s="190"/>
      <c r="I101" s="190"/>
      <c r="J101" s="191">
        <f>J147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7"/>
      <c r="C102" s="188"/>
      <c r="D102" s="189" t="s">
        <v>692</v>
      </c>
      <c r="E102" s="190"/>
      <c r="F102" s="190"/>
      <c r="G102" s="190"/>
      <c r="H102" s="190"/>
      <c r="I102" s="190"/>
      <c r="J102" s="191">
        <f>J149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7"/>
      <c r="C103" s="188"/>
      <c r="D103" s="189" t="s">
        <v>693</v>
      </c>
      <c r="E103" s="190"/>
      <c r="F103" s="190"/>
      <c r="G103" s="190"/>
      <c r="H103" s="190"/>
      <c r="I103" s="190"/>
      <c r="J103" s="191">
        <f>J168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7"/>
      <c r="C104" s="188"/>
      <c r="D104" s="189" t="s">
        <v>694</v>
      </c>
      <c r="E104" s="190"/>
      <c r="F104" s="190"/>
      <c r="G104" s="190"/>
      <c r="H104" s="190"/>
      <c r="I104" s="190"/>
      <c r="J104" s="191">
        <f>J170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7"/>
      <c r="C105" s="188"/>
      <c r="D105" s="189" t="s">
        <v>695</v>
      </c>
      <c r="E105" s="190"/>
      <c r="F105" s="190"/>
      <c r="G105" s="190"/>
      <c r="H105" s="190"/>
      <c r="I105" s="190"/>
      <c r="J105" s="191">
        <f>J175</f>
        <v>0</v>
      </c>
      <c r="K105" s="188"/>
      <c r="L105" s="19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124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17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82" t="str">
        <f>E7</f>
        <v>Infrastruktura Nová Horka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2:12" s="1" customFormat="1" ht="12" customHeight="1">
      <c r="B116" s="20"/>
      <c r="C116" s="31" t="s">
        <v>112</v>
      </c>
      <c r="D116" s="21"/>
      <c r="E116" s="21"/>
      <c r="F116" s="21"/>
      <c r="G116" s="21"/>
      <c r="H116" s="21"/>
      <c r="I116" s="21"/>
      <c r="J116" s="21"/>
      <c r="K116" s="21"/>
      <c r="L116" s="19"/>
    </row>
    <row r="117" spans="1:31" s="2" customFormat="1" ht="16.5" customHeight="1">
      <c r="A117" s="37"/>
      <c r="B117" s="38"/>
      <c r="C117" s="39"/>
      <c r="D117" s="39"/>
      <c r="E117" s="182" t="s">
        <v>686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378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E11</f>
        <v>400.2 - Větev B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21</v>
      </c>
      <c r="D121" s="39"/>
      <c r="E121" s="39"/>
      <c r="F121" s="26" t="str">
        <f>F14</f>
        <v xml:space="preserve"> </v>
      </c>
      <c r="G121" s="39"/>
      <c r="H121" s="39"/>
      <c r="I121" s="31" t="s">
        <v>23</v>
      </c>
      <c r="J121" s="78" t="str">
        <f>IF(J14="","",J14)</f>
        <v>7. 7. 2021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5.65" customHeight="1">
      <c r="A123" s="37"/>
      <c r="B123" s="38"/>
      <c r="C123" s="31" t="s">
        <v>25</v>
      </c>
      <c r="D123" s="39"/>
      <c r="E123" s="39"/>
      <c r="F123" s="26" t="str">
        <f>E17</f>
        <v>Město Studénka</v>
      </c>
      <c r="G123" s="39"/>
      <c r="H123" s="39"/>
      <c r="I123" s="31" t="s">
        <v>31</v>
      </c>
      <c r="J123" s="35" t="str">
        <f>E23</f>
        <v>PROJECT WORK s.r.o.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29</v>
      </c>
      <c r="D124" s="39"/>
      <c r="E124" s="39"/>
      <c r="F124" s="26" t="str">
        <f>IF(E20="","",E20)</f>
        <v>Vyplň údaj</v>
      </c>
      <c r="G124" s="39"/>
      <c r="H124" s="39"/>
      <c r="I124" s="31" t="s">
        <v>34</v>
      </c>
      <c r="J124" s="35" t="str">
        <f>E26</f>
        <v>Petr Bill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0" customFormat="1" ht="29.25" customHeight="1">
      <c r="A126" s="193"/>
      <c r="B126" s="194"/>
      <c r="C126" s="195" t="s">
        <v>125</v>
      </c>
      <c r="D126" s="196" t="s">
        <v>64</v>
      </c>
      <c r="E126" s="196" t="s">
        <v>60</v>
      </c>
      <c r="F126" s="196" t="s">
        <v>61</v>
      </c>
      <c r="G126" s="196" t="s">
        <v>126</v>
      </c>
      <c r="H126" s="196" t="s">
        <v>127</v>
      </c>
      <c r="I126" s="196" t="s">
        <v>128</v>
      </c>
      <c r="J126" s="196" t="s">
        <v>116</v>
      </c>
      <c r="K126" s="197" t="s">
        <v>129</v>
      </c>
      <c r="L126" s="198"/>
      <c r="M126" s="99" t="s">
        <v>1</v>
      </c>
      <c r="N126" s="100" t="s">
        <v>43</v>
      </c>
      <c r="O126" s="100" t="s">
        <v>130</v>
      </c>
      <c r="P126" s="100" t="s">
        <v>131</v>
      </c>
      <c r="Q126" s="100" t="s">
        <v>132</v>
      </c>
      <c r="R126" s="100" t="s">
        <v>133</v>
      </c>
      <c r="S126" s="100" t="s">
        <v>134</v>
      </c>
      <c r="T126" s="101" t="s">
        <v>135</v>
      </c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1:63" s="2" customFormat="1" ht="22.8" customHeight="1">
      <c r="A127" s="37"/>
      <c r="B127" s="38"/>
      <c r="C127" s="106" t="s">
        <v>136</v>
      </c>
      <c r="D127" s="39"/>
      <c r="E127" s="39"/>
      <c r="F127" s="39"/>
      <c r="G127" s="39"/>
      <c r="H127" s="39"/>
      <c r="I127" s="39"/>
      <c r="J127" s="199">
        <f>BK127</f>
        <v>0</v>
      </c>
      <c r="K127" s="39"/>
      <c r="L127" s="43"/>
      <c r="M127" s="102"/>
      <c r="N127" s="200"/>
      <c r="O127" s="103"/>
      <c r="P127" s="201">
        <f>P128+P142+P147+P149+P168+P170+P175</f>
        <v>0</v>
      </c>
      <c r="Q127" s="103"/>
      <c r="R127" s="201">
        <f>R128+R142+R147+R149+R168+R170+R175</f>
        <v>0</v>
      </c>
      <c r="S127" s="103"/>
      <c r="T127" s="202">
        <f>T128+T142+T147+T149+T168+T170+T175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78</v>
      </c>
      <c r="AU127" s="16" t="s">
        <v>118</v>
      </c>
      <c r="BK127" s="203">
        <f>BK128+BK142+BK147+BK149+BK168+BK170+BK175</f>
        <v>0</v>
      </c>
    </row>
    <row r="128" spans="1:63" s="11" customFormat="1" ht="25.9" customHeight="1">
      <c r="A128" s="11"/>
      <c r="B128" s="204"/>
      <c r="C128" s="205"/>
      <c r="D128" s="206" t="s">
        <v>78</v>
      </c>
      <c r="E128" s="207" t="s">
        <v>696</v>
      </c>
      <c r="F128" s="207" t="s">
        <v>697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SUM(P129:P141)</f>
        <v>0</v>
      </c>
      <c r="Q128" s="212"/>
      <c r="R128" s="213">
        <f>SUM(R129:R141)</f>
        <v>0</v>
      </c>
      <c r="S128" s="212"/>
      <c r="T128" s="214">
        <f>SUM(T129:T141)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15" t="s">
        <v>87</v>
      </c>
      <c r="AT128" s="216" t="s">
        <v>78</v>
      </c>
      <c r="AU128" s="216" t="s">
        <v>79</v>
      </c>
      <c r="AY128" s="215" t="s">
        <v>138</v>
      </c>
      <c r="BK128" s="217">
        <f>SUM(BK129:BK141)</f>
        <v>0</v>
      </c>
    </row>
    <row r="129" spans="1:65" s="2" customFormat="1" ht="14.4" customHeight="1">
      <c r="A129" s="37"/>
      <c r="B129" s="38"/>
      <c r="C129" s="218" t="s">
        <v>87</v>
      </c>
      <c r="D129" s="218" t="s">
        <v>139</v>
      </c>
      <c r="E129" s="219" t="s">
        <v>698</v>
      </c>
      <c r="F129" s="220" t="s">
        <v>699</v>
      </c>
      <c r="G129" s="221" t="s">
        <v>217</v>
      </c>
      <c r="H129" s="222">
        <v>40</v>
      </c>
      <c r="I129" s="223"/>
      <c r="J129" s="224">
        <f>ROUND(I129*H129,2)</f>
        <v>0</v>
      </c>
      <c r="K129" s="220" t="s">
        <v>1</v>
      </c>
      <c r="L129" s="43"/>
      <c r="M129" s="225" t="s">
        <v>1</v>
      </c>
      <c r="N129" s="226" t="s">
        <v>44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625</v>
      </c>
      <c r="AT129" s="229" t="s">
        <v>139</v>
      </c>
      <c r="AU129" s="229" t="s">
        <v>87</v>
      </c>
      <c r="AY129" s="16" t="s">
        <v>138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87</v>
      </c>
      <c r="BK129" s="230">
        <f>ROUND(I129*H129,2)</f>
        <v>0</v>
      </c>
      <c r="BL129" s="16" t="s">
        <v>625</v>
      </c>
      <c r="BM129" s="229" t="s">
        <v>89</v>
      </c>
    </row>
    <row r="130" spans="1:65" s="2" customFormat="1" ht="14.4" customHeight="1">
      <c r="A130" s="37"/>
      <c r="B130" s="38"/>
      <c r="C130" s="218" t="s">
        <v>89</v>
      </c>
      <c r="D130" s="218" t="s">
        <v>139</v>
      </c>
      <c r="E130" s="219" t="s">
        <v>700</v>
      </c>
      <c r="F130" s="220" t="s">
        <v>701</v>
      </c>
      <c r="G130" s="221" t="s">
        <v>299</v>
      </c>
      <c r="H130" s="222">
        <v>30</v>
      </c>
      <c r="I130" s="223"/>
      <c r="J130" s="224">
        <f>ROUND(I130*H130,2)</f>
        <v>0</v>
      </c>
      <c r="K130" s="220" t="s">
        <v>1</v>
      </c>
      <c r="L130" s="43"/>
      <c r="M130" s="225" t="s">
        <v>1</v>
      </c>
      <c r="N130" s="226" t="s">
        <v>44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625</v>
      </c>
      <c r="AT130" s="229" t="s">
        <v>139</v>
      </c>
      <c r="AU130" s="229" t="s">
        <v>87</v>
      </c>
      <c r="AY130" s="16" t="s">
        <v>138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87</v>
      </c>
      <c r="BK130" s="230">
        <f>ROUND(I130*H130,2)</f>
        <v>0</v>
      </c>
      <c r="BL130" s="16" t="s">
        <v>625</v>
      </c>
      <c r="BM130" s="229" t="s">
        <v>144</v>
      </c>
    </row>
    <row r="131" spans="1:65" s="2" customFormat="1" ht="14.4" customHeight="1">
      <c r="A131" s="37"/>
      <c r="B131" s="38"/>
      <c r="C131" s="218" t="s">
        <v>156</v>
      </c>
      <c r="D131" s="218" t="s">
        <v>139</v>
      </c>
      <c r="E131" s="219" t="s">
        <v>702</v>
      </c>
      <c r="F131" s="220" t="s">
        <v>703</v>
      </c>
      <c r="G131" s="221" t="s">
        <v>299</v>
      </c>
      <c r="H131" s="222">
        <v>32</v>
      </c>
      <c r="I131" s="223"/>
      <c r="J131" s="224">
        <f>ROUND(I131*H131,2)</f>
        <v>0</v>
      </c>
      <c r="K131" s="220" t="s">
        <v>1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625</v>
      </c>
      <c r="AT131" s="229" t="s">
        <v>139</v>
      </c>
      <c r="AU131" s="229" t="s">
        <v>87</v>
      </c>
      <c r="AY131" s="16" t="s">
        <v>138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625</v>
      </c>
      <c r="BM131" s="229" t="s">
        <v>173</v>
      </c>
    </row>
    <row r="132" spans="1:65" s="2" customFormat="1" ht="14.4" customHeight="1">
      <c r="A132" s="37"/>
      <c r="B132" s="38"/>
      <c r="C132" s="218" t="s">
        <v>144</v>
      </c>
      <c r="D132" s="218" t="s">
        <v>139</v>
      </c>
      <c r="E132" s="219" t="s">
        <v>704</v>
      </c>
      <c r="F132" s="220" t="s">
        <v>705</v>
      </c>
      <c r="G132" s="221" t="s">
        <v>299</v>
      </c>
      <c r="H132" s="222">
        <v>5</v>
      </c>
      <c r="I132" s="223"/>
      <c r="J132" s="224">
        <f>ROUND(I132*H132,2)</f>
        <v>0</v>
      </c>
      <c r="K132" s="220" t="s">
        <v>1</v>
      </c>
      <c r="L132" s="43"/>
      <c r="M132" s="225" t="s">
        <v>1</v>
      </c>
      <c r="N132" s="226" t="s">
        <v>44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625</v>
      </c>
      <c r="AT132" s="229" t="s">
        <v>139</v>
      </c>
      <c r="AU132" s="229" t="s">
        <v>87</v>
      </c>
      <c r="AY132" s="16" t="s">
        <v>138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87</v>
      </c>
      <c r="BK132" s="230">
        <f>ROUND(I132*H132,2)</f>
        <v>0</v>
      </c>
      <c r="BL132" s="16" t="s">
        <v>625</v>
      </c>
      <c r="BM132" s="229" t="s">
        <v>183</v>
      </c>
    </row>
    <row r="133" spans="1:65" s="2" customFormat="1" ht="14.4" customHeight="1">
      <c r="A133" s="37"/>
      <c r="B133" s="38"/>
      <c r="C133" s="218" t="s">
        <v>168</v>
      </c>
      <c r="D133" s="218" t="s">
        <v>139</v>
      </c>
      <c r="E133" s="219" t="s">
        <v>706</v>
      </c>
      <c r="F133" s="220" t="s">
        <v>707</v>
      </c>
      <c r="G133" s="221" t="s">
        <v>299</v>
      </c>
      <c r="H133" s="222">
        <v>5</v>
      </c>
      <c r="I133" s="223"/>
      <c r="J133" s="224">
        <f>ROUND(I133*H133,2)</f>
        <v>0</v>
      </c>
      <c r="K133" s="220" t="s">
        <v>1</v>
      </c>
      <c r="L133" s="43"/>
      <c r="M133" s="225" t="s">
        <v>1</v>
      </c>
      <c r="N133" s="226" t="s">
        <v>44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625</v>
      </c>
      <c r="AT133" s="229" t="s">
        <v>139</v>
      </c>
      <c r="AU133" s="229" t="s">
        <v>87</v>
      </c>
      <c r="AY133" s="16" t="s">
        <v>138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87</v>
      </c>
      <c r="BK133" s="230">
        <f>ROUND(I133*H133,2)</f>
        <v>0</v>
      </c>
      <c r="BL133" s="16" t="s">
        <v>625</v>
      </c>
      <c r="BM133" s="229" t="s">
        <v>198</v>
      </c>
    </row>
    <row r="134" spans="1:65" s="2" customFormat="1" ht="14.4" customHeight="1">
      <c r="A134" s="37"/>
      <c r="B134" s="38"/>
      <c r="C134" s="218" t="s">
        <v>173</v>
      </c>
      <c r="D134" s="218" t="s">
        <v>139</v>
      </c>
      <c r="E134" s="219" t="s">
        <v>708</v>
      </c>
      <c r="F134" s="220" t="s">
        <v>709</v>
      </c>
      <c r="G134" s="221" t="s">
        <v>299</v>
      </c>
      <c r="H134" s="222">
        <v>5</v>
      </c>
      <c r="I134" s="223"/>
      <c r="J134" s="224">
        <f>ROUND(I134*H134,2)</f>
        <v>0</v>
      </c>
      <c r="K134" s="220" t="s">
        <v>1</v>
      </c>
      <c r="L134" s="43"/>
      <c r="M134" s="225" t="s">
        <v>1</v>
      </c>
      <c r="N134" s="226" t="s">
        <v>44</v>
      </c>
      <c r="O134" s="90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9" t="s">
        <v>625</v>
      </c>
      <c r="AT134" s="229" t="s">
        <v>139</v>
      </c>
      <c r="AU134" s="229" t="s">
        <v>87</v>
      </c>
      <c r="AY134" s="16" t="s">
        <v>138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6" t="s">
        <v>87</v>
      </c>
      <c r="BK134" s="230">
        <f>ROUND(I134*H134,2)</f>
        <v>0</v>
      </c>
      <c r="BL134" s="16" t="s">
        <v>625</v>
      </c>
      <c r="BM134" s="229" t="s">
        <v>209</v>
      </c>
    </row>
    <row r="135" spans="1:65" s="2" customFormat="1" ht="14.4" customHeight="1">
      <c r="A135" s="37"/>
      <c r="B135" s="38"/>
      <c r="C135" s="218" t="s">
        <v>177</v>
      </c>
      <c r="D135" s="218" t="s">
        <v>139</v>
      </c>
      <c r="E135" s="219" t="s">
        <v>710</v>
      </c>
      <c r="F135" s="220" t="s">
        <v>711</v>
      </c>
      <c r="G135" s="221" t="s">
        <v>299</v>
      </c>
      <c r="H135" s="222">
        <v>5</v>
      </c>
      <c r="I135" s="223"/>
      <c r="J135" s="224">
        <f>ROUND(I135*H135,2)</f>
        <v>0</v>
      </c>
      <c r="K135" s="220" t="s">
        <v>1</v>
      </c>
      <c r="L135" s="43"/>
      <c r="M135" s="225" t="s">
        <v>1</v>
      </c>
      <c r="N135" s="226" t="s">
        <v>44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625</v>
      </c>
      <c r="AT135" s="229" t="s">
        <v>139</v>
      </c>
      <c r="AU135" s="229" t="s">
        <v>87</v>
      </c>
      <c r="AY135" s="16" t="s">
        <v>138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87</v>
      </c>
      <c r="BK135" s="230">
        <f>ROUND(I135*H135,2)</f>
        <v>0</v>
      </c>
      <c r="BL135" s="16" t="s">
        <v>625</v>
      </c>
      <c r="BM135" s="229" t="s">
        <v>219</v>
      </c>
    </row>
    <row r="136" spans="1:65" s="2" customFormat="1" ht="14.4" customHeight="1">
      <c r="A136" s="37"/>
      <c r="B136" s="38"/>
      <c r="C136" s="218" t="s">
        <v>183</v>
      </c>
      <c r="D136" s="218" t="s">
        <v>139</v>
      </c>
      <c r="E136" s="219" t="s">
        <v>712</v>
      </c>
      <c r="F136" s="220" t="s">
        <v>713</v>
      </c>
      <c r="G136" s="221" t="s">
        <v>299</v>
      </c>
      <c r="H136" s="222">
        <v>5</v>
      </c>
      <c r="I136" s="223"/>
      <c r="J136" s="224">
        <f>ROUND(I136*H136,2)</f>
        <v>0</v>
      </c>
      <c r="K136" s="220" t="s">
        <v>1</v>
      </c>
      <c r="L136" s="43"/>
      <c r="M136" s="225" t="s">
        <v>1</v>
      </c>
      <c r="N136" s="226" t="s">
        <v>44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625</v>
      </c>
      <c r="AT136" s="229" t="s">
        <v>139</v>
      </c>
      <c r="AU136" s="229" t="s">
        <v>87</v>
      </c>
      <c r="AY136" s="16" t="s">
        <v>138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87</v>
      </c>
      <c r="BK136" s="230">
        <f>ROUND(I136*H136,2)</f>
        <v>0</v>
      </c>
      <c r="BL136" s="16" t="s">
        <v>625</v>
      </c>
      <c r="BM136" s="229" t="s">
        <v>226</v>
      </c>
    </row>
    <row r="137" spans="1:65" s="2" customFormat="1" ht="14.4" customHeight="1">
      <c r="A137" s="37"/>
      <c r="B137" s="38"/>
      <c r="C137" s="218" t="s">
        <v>193</v>
      </c>
      <c r="D137" s="218" t="s">
        <v>139</v>
      </c>
      <c r="E137" s="219" t="s">
        <v>714</v>
      </c>
      <c r="F137" s="220" t="s">
        <v>715</v>
      </c>
      <c r="G137" s="221" t="s">
        <v>217</v>
      </c>
      <c r="H137" s="222">
        <v>5</v>
      </c>
      <c r="I137" s="223"/>
      <c r="J137" s="224">
        <f>ROUND(I137*H137,2)</f>
        <v>0</v>
      </c>
      <c r="K137" s="220" t="s">
        <v>1</v>
      </c>
      <c r="L137" s="43"/>
      <c r="M137" s="225" t="s">
        <v>1</v>
      </c>
      <c r="N137" s="226" t="s">
        <v>44</v>
      </c>
      <c r="O137" s="90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625</v>
      </c>
      <c r="AT137" s="229" t="s">
        <v>139</v>
      </c>
      <c r="AU137" s="229" t="s">
        <v>87</v>
      </c>
      <c r="AY137" s="16" t="s">
        <v>138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87</v>
      </c>
      <c r="BK137" s="230">
        <f>ROUND(I137*H137,2)</f>
        <v>0</v>
      </c>
      <c r="BL137" s="16" t="s">
        <v>625</v>
      </c>
      <c r="BM137" s="229" t="s">
        <v>234</v>
      </c>
    </row>
    <row r="138" spans="1:65" s="2" customFormat="1" ht="24.15" customHeight="1">
      <c r="A138" s="37"/>
      <c r="B138" s="38"/>
      <c r="C138" s="218" t="s">
        <v>198</v>
      </c>
      <c r="D138" s="218" t="s">
        <v>139</v>
      </c>
      <c r="E138" s="219" t="s">
        <v>716</v>
      </c>
      <c r="F138" s="220" t="s">
        <v>717</v>
      </c>
      <c r="G138" s="221" t="s">
        <v>217</v>
      </c>
      <c r="H138" s="222">
        <v>85</v>
      </c>
      <c r="I138" s="223"/>
      <c r="J138" s="224">
        <f>ROUND(I138*H138,2)</f>
        <v>0</v>
      </c>
      <c r="K138" s="220" t="s">
        <v>1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625</v>
      </c>
      <c r="AT138" s="229" t="s">
        <v>139</v>
      </c>
      <c r="AU138" s="229" t="s">
        <v>87</v>
      </c>
      <c r="AY138" s="16" t="s">
        <v>138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625</v>
      </c>
      <c r="BM138" s="229" t="s">
        <v>243</v>
      </c>
    </row>
    <row r="139" spans="1:65" s="2" customFormat="1" ht="14.4" customHeight="1">
      <c r="A139" s="37"/>
      <c r="B139" s="38"/>
      <c r="C139" s="218" t="s">
        <v>205</v>
      </c>
      <c r="D139" s="218" t="s">
        <v>139</v>
      </c>
      <c r="E139" s="219" t="s">
        <v>718</v>
      </c>
      <c r="F139" s="220" t="s">
        <v>719</v>
      </c>
      <c r="G139" s="221" t="s">
        <v>217</v>
      </c>
      <c r="H139" s="222">
        <v>10</v>
      </c>
      <c r="I139" s="223"/>
      <c r="J139" s="224">
        <f>ROUND(I139*H139,2)</f>
        <v>0</v>
      </c>
      <c r="K139" s="220" t="s">
        <v>1</v>
      </c>
      <c r="L139" s="43"/>
      <c r="M139" s="225" t="s">
        <v>1</v>
      </c>
      <c r="N139" s="226" t="s">
        <v>44</v>
      </c>
      <c r="O139" s="90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9" t="s">
        <v>625</v>
      </c>
      <c r="AT139" s="229" t="s">
        <v>139</v>
      </c>
      <c r="AU139" s="229" t="s">
        <v>87</v>
      </c>
      <c r="AY139" s="16" t="s">
        <v>138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6" t="s">
        <v>87</v>
      </c>
      <c r="BK139" s="230">
        <f>ROUND(I139*H139,2)</f>
        <v>0</v>
      </c>
      <c r="BL139" s="16" t="s">
        <v>625</v>
      </c>
      <c r="BM139" s="229" t="s">
        <v>250</v>
      </c>
    </row>
    <row r="140" spans="1:65" s="2" customFormat="1" ht="14.4" customHeight="1">
      <c r="A140" s="37"/>
      <c r="B140" s="38"/>
      <c r="C140" s="218" t="s">
        <v>209</v>
      </c>
      <c r="D140" s="218" t="s">
        <v>139</v>
      </c>
      <c r="E140" s="219" t="s">
        <v>720</v>
      </c>
      <c r="F140" s="220" t="s">
        <v>721</v>
      </c>
      <c r="G140" s="221" t="s">
        <v>217</v>
      </c>
      <c r="H140" s="222">
        <v>40</v>
      </c>
      <c r="I140" s="223"/>
      <c r="J140" s="224">
        <f>ROUND(I140*H140,2)</f>
        <v>0</v>
      </c>
      <c r="K140" s="220" t="s">
        <v>1</v>
      </c>
      <c r="L140" s="43"/>
      <c r="M140" s="225" t="s">
        <v>1</v>
      </c>
      <c r="N140" s="226" t="s">
        <v>44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625</v>
      </c>
      <c r="AT140" s="229" t="s">
        <v>139</v>
      </c>
      <c r="AU140" s="229" t="s">
        <v>87</v>
      </c>
      <c r="AY140" s="16" t="s">
        <v>138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87</v>
      </c>
      <c r="BK140" s="230">
        <f>ROUND(I140*H140,2)</f>
        <v>0</v>
      </c>
      <c r="BL140" s="16" t="s">
        <v>625</v>
      </c>
      <c r="BM140" s="229" t="s">
        <v>258</v>
      </c>
    </row>
    <row r="141" spans="1:65" s="2" customFormat="1" ht="14.4" customHeight="1">
      <c r="A141" s="37"/>
      <c r="B141" s="38"/>
      <c r="C141" s="218" t="s">
        <v>214</v>
      </c>
      <c r="D141" s="218" t="s">
        <v>139</v>
      </c>
      <c r="E141" s="219" t="s">
        <v>722</v>
      </c>
      <c r="F141" s="220" t="s">
        <v>723</v>
      </c>
      <c r="G141" s="221" t="s">
        <v>217</v>
      </c>
      <c r="H141" s="222">
        <v>100</v>
      </c>
      <c r="I141" s="223"/>
      <c r="J141" s="224">
        <f>ROUND(I141*H141,2)</f>
        <v>0</v>
      </c>
      <c r="K141" s="220" t="s">
        <v>1</v>
      </c>
      <c r="L141" s="43"/>
      <c r="M141" s="225" t="s">
        <v>1</v>
      </c>
      <c r="N141" s="226" t="s">
        <v>44</v>
      </c>
      <c r="O141" s="90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625</v>
      </c>
      <c r="AT141" s="229" t="s">
        <v>139</v>
      </c>
      <c r="AU141" s="229" t="s">
        <v>87</v>
      </c>
      <c r="AY141" s="16" t="s">
        <v>138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87</v>
      </c>
      <c r="BK141" s="230">
        <f>ROUND(I141*H141,2)</f>
        <v>0</v>
      </c>
      <c r="BL141" s="16" t="s">
        <v>625</v>
      </c>
      <c r="BM141" s="229" t="s">
        <v>266</v>
      </c>
    </row>
    <row r="142" spans="1:63" s="11" customFormat="1" ht="25.9" customHeight="1">
      <c r="A142" s="11"/>
      <c r="B142" s="204"/>
      <c r="C142" s="205"/>
      <c r="D142" s="206" t="s">
        <v>78</v>
      </c>
      <c r="E142" s="207" t="s">
        <v>724</v>
      </c>
      <c r="F142" s="207" t="s">
        <v>725</v>
      </c>
      <c r="G142" s="205"/>
      <c r="H142" s="205"/>
      <c r="I142" s="208"/>
      <c r="J142" s="209">
        <f>BK142</f>
        <v>0</v>
      </c>
      <c r="K142" s="205"/>
      <c r="L142" s="210"/>
      <c r="M142" s="211"/>
      <c r="N142" s="212"/>
      <c r="O142" s="212"/>
      <c r="P142" s="213">
        <f>SUM(P143:P146)</f>
        <v>0</v>
      </c>
      <c r="Q142" s="212"/>
      <c r="R142" s="213">
        <f>SUM(R143:R146)</f>
        <v>0</v>
      </c>
      <c r="S142" s="212"/>
      <c r="T142" s="214">
        <f>SUM(T143:T146)</f>
        <v>0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R142" s="215" t="s">
        <v>87</v>
      </c>
      <c r="AT142" s="216" t="s">
        <v>78</v>
      </c>
      <c r="AU142" s="216" t="s">
        <v>79</v>
      </c>
      <c r="AY142" s="215" t="s">
        <v>138</v>
      </c>
      <c r="BK142" s="217">
        <f>SUM(BK143:BK146)</f>
        <v>0</v>
      </c>
    </row>
    <row r="143" spans="1:65" s="2" customFormat="1" ht="24.15" customHeight="1">
      <c r="A143" s="37"/>
      <c r="B143" s="38"/>
      <c r="C143" s="218" t="s">
        <v>219</v>
      </c>
      <c r="D143" s="218" t="s">
        <v>139</v>
      </c>
      <c r="E143" s="219" t="s">
        <v>726</v>
      </c>
      <c r="F143" s="220" t="s">
        <v>727</v>
      </c>
      <c r="G143" s="221" t="s">
        <v>142</v>
      </c>
      <c r="H143" s="222">
        <v>5.5</v>
      </c>
      <c r="I143" s="223"/>
      <c r="J143" s="224">
        <f>ROUND(I143*H143,2)</f>
        <v>0</v>
      </c>
      <c r="K143" s="220" t="s">
        <v>1</v>
      </c>
      <c r="L143" s="43"/>
      <c r="M143" s="225" t="s">
        <v>1</v>
      </c>
      <c r="N143" s="226" t="s">
        <v>44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625</v>
      </c>
      <c r="AT143" s="229" t="s">
        <v>139</v>
      </c>
      <c r="AU143" s="229" t="s">
        <v>87</v>
      </c>
      <c r="AY143" s="16" t="s">
        <v>138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625</v>
      </c>
      <c r="BM143" s="229" t="s">
        <v>276</v>
      </c>
    </row>
    <row r="144" spans="1:65" s="2" customFormat="1" ht="14.4" customHeight="1">
      <c r="A144" s="37"/>
      <c r="B144" s="38"/>
      <c r="C144" s="218" t="s">
        <v>8</v>
      </c>
      <c r="D144" s="218" t="s">
        <v>139</v>
      </c>
      <c r="E144" s="219" t="s">
        <v>728</v>
      </c>
      <c r="F144" s="220" t="s">
        <v>729</v>
      </c>
      <c r="G144" s="221" t="s">
        <v>217</v>
      </c>
      <c r="H144" s="222">
        <v>85</v>
      </c>
      <c r="I144" s="223"/>
      <c r="J144" s="224">
        <f>ROUND(I144*H144,2)</f>
        <v>0</v>
      </c>
      <c r="K144" s="220" t="s">
        <v>1</v>
      </c>
      <c r="L144" s="43"/>
      <c r="M144" s="225" t="s">
        <v>1</v>
      </c>
      <c r="N144" s="226" t="s">
        <v>44</v>
      </c>
      <c r="O144" s="90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9" t="s">
        <v>625</v>
      </c>
      <c r="AT144" s="229" t="s">
        <v>139</v>
      </c>
      <c r="AU144" s="229" t="s">
        <v>87</v>
      </c>
      <c r="AY144" s="16" t="s">
        <v>138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6" t="s">
        <v>87</v>
      </c>
      <c r="BK144" s="230">
        <f>ROUND(I144*H144,2)</f>
        <v>0</v>
      </c>
      <c r="BL144" s="16" t="s">
        <v>625</v>
      </c>
      <c r="BM144" s="229" t="s">
        <v>286</v>
      </c>
    </row>
    <row r="145" spans="1:65" s="2" customFormat="1" ht="14.4" customHeight="1">
      <c r="A145" s="37"/>
      <c r="B145" s="38"/>
      <c r="C145" s="218" t="s">
        <v>226</v>
      </c>
      <c r="D145" s="218" t="s">
        <v>139</v>
      </c>
      <c r="E145" s="219" t="s">
        <v>730</v>
      </c>
      <c r="F145" s="220" t="s">
        <v>731</v>
      </c>
      <c r="G145" s="221" t="s">
        <v>217</v>
      </c>
      <c r="H145" s="222">
        <v>5</v>
      </c>
      <c r="I145" s="223"/>
      <c r="J145" s="224">
        <f>ROUND(I145*H145,2)</f>
        <v>0</v>
      </c>
      <c r="K145" s="220" t="s">
        <v>1</v>
      </c>
      <c r="L145" s="43"/>
      <c r="M145" s="225" t="s">
        <v>1</v>
      </c>
      <c r="N145" s="226" t="s">
        <v>44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625</v>
      </c>
      <c r="AT145" s="229" t="s">
        <v>139</v>
      </c>
      <c r="AU145" s="229" t="s">
        <v>87</v>
      </c>
      <c r="AY145" s="16" t="s">
        <v>138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87</v>
      </c>
      <c r="BK145" s="230">
        <f>ROUND(I145*H145,2)</f>
        <v>0</v>
      </c>
      <c r="BL145" s="16" t="s">
        <v>625</v>
      </c>
      <c r="BM145" s="229" t="s">
        <v>296</v>
      </c>
    </row>
    <row r="146" spans="1:65" s="2" customFormat="1" ht="14.4" customHeight="1">
      <c r="A146" s="37"/>
      <c r="B146" s="38"/>
      <c r="C146" s="218" t="s">
        <v>230</v>
      </c>
      <c r="D146" s="218" t="s">
        <v>139</v>
      </c>
      <c r="E146" s="219" t="s">
        <v>732</v>
      </c>
      <c r="F146" s="220" t="s">
        <v>733</v>
      </c>
      <c r="G146" s="221" t="s">
        <v>217</v>
      </c>
      <c r="H146" s="222">
        <v>100</v>
      </c>
      <c r="I146" s="223"/>
      <c r="J146" s="224">
        <f>ROUND(I146*H146,2)</f>
        <v>0</v>
      </c>
      <c r="K146" s="220" t="s">
        <v>1</v>
      </c>
      <c r="L146" s="43"/>
      <c r="M146" s="225" t="s">
        <v>1</v>
      </c>
      <c r="N146" s="226" t="s">
        <v>44</v>
      </c>
      <c r="O146" s="90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625</v>
      </c>
      <c r="AT146" s="229" t="s">
        <v>139</v>
      </c>
      <c r="AU146" s="229" t="s">
        <v>87</v>
      </c>
      <c r="AY146" s="16" t="s">
        <v>138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87</v>
      </c>
      <c r="BK146" s="230">
        <f>ROUND(I146*H146,2)</f>
        <v>0</v>
      </c>
      <c r="BL146" s="16" t="s">
        <v>625</v>
      </c>
      <c r="BM146" s="229" t="s">
        <v>305</v>
      </c>
    </row>
    <row r="147" spans="1:63" s="11" customFormat="1" ht="25.9" customHeight="1">
      <c r="A147" s="11"/>
      <c r="B147" s="204"/>
      <c r="C147" s="205"/>
      <c r="D147" s="206" t="s">
        <v>78</v>
      </c>
      <c r="E147" s="207" t="s">
        <v>734</v>
      </c>
      <c r="F147" s="207" t="s">
        <v>735</v>
      </c>
      <c r="G147" s="205"/>
      <c r="H147" s="205"/>
      <c r="I147" s="208"/>
      <c r="J147" s="209">
        <f>BK147</f>
        <v>0</v>
      </c>
      <c r="K147" s="205"/>
      <c r="L147" s="210"/>
      <c r="M147" s="211"/>
      <c r="N147" s="212"/>
      <c r="O147" s="212"/>
      <c r="P147" s="213">
        <f>P148</f>
        <v>0</v>
      </c>
      <c r="Q147" s="212"/>
      <c r="R147" s="213">
        <f>R148</f>
        <v>0</v>
      </c>
      <c r="S147" s="212"/>
      <c r="T147" s="214">
        <f>T148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15" t="s">
        <v>87</v>
      </c>
      <c r="AT147" s="216" t="s">
        <v>78</v>
      </c>
      <c r="AU147" s="216" t="s">
        <v>79</v>
      </c>
      <c r="AY147" s="215" t="s">
        <v>138</v>
      </c>
      <c r="BK147" s="217">
        <f>BK148</f>
        <v>0</v>
      </c>
    </row>
    <row r="148" spans="1:65" s="2" customFormat="1" ht="14.4" customHeight="1">
      <c r="A148" s="37"/>
      <c r="B148" s="38"/>
      <c r="C148" s="218" t="s">
        <v>234</v>
      </c>
      <c r="D148" s="218" t="s">
        <v>139</v>
      </c>
      <c r="E148" s="219" t="s">
        <v>736</v>
      </c>
      <c r="F148" s="220" t="s">
        <v>737</v>
      </c>
      <c r="G148" s="221" t="s">
        <v>738</v>
      </c>
      <c r="H148" s="222">
        <v>2.5</v>
      </c>
      <c r="I148" s="223"/>
      <c r="J148" s="224">
        <f>ROUND(I148*H148,2)</f>
        <v>0</v>
      </c>
      <c r="K148" s="220" t="s">
        <v>1</v>
      </c>
      <c r="L148" s="43"/>
      <c r="M148" s="225" t="s">
        <v>1</v>
      </c>
      <c r="N148" s="226" t="s">
        <v>44</v>
      </c>
      <c r="O148" s="90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9" t="s">
        <v>625</v>
      </c>
      <c r="AT148" s="229" t="s">
        <v>139</v>
      </c>
      <c r="AU148" s="229" t="s">
        <v>87</v>
      </c>
      <c r="AY148" s="16" t="s">
        <v>138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6" t="s">
        <v>87</v>
      </c>
      <c r="BK148" s="230">
        <f>ROUND(I148*H148,2)</f>
        <v>0</v>
      </c>
      <c r="BL148" s="16" t="s">
        <v>625</v>
      </c>
      <c r="BM148" s="229" t="s">
        <v>313</v>
      </c>
    </row>
    <row r="149" spans="1:63" s="11" customFormat="1" ht="25.9" customHeight="1">
      <c r="A149" s="11"/>
      <c r="B149" s="204"/>
      <c r="C149" s="205"/>
      <c r="D149" s="206" t="s">
        <v>78</v>
      </c>
      <c r="E149" s="207" t="s">
        <v>739</v>
      </c>
      <c r="F149" s="207" t="s">
        <v>740</v>
      </c>
      <c r="G149" s="205"/>
      <c r="H149" s="205"/>
      <c r="I149" s="208"/>
      <c r="J149" s="209">
        <f>BK149</f>
        <v>0</v>
      </c>
      <c r="K149" s="205"/>
      <c r="L149" s="210"/>
      <c r="M149" s="211"/>
      <c r="N149" s="212"/>
      <c r="O149" s="212"/>
      <c r="P149" s="213">
        <f>SUM(P150:P167)</f>
        <v>0</v>
      </c>
      <c r="Q149" s="212"/>
      <c r="R149" s="213">
        <f>SUM(R150:R167)</f>
        <v>0</v>
      </c>
      <c r="S149" s="212"/>
      <c r="T149" s="214">
        <f>SUM(T150:T167)</f>
        <v>0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15" t="s">
        <v>87</v>
      </c>
      <c r="AT149" s="216" t="s">
        <v>78</v>
      </c>
      <c r="AU149" s="216" t="s">
        <v>79</v>
      </c>
      <c r="AY149" s="215" t="s">
        <v>138</v>
      </c>
      <c r="BK149" s="217">
        <f>SUM(BK150:BK167)</f>
        <v>0</v>
      </c>
    </row>
    <row r="150" spans="1:65" s="2" customFormat="1" ht="14.4" customHeight="1">
      <c r="A150" s="37"/>
      <c r="B150" s="38"/>
      <c r="C150" s="264" t="s">
        <v>238</v>
      </c>
      <c r="D150" s="264" t="s">
        <v>199</v>
      </c>
      <c r="E150" s="265" t="s">
        <v>741</v>
      </c>
      <c r="F150" s="266" t="s">
        <v>742</v>
      </c>
      <c r="G150" s="267" t="s">
        <v>299</v>
      </c>
      <c r="H150" s="268">
        <v>5</v>
      </c>
      <c r="I150" s="269"/>
      <c r="J150" s="270">
        <f>ROUND(I150*H150,2)</f>
        <v>0</v>
      </c>
      <c r="K150" s="266" t="s">
        <v>1</v>
      </c>
      <c r="L150" s="271"/>
      <c r="M150" s="272" t="s">
        <v>1</v>
      </c>
      <c r="N150" s="273" t="s">
        <v>44</v>
      </c>
      <c r="O150" s="90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9" t="s">
        <v>743</v>
      </c>
      <c r="AT150" s="229" t="s">
        <v>199</v>
      </c>
      <c r="AU150" s="229" t="s">
        <v>87</v>
      </c>
      <c r="AY150" s="16" t="s">
        <v>138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6" t="s">
        <v>87</v>
      </c>
      <c r="BK150" s="230">
        <f>ROUND(I150*H150,2)</f>
        <v>0</v>
      </c>
      <c r="BL150" s="16" t="s">
        <v>743</v>
      </c>
      <c r="BM150" s="229" t="s">
        <v>744</v>
      </c>
    </row>
    <row r="151" spans="1:65" s="2" customFormat="1" ht="14.4" customHeight="1">
      <c r="A151" s="37"/>
      <c r="B151" s="38"/>
      <c r="C151" s="264" t="s">
        <v>243</v>
      </c>
      <c r="D151" s="264" t="s">
        <v>199</v>
      </c>
      <c r="E151" s="265" t="s">
        <v>745</v>
      </c>
      <c r="F151" s="266" t="s">
        <v>746</v>
      </c>
      <c r="G151" s="267" t="s">
        <v>299</v>
      </c>
      <c r="H151" s="268">
        <v>5</v>
      </c>
      <c r="I151" s="269"/>
      <c r="J151" s="270">
        <f>ROUND(I151*H151,2)</f>
        <v>0</v>
      </c>
      <c r="K151" s="266" t="s">
        <v>1</v>
      </c>
      <c r="L151" s="271"/>
      <c r="M151" s="272" t="s">
        <v>1</v>
      </c>
      <c r="N151" s="273" t="s">
        <v>44</v>
      </c>
      <c r="O151" s="90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743</v>
      </c>
      <c r="AT151" s="229" t="s">
        <v>199</v>
      </c>
      <c r="AU151" s="229" t="s">
        <v>87</v>
      </c>
      <c r="AY151" s="16" t="s">
        <v>138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87</v>
      </c>
      <c r="BK151" s="230">
        <f>ROUND(I151*H151,2)</f>
        <v>0</v>
      </c>
      <c r="BL151" s="16" t="s">
        <v>743</v>
      </c>
      <c r="BM151" s="229" t="s">
        <v>747</v>
      </c>
    </row>
    <row r="152" spans="1:65" s="2" customFormat="1" ht="14.4" customHeight="1">
      <c r="A152" s="37"/>
      <c r="B152" s="38"/>
      <c r="C152" s="264" t="s">
        <v>7</v>
      </c>
      <c r="D152" s="264" t="s">
        <v>199</v>
      </c>
      <c r="E152" s="265" t="s">
        <v>748</v>
      </c>
      <c r="F152" s="266" t="s">
        <v>749</v>
      </c>
      <c r="G152" s="267" t="s">
        <v>299</v>
      </c>
      <c r="H152" s="268">
        <v>1</v>
      </c>
      <c r="I152" s="269"/>
      <c r="J152" s="270">
        <f>ROUND(I152*H152,2)</f>
        <v>0</v>
      </c>
      <c r="K152" s="266" t="s">
        <v>1</v>
      </c>
      <c r="L152" s="271"/>
      <c r="M152" s="272" t="s">
        <v>1</v>
      </c>
      <c r="N152" s="273" t="s">
        <v>44</v>
      </c>
      <c r="O152" s="90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743</v>
      </c>
      <c r="AT152" s="229" t="s">
        <v>199</v>
      </c>
      <c r="AU152" s="229" t="s">
        <v>87</v>
      </c>
      <c r="AY152" s="16" t="s">
        <v>138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87</v>
      </c>
      <c r="BK152" s="230">
        <f>ROUND(I152*H152,2)</f>
        <v>0</v>
      </c>
      <c r="BL152" s="16" t="s">
        <v>743</v>
      </c>
      <c r="BM152" s="229" t="s">
        <v>750</v>
      </c>
    </row>
    <row r="153" spans="1:65" s="2" customFormat="1" ht="14.4" customHeight="1">
      <c r="A153" s="37"/>
      <c r="B153" s="38"/>
      <c r="C153" s="264" t="s">
        <v>250</v>
      </c>
      <c r="D153" s="264" t="s">
        <v>199</v>
      </c>
      <c r="E153" s="265" t="s">
        <v>751</v>
      </c>
      <c r="F153" s="266" t="s">
        <v>752</v>
      </c>
      <c r="G153" s="267" t="s">
        <v>299</v>
      </c>
      <c r="H153" s="268">
        <v>4</v>
      </c>
      <c r="I153" s="269"/>
      <c r="J153" s="270">
        <f>ROUND(I153*H153,2)</f>
        <v>0</v>
      </c>
      <c r="K153" s="266" t="s">
        <v>1</v>
      </c>
      <c r="L153" s="271"/>
      <c r="M153" s="272" t="s">
        <v>1</v>
      </c>
      <c r="N153" s="273" t="s">
        <v>44</v>
      </c>
      <c r="O153" s="90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9" t="s">
        <v>743</v>
      </c>
      <c r="AT153" s="229" t="s">
        <v>199</v>
      </c>
      <c r="AU153" s="229" t="s">
        <v>87</v>
      </c>
      <c r="AY153" s="16" t="s">
        <v>138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6" t="s">
        <v>87</v>
      </c>
      <c r="BK153" s="230">
        <f>ROUND(I153*H153,2)</f>
        <v>0</v>
      </c>
      <c r="BL153" s="16" t="s">
        <v>743</v>
      </c>
      <c r="BM153" s="229" t="s">
        <v>753</v>
      </c>
    </row>
    <row r="154" spans="1:65" s="2" customFormat="1" ht="14.4" customHeight="1">
      <c r="A154" s="37"/>
      <c r="B154" s="38"/>
      <c r="C154" s="264" t="s">
        <v>254</v>
      </c>
      <c r="D154" s="264" t="s">
        <v>199</v>
      </c>
      <c r="E154" s="265" t="s">
        <v>754</v>
      </c>
      <c r="F154" s="266" t="s">
        <v>755</v>
      </c>
      <c r="G154" s="267" t="s">
        <v>217</v>
      </c>
      <c r="H154" s="268">
        <v>40</v>
      </c>
      <c r="I154" s="269"/>
      <c r="J154" s="270">
        <f>ROUND(I154*H154,2)</f>
        <v>0</v>
      </c>
      <c r="K154" s="266" t="s">
        <v>1</v>
      </c>
      <c r="L154" s="271"/>
      <c r="M154" s="272" t="s">
        <v>1</v>
      </c>
      <c r="N154" s="273" t="s">
        <v>44</v>
      </c>
      <c r="O154" s="90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743</v>
      </c>
      <c r="AT154" s="229" t="s">
        <v>199</v>
      </c>
      <c r="AU154" s="229" t="s">
        <v>87</v>
      </c>
      <c r="AY154" s="16" t="s">
        <v>138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87</v>
      </c>
      <c r="BK154" s="230">
        <f>ROUND(I154*H154,2)</f>
        <v>0</v>
      </c>
      <c r="BL154" s="16" t="s">
        <v>743</v>
      </c>
      <c r="BM154" s="229" t="s">
        <v>756</v>
      </c>
    </row>
    <row r="155" spans="1:65" s="2" customFormat="1" ht="14.4" customHeight="1">
      <c r="A155" s="37"/>
      <c r="B155" s="38"/>
      <c r="C155" s="264" t="s">
        <v>258</v>
      </c>
      <c r="D155" s="264" t="s">
        <v>199</v>
      </c>
      <c r="E155" s="265" t="s">
        <v>757</v>
      </c>
      <c r="F155" s="266" t="s">
        <v>758</v>
      </c>
      <c r="G155" s="267" t="s">
        <v>217</v>
      </c>
      <c r="H155" s="268">
        <v>100</v>
      </c>
      <c r="I155" s="269"/>
      <c r="J155" s="270">
        <f>ROUND(I155*H155,2)</f>
        <v>0</v>
      </c>
      <c r="K155" s="266" t="s">
        <v>1</v>
      </c>
      <c r="L155" s="271"/>
      <c r="M155" s="272" t="s">
        <v>1</v>
      </c>
      <c r="N155" s="273" t="s">
        <v>44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743</v>
      </c>
      <c r="AT155" s="229" t="s">
        <v>199</v>
      </c>
      <c r="AU155" s="229" t="s">
        <v>87</v>
      </c>
      <c r="AY155" s="16" t="s">
        <v>138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87</v>
      </c>
      <c r="BK155" s="230">
        <f>ROUND(I155*H155,2)</f>
        <v>0</v>
      </c>
      <c r="BL155" s="16" t="s">
        <v>743</v>
      </c>
      <c r="BM155" s="229" t="s">
        <v>759</v>
      </c>
    </row>
    <row r="156" spans="1:65" s="2" customFormat="1" ht="14.4" customHeight="1">
      <c r="A156" s="37"/>
      <c r="B156" s="38"/>
      <c r="C156" s="264" t="s">
        <v>262</v>
      </c>
      <c r="D156" s="264" t="s">
        <v>199</v>
      </c>
      <c r="E156" s="265" t="s">
        <v>760</v>
      </c>
      <c r="F156" s="266" t="s">
        <v>761</v>
      </c>
      <c r="G156" s="267" t="s">
        <v>217</v>
      </c>
      <c r="H156" s="268">
        <v>100</v>
      </c>
      <c r="I156" s="269"/>
      <c r="J156" s="270">
        <f>ROUND(I156*H156,2)</f>
        <v>0</v>
      </c>
      <c r="K156" s="266" t="s">
        <v>1</v>
      </c>
      <c r="L156" s="271"/>
      <c r="M156" s="272" t="s">
        <v>1</v>
      </c>
      <c r="N156" s="273" t="s">
        <v>44</v>
      </c>
      <c r="O156" s="90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743</v>
      </c>
      <c r="AT156" s="229" t="s">
        <v>199</v>
      </c>
      <c r="AU156" s="229" t="s">
        <v>87</v>
      </c>
      <c r="AY156" s="16" t="s">
        <v>138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87</v>
      </c>
      <c r="BK156" s="230">
        <f>ROUND(I156*H156,2)</f>
        <v>0</v>
      </c>
      <c r="BL156" s="16" t="s">
        <v>743</v>
      </c>
      <c r="BM156" s="229" t="s">
        <v>762</v>
      </c>
    </row>
    <row r="157" spans="1:65" s="2" customFormat="1" ht="14.4" customHeight="1">
      <c r="A157" s="37"/>
      <c r="B157" s="38"/>
      <c r="C157" s="264" t="s">
        <v>266</v>
      </c>
      <c r="D157" s="264" t="s">
        <v>199</v>
      </c>
      <c r="E157" s="265" t="s">
        <v>763</v>
      </c>
      <c r="F157" s="266" t="s">
        <v>764</v>
      </c>
      <c r="G157" s="267" t="s">
        <v>765</v>
      </c>
      <c r="H157" s="268">
        <v>5</v>
      </c>
      <c r="I157" s="269"/>
      <c r="J157" s="270">
        <f>ROUND(I157*H157,2)</f>
        <v>0</v>
      </c>
      <c r="K157" s="266" t="s">
        <v>1</v>
      </c>
      <c r="L157" s="271"/>
      <c r="M157" s="272" t="s">
        <v>1</v>
      </c>
      <c r="N157" s="273" t="s">
        <v>44</v>
      </c>
      <c r="O157" s="90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743</v>
      </c>
      <c r="AT157" s="229" t="s">
        <v>199</v>
      </c>
      <c r="AU157" s="229" t="s">
        <v>87</v>
      </c>
      <c r="AY157" s="16" t="s">
        <v>138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87</v>
      </c>
      <c r="BK157" s="230">
        <f>ROUND(I157*H157,2)</f>
        <v>0</v>
      </c>
      <c r="BL157" s="16" t="s">
        <v>743</v>
      </c>
      <c r="BM157" s="229" t="s">
        <v>766</v>
      </c>
    </row>
    <row r="158" spans="1:65" s="2" customFormat="1" ht="14.4" customHeight="1">
      <c r="A158" s="37"/>
      <c r="B158" s="38"/>
      <c r="C158" s="264" t="s">
        <v>270</v>
      </c>
      <c r="D158" s="264" t="s">
        <v>199</v>
      </c>
      <c r="E158" s="265" t="s">
        <v>767</v>
      </c>
      <c r="F158" s="266" t="s">
        <v>768</v>
      </c>
      <c r="G158" s="267" t="s">
        <v>765</v>
      </c>
      <c r="H158" s="268">
        <v>4</v>
      </c>
      <c r="I158" s="269"/>
      <c r="J158" s="270">
        <f>ROUND(I158*H158,2)</f>
        <v>0</v>
      </c>
      <c r="K158" s="266" t="s">
        <v>1</v>
      </c>
      <c r="L158" s="271"/>
      <c r="M158" s="272" t="s">
        <v>1</v>
      </c>
      <c r="N158" s="273" t="s">
        <v>44</v>
      </c>
      <c r="O158" s="90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9" t="s">
        <v>743</v>
      </c>
      <c r="AT158" s="229" t="s">
        <v>199</v>
      </c>
      <c r="AU158" s="229" t="s">
        <v>87</v>
      </c>
      <c r="AY158" s="16" t="s">
        <v>138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87</v>
      </c>
      <c r="BK158" s="230">
        <f>ROUND(I158*H158,2)</f>
        <v>0</v>
      </c>
      <c r="BL158" s="16" t="s">
        <v>743</v>
      </c>
      <c r="BM158" s="229" t="s">
        <v>769</v>
      </c>
    </row>
    <row r="159" spans="1:65" s="2" customFormat="1" ht="14.4" customHeight="1">
      <c r="A159" s="37"/>
      <c r="B159" s="38"/>
      <c r="C159" s="264" t="s">
        <v>276</v>
      </c>
      <c r="D159" s="264" t="s">
        <v>199</v>
      </c>
      <c r="E159" s="265" t="s">
        <v>770</v>
      </c>
      <c r="F159" s="266" t="s">
        <v>771</v>
      </c>
      <c r="G159" s="267" t="s">
        <v>765</v>
      </c>
      <c r="H159" s="268">
        <v>1</v>
      </c>
      <c r="I159" s="269"/>
      <c r="J159" s="270">
        <f>ROUND(I159*H159,2)</f>
        <v>0</v>
      </c>
      <c r="K159" s="266" t="s">
        <v>1</v>
      </c>
      <c r="L159" s="271"/>
      <c r="M159" s="272" t="s">
        <v>1</v>
      </c>
      <c r="N159" s="273" t="s">
        <v>44</v>
      </c>
      <c r="O159" s="90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743</v>
      </c>
      <c r="AT159" s="229" t="s">
        <v>199</v>
      </c>
      <c r="AU159" s="229" t="s">
        <v>87</v>
      </c>
      <c r="AY159" s="16" t="s">
        <v>138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87</v>
      </c>
      <c r="BK159" s="230">
        <f>ROUND(I159*H159,2)</f>
        <v>0</v>
      </c>
      <c r="BL159" s="16" t="s">
        <v>743</v>
      </c>
      <c r="BM159" s="229" t="s">
        <v>772</v>
      </c>
    </row>
    <row r="160" spans="1:65" s="2" customFormat="1" ht="14.4" customHeight="1">
      <c r="A160" s="37"/>
      <c r="B160" s="38"/>
      <c r="C160" s="264" t="s">
        <v>281</v>
      </c>
      <c r="D160" s="264" t="s">
        <v>199</v>
      </c>
      <c r="E160" s="265" t="s">
        <v>773</v>
      </c>
      <c r="F160" s="266" t="s">
        <v>774</v>
      </c>
      <c r="G160" s="267" t="s">
        <v>217</v>
      </c>
      <c r="H160" s="268">
        <v>40</v>
      </c>
      <c r="I160" s="269"/>
      <c r="J160" s="270">
        <f>ROUND(I160*H160,2)</f>
        <v>0</v>
      </c>
      <c r="K160" s="266" t="s">
        <v>1</v>
      </c>
      <c r="L160" s="271"/>
      <c r="M160" s="272" t="s">
        <v>1</v>
      </c>
      <c r="N160" s="273" t="s">
        <v>44</v>
      </c>
      <c r="O160" s="90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743</v>
      </c>
      <c r="AT160" s="229" t="s">
        <v>199</v>
      </c>
      <c r="AU160" s="229" t="s">
        <v>87</v>
      </c>
      <c r="AY160" s="16" t="s">
        <v>138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87</v>
      </c>
      <c r="BK160" s="230">
        <f>ROUND(I160*H160,2)</f>
        <v>0</v>
      </c>
      <c r="BL160" s="16" t="s">
        <v>743</v>
      </c>
      <c r="BM160" s="229" t="s">
        <v>775</v>
      </c>
    </row>
    <row r="161" spans="1:65" s="2" customFormat="1" ht="14.4" customHeight="1">
      <c r="A161" s="37"/>
      <c r="B161" s="38"/>
      <c r="C161" s="264" t="s">
        <v>286</v>
      </c>
      <c r="D161" s="264" t="s">
        <v>199</v>
      </c>
      <c r="E161" s="265" t="s">
        <v>776</v>
      </c>
      <c r="F161" s="266" t="s">
        <v>777</v>
      </c>
      <c r="G161" s="267" t="s">
        <v>217</v>
      </c>
      <c r="H161" s="268">
        <v>85</v>
      </c>
      <c r="I161" s="269"/>
      <c r="J161" s="270">
        <f>ROUND(I161*H161,2)</f>
        <v>0</v>
      </c>
      <c r="K161" s="266" t="s">
        <v>1</v>
      </c>
      <c r="L161" s="271"/>
      <c r="M161" s="272" t="s">
        <v>1</v>
      </c>
      <c r="N161" s="273" t="s">
        <v>44</v>
      </c>
      <c r="O161" s="90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743</v>
      </c>
      <c r="AT161" s="229" t="s">
        <v>199</v>
      </c>
      <c r="AU161" s="229" t="s">
        <v>87</v>
      </c>
      <c r="AY161" s="16" t="s">
        <v>138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6" t="s">
        <v>87</v>
      </c>
      <c r="BK161" s="230">
        <f>ROUND(I161*H161,2)</f>
        <v>0</v>
      </c>
      <c r="BL161" s="16" t="s">
        <v>743</v>
      </c>
      <c r="BM161" s="229" t="s">
        <v>778</v>
      </c>
    </row>
    <row r="162" spans="1:65" s="2" customFormat="1" ht="14.4" customHeight="1">
      <c r="A162" s="37"/>
      <c r="B162" s="38"/>
      <c r="C162" s="264" t="s">
        <v>291</v>
      </c>
      <c r="D162" s="264" t="s">
        <v>199</v>
      </c>
      <c r="E162" s="265" t="s">
        <v>779</v>
      </c>
      <c r="F162" s="266" t="s">
        <v>780</v>
      </c>
      <c r="G162" s="267" t="s">
        <v>217</v>
      </c>
      <c r="H162" s="268">
        <v>5</v>
      </c>
      <c r="I162" s="269"/>
      <c r="J162" s="270">
        <f>ROUND(I162*H162,2)</f>
        <v>0</v>
      </c>
      <c r="K162" s="266" t="s">
        <v>1</v>
      </c>
      <c r="L162" s="271"/>
      <c r="M162" s="272" t="s">
        <v>1</v>
      </c>
      <c r="N162" s="273" t="s">
        <v>44</v>
      </c>
      <c r="O162" s="90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743</v>
      </c>
      <c r="AT162" s="229" t="s">
        <v>199</v>
      </c>
      <c r="AU162" s="229" t="s">
        <v>87</v>
      </c>
      <c r="AY162" s="16" t="s">
        <v>138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87</v>
      </c>
      <c r="BK162" s="230">
        <f>ROUND(I162*H162,2)</f>
        <v>0</v>
      </c>
      <c r="BL162" s="16" t="s">
        <v>743</v>
      </c>
      <c r="BM162" s="229" t="s">
        <v>781</v>
      </c>
    </row>
    <row r="163" spans="1:65" s="2" customFormat="1" ht="24.15" customHeight="1">
      <c r="A163" s="37"/>
      <c r="B163" s="38"/>
      <c r="C163" s="264" t="s">
        <v>296</v>
      </c>
      <c r="D163" s="264" t="s">
        <v>199</v>
      </c>
      <c r="E163" s="265" t="s">
        <v>782</v>
      </c>
      <c r="F163" s="266" t="s">
        <v>783</v>
      </c>
      <c r="G163" s="267" t="s">
        <v>784</v>
      </c>
      <c r="H163" s="268">
        <v>0.03</v>
      </c>
      <c r="I163" s="269"/>
      <c r="J163" s="270">
        <f>ROUND(I163*H163,2)</f>
        <v>0</v>
      </c>
      <c r="K163" s="266" t="s">
        <v>1</v>
      </c>
      <c r="L163" s="271"/>
      <c r="M163" s="272" t="s">
        <v>1</v>
      </c>
      <c r="N163" s="273" t="s">
        <v>44</v>
      </c>
      <c r="O163" s="90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9" t="s">
        <v>743</v>
      </c>
      <c r="AT163" s="229" t="s">
        <v>199</v>
      </c>
      <c r="AU163" s="229" t="s">
        <v>87</v>
      </c>
      <c r="AY163" s="16" t="s">
        <v>138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87</v>
      </c>
      <c r="BK163" s="230">
        <f>ROUND(I163*H163,2)</f>
        <v>0</v>
      </c>
      <c r="BL163" s="16" t="s">
        <v>743</v>
      </c>
      <c r="BM163" s="229" t="s">
        <v>785</v>
      </c>
    </row>
    <row r="164" spans="1:65" s="2" customFormat="1" ht="14.4" customHeight="1">
      <c r="A164" s="37"/>
      <c r="B164" s="38"/>
      <c r="C164" s="264" t="s">
        <v>301</v>
      </c>
      <c r="D164" s="264" t="s">
        <v>199</v>
      </c>
      <c r="E164" s="265" t="s">
        <v>786</v>
      </c>
      <c r="F164" s="266" t="s">
        <v>787</v>
      </c>
      <c r="G164" s="267" t="s">
        <v>299</v>
      </c>
      <c r="H164" s="268">
        <v>5</v>
      </c>
      <c r="I164" s="269"/>
      <c r="J164" s="270">
        <f>ROUND(I164*H164,2)</f>
        <v>0</v>
      </c>
      <c r="K164" s="266" t="s">
        <v>1</v>
      </c>
      <c r="L164" s="271"/>
      <c r="M164" s="272" t="s">
        <v>1</v>
      </c>
      <c r="N164" s="273" t="s">
        <v>44</v>
      </c>
      <c r="O164" s="90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743</v>
      </c>
      <c r="AT164" s="229" t="s">
        <v>199</v>
      </c>
      <c r="AU164" s="229" t="s">
        <v>87</v>
      </c>
      <c r="AY164" s="16" t="s">
        <v>138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87</v>
      </c>
      <c r="BK164" s="230">
        <f>ROUND(I164*H164,2)</f>
        <v>0</v>
      </c>
      <c r="BL164" s="16" t="s">
        <v>743</v>
      </c>
      <c r="BM164" s="229" t="s">
        <v>788</v>
      </c>
    </row>
    <row r="165" spans="1:65" s="2" customFormat="1" ht="14.4" customHeight="1">
      <c r="A165" s="37"/>
      <c r="B165" s="38"/>
      <c r="C165" s="264" t="s">
        <v>305</v>
      </c>
      <c r="D165" s="264" t="s">
        <v>199</v>
      </c>
      <c r="E165" s="265" t="s">
        <v>789</v>
      </c>
      <c r="F165" s="266" t="s">
        <v>790</v>
      </c>
      <c r="G165" s="267" t="s">
        <v>299</v>
      </c>
      <c r="H165" s="268">
        <v>10</v>
      </c>
      <c r="I165" s="269"/>
      <c r="J165" s="270">
        <f>ROUND(I165*H165,2)</f>
        <v>0</v>
      </c>
      <c r="K165" s="266" t="s">
        <v>1</v>
      </c>
      <c r="L165" s="271"/>
      <c r="M165" s="272" t="s">
        <v>1</v>
      </c>
      <c r="N165" s="273" t="s">
        <v>44</v>
      </c>
      <c r="O165" s="90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743</v>
      </c>
      <c r="AT165" s="229" t="s">
        <v>199</v>
      </c>
      <c r="AU165" s="229" t="s">
        <v>87</v>
      </c>
      <c r="AY165" s="16" t="s">
        <v>138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87</v>
      </c>
      <c r="BK165" s="230">
        <f>ROUND(I165*H165,2)</f>
        <v>0</v>
      </c>
      <c r="BL165" s="16" t="s">
        <v>743</v>
      </c>
      <c r="BM165" s="229" t="s">
        <v>791</v>
      </c>
    </row>
    <row r="166" spans="1:65" s="2" customFormat="1" ht="14.4" customHeight="1">
      <c r="A166" s="37"/>
      <c r="B166" s="38"/>
      <c r="C166" s="264" t="s">
        <v>309</v>
      </c>
      <c r="D166" s="264" t="s">
        <v>199</v>
      </c>
      <c r="E166" s="265" t="s">
        <v>792</v>
      </c>
      <c r="F166" s="266" t="s">
        <v>793</v>
      </c>
      <c r="G166" s="267" t="s">
        <v>437</v>
      </c>
      <c r="H166" s="268">
        <v>6.2</v>
      </c>
      <c r="I166" s="269"/>
      <c r="J166" s="270">
        <f>ROUND(I166*H166,2)</f>
        <v>0</v>
      </c>
      <c r="K166" s="266" t="s">
        <v>1</v>
      </c>
      <c r="L166" s="271"/>
      <c r="M166" s="272" t="s">
        <v>1</v>
      </c>
      <c r="N166" s="273" t="s">
        <v>44</v>
      </c>
      <c r="O166" s="90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9" t="s">
        <v>743</v>
      </c>
      <c r="AT166" s="229" t="s">
        <v>199</v>
      </c>
      <c r="AU166" s="229" t="s">
        <v>87</v>
      </c>
      <c r="AY166" s="16" t="s">
        <v>138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6" t="s">
        <v>87</v>
      </c>
      <c r="BK166" s="230">
        <f>ROUND(I166*H166,2)</f>
        <v>0</v>
      </c>
      <c r="BL166" s="16" t="s">
        <v>743</v>
      </c>
      <c r="BM166" s="229" t="s">
        <v>794</v>
      </c>
    </row>
    <row r="167" spans="1:65" s="2" customFormat="1" ht="14.4" customHeight="1">
      <c r="A167" s="37"/>
      <c r="B167" s="38"/>
      <c r="C167" s="264" t="s">
        <v>313</v>
      </c>
      <c r="D167" s="264" t="s">
        <v>199</v>
      </c>
      <c r="E167" s="265" t="s">
        <v>795</v>
      </c>
      <c r="F167" s="266" t="s">
        <v>796</v>
      </c>
      <c r="G167" s="267" t="s">
        <v>437</v>
      </c>
      <c r="H167" s="268">
        <v>80.75</v>
      </c>
      <c r="I167" s="269"/>
      <c r="J167" s="270">
        <f>ROUND(I167*H167,2)</f>
        <v>0</v>
      </c>
      <c r="K167" s="266" t="s">
        <v>1</v>
      </c>
      <c r="L167" s="271"/>
      <c r="M167" s="272" t="s">
        <v>1</v>
      </c>
      <c r="N167" s="273" t="s">
        <v>44</v>
      </c>
      <c r="O167" s="90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743</v>
      </c>
      <c r="AT167" s="229" t="s">
        <v>199</v>
      </c>
      <c r="AU167" s="229" t="s">
        <v>87</v>
      </c>
      <c r="AY167" s="16" t="s">
        <v>138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87</v>
      </c>
      <c r="BK167" s="230">
        <f>ROUND(I167*H167,2)</f>
        <v>0</v>
      </c>
      <c r="BL167" s="16" t="s">
        <v>743</v>
      </c>
      <c r="BM167" s="229" t="s">
        <v>797</v>
      </c>
    </row>
    <row r="168" spans="1:63" s="11" customFormat="1" ht="25.9" customHeight="1">
      <c r="A168" s="11"/>
      <c r="B168" s="204"/>
      <c r="C168" s="205"/>
      <c r="D168" s="206" t="s">
        <v>78</v>
      </c>
      <c r="E168" s="207" t="s">
        <v>798</v>
      </c>
      <c r="F168" s="207" t="s">
        <v>799</v>
      </c>
      <c r="G168" s="205"/>
      <c r="H168" s="205"/>
      <c r="I168" s="208"/>
      <c r="J168" s="209">
        <f>BK168</f>
        <v>0</v>
      </c>
      <c r="K168" s="205"/>
      <c r="L168" s="210"/>
      <c r="M168" s="211"/>
      <c r="N168" s="212"/>
      <c r="O168" s="212"/>
      <c r="P168" s="213">
        <f>P169</f>
        <v>0</v>
      </c>
      <c r="Q168" s="212"/>
      <c r="R168" s="213">
        <f>R169</f>
        <v>0</v>
      </c>
      <c r="S168" s="212"/>
      <c r="T168" s="214">
        <f>T169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215" t="s">
        <v>87</v>
      </c>
      <c r="AT168" s="216" t="s">
        <v>78</v>
      </c>
      <c r="AU168" s="216" t="s">
        <v>79</v>
      </c>
      <c r="AY168" s="215" t="s">
        <v>138</v>
      </c>
      <c r="BK168" s="217">
        <f>BK169</f>
        <v>0</v>
      </c>
    </row>
    <row r="169" spans="1:65" s="2" customFormat="1" ht="14.4" customHeight="1">
      <c r="A169" s="37"/>
      <c r="B169" s="38"/>
      <c r="C169" s="264" t="s">
        <v>317</v>
      </c>
      <c r="D169" s="264" t="s">
        <v>199</v>
      </c>
      <c r="E169" s="265" t="s">
        <v>800</v>
      </c>
      <c r="F169" s="266" t="s">
        <v>801</v>
      </c>
      <c r="G169" s="267" t="s">
        <v>142</v>
      </c>
      <c r="H169" s="268">
        <v>5.5</v>
      </c>
      <c r="I169" s="269"/>
      <c r="J169" s="270">
        <f>ROUND(I169*H169,2)</f>
        <v>0</v>
      </c>
      <c r="K169" s="266" t="s">
        <v>1</v>
      </c>
      <c r="L169" s="271"/>
      <c r="M169" s="272" t="s">
        <v>1</v>
      </c>
      <c r="N169" s="273" t="s">
        <v>44</v>
      </c>
      <c r="O169" s="90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802</v>
      </c>
      <c r="AT169" s="229" t="s">
        <v>199</v>
      </c>
      <c r="AU169" s="229" t="s">
        <v>87</v>
      </c>
      <c r="AY169" s="16" t="s">
        <v>138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87</v>
      </c>
      <c r="BK169" s="230">
        <f>ROUND(I169*H169,2)</f>
        <v>0</v>
      </c>
      <c r="BL169" s="16" t="s">
        <v>625</v>
      </c>
      <c r="BM169" s="229" t="s">
        <v>803</v>
      </c>
    </row>
    <row r="170" spans="1:63" s="11" customFormat="1" ht="25.9" customHeight="1">
      <c r="A170" s="11"/>
      <c r="B170" s="204"/>
      <c r="C170" s="205"/>
      <c r="D170" s="206" t="s">
        <v>78</v>
      </c>
      <c r="E170" s="207" t="s">
        <v>804</v>
      </c>
      <c r="F170" s="207" t="s">
        <v>805</v>
      </c>
      <c r="G170" s="205"/>
      <c r="H170" s="205"/>
      <c r="I170" s="208"/>
      <c r="J170" s="209">
        <f>BK170</f>
        <v>0</v>
      </c>
      <c r="K170" s="205"/>
      <c r="L170" s="210"/>
      <c r="M170" s="211"/>
      <c r="N170" s="212"/>
      <c r="O170" s="212"/>
      <c r="P170" s="213">
        <f>SUM(P171:P174)</f>
        <v>0</v>
      </c>
      <c r="Q170" s="212"/>
      <c r="R170" s="213">
        <f>SUM(R171:R174)</f>
        <v>0</v>
      </c>
      <c r="S170" s="212"/>
      <c r="T170" s="214">
        <f>SUM(T171:T174)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215" t="s">
        <v>87</v>
      </c>
      <c r="AT170" s="216" t="s">
        <v>78</v>
      </c>
      <c r="AU170" s="216" t="s">
        <v>79</v>
      </c>
      <c r="AY170" s="215" t="s">
        <v>138</v>
      </c>
      <c r="BK170" s="217">
        <f>SUM(BK171:BK174)</f>
        <v>0</v>
      </c>
    </row>
    <row r="171" spans="1:65" s="2" customFormat="1" ht="14.4" customHeight="1">
      <c r="A171" s="37"/>
      <c r="B171" s="38"/>
      <c r="C171" s="218" t="s">
        <v>321</v>
      </c>
      <c r="D171" s="218" t="s">
        <v>139</v>
      </c>
      <c r="E171" s="219" t="s">
        <v>806</v>
      </c>
      <c r="F171" s="220" t="s">
        <v>807</v>
      </c>
      <c r="G171" s="221" t="s">
        <v>808</v>
      </c>
      <c r="H171" s="222">
        <v>4</v>
      </c>
      <c r="I171" s="223"/>
      <c r="J171" s="224">
        <f>ROUND(I171*H171,2)</f>
        <v>0</v>
      </c>
      <c r="K171" s="220" t="s">
        <v>1</v>
      </c>
      <c r="L171" s="43"/>
      <c r="M171" s="225" t="s">
        <v>1</v>
      </c>
      <c r="N171" s="226" t="s">
        <v>44</v>
      </c>
      <c r="O171" s="90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809</v>
      </c>
      <c r="AT171" s="229" t="s">
        <v>139</v>
      </c>
      <c r="AU171" s="229" t="s">
        <v>87</v>
      </c>
      <c r="AY171" s="16" t="s">
        <v>138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87</v>
      </c>
      <c r="BK171" s="230">
        <f>ROUND(I171*H171,2)</f>
        <v>0</v>
      </c>
      <c r="BL171" s="16" t="s">
        <v>809</v>
      </c>
      <c r="BM171" s="229" t="s">
        <v>810</v>
      </c>
    </row>
    <row r="172" spans="1:65" s="2" customFormat="1" ht="14.4" customHeight="1">
      <c r="A172" s="37"/>
      <c r="B172" s="38"/>
      <c r="C172" s="218" t="s">
        <v>325</v>
      </c>
      <c r="D172" s="218" t="s">
        <v>139</v>
      </c>
      <c r="E172" s="219" t="s">
        <v>811</v>
      </c>
      <c r="F172" s="220" t="s">
        <v>812</v>
      </c>
      <c r="G172" s="221" t="s">
        <v>808</v>
      </c>
      <c r="H172" s="222">
        <v>4</v>
      </c>
      <c r="I172" s="223"/>
      <c r="J172" s="224">
        <f>ROUND(I172*H172,2)</f>
        <v>0</v>
      </c>
      <c r="K172" s="220" t="s">
        <v>1</v>
      </c>
      <c r="L172" s="43"/>
      <c r="M172" s="225" t="s">
        <v>1</v>
      </c>
      <c r="N172" s="226" t="s">
        <v>44</v>
      </c>
      <c r="O172" s="90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9" t="s">
        <v>809</v>
      </c>
      <c r="AT172" s="229" t="s">
        <v>139</v>
      </c>
      <c r="AU172" s="229" t="s">
        <v>87</v>
      </c>
      <c r="AY172" s="16" t="s">
        <v>138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87</v>
      </c>
      <c r="BK172" s="230">
        <f>ROUND(I172*H172,2)</f>
        <v>0</v>
      </c>
      <c r="BL172" s="16" t="s">
        <v>809</v>
      </c>
      <c r="BM172" s="229" t="s">
        <v>813</v>
      </c>
    </row>
    <row r="173" spans="1:65" s="2" customFormat="1" ht="14.4" customHeight="1">
      <c r="A173" s="37"/>
      <c r="B173" s="38"/>
      <c r="C173" s="218" t="s">
        <v>329</v>
      </c>
      <c r="D173" s="218" t="s">
        <v>139</v>
      </c>
      <c r="E173" s="219" t="s">
        <v>814</v>
      </c>
      <c r="F173" s="220" t="s">
        <v>815</v>
      </c>
      <c r="G173" s="221" t="s">
        <v>808</v>
      </c>
      <c r="H173" s="222">
        <v>12</v>
      </c>
      <c r="I173" s="223"/>
      <c r="J173" s="224">
        <f>ROUND(I173*H173,2)</f>
        <v>0</v>
      </c>
      <c r="K173" s="220" t="s">
        <v>1</v>
      </c>
      <c r="L173" s="43"/>
      <c r="M173" s="225" t="s">
        <v>1</v>
      </c>
      <c r="N173" s="226" t="s">
        <v>44</v>
      </c>
      <c r="O173" s="90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809</v>
      </c>
      <c r="AT173" s="229" t="s">
        <v>139</v>
      </c>
      <c r="AU173" s="229" t="s">
        <v>87</v>
      </c>
      <c r="AY173" s="16" t="s">
        <v>138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87</v>
      </c>
      <c r="BK173" s="230">
        <f>ROUND(I173*H173,2)</f>
        <v>0</v>
      </c>
      <c r="BL173" s="16" t="s">
        <v>809</v>
      </c>
      <c r="BM173" s="229" t="s">
        <v>816</v>
      </c>
    </row>
    <row r="174" spans="1:65" s="2" customFormat="1" ht="14.4" customHeight="1">
      <c r="A174" s="37"/>
      <c r="B174" s="38"/>
      <c r="C174" s="218" t="s">
        <v>333</v>
      </c>
      <c r="D174" s="218" t="s">
        <v>139</v>
      </c>
      <c r="E174" s="219" t="s">
        <v>817</v>
      </c>
      <c r="F174" s="220" t="s">
        <v>818</v>
      </c>
      <c r="G174" s="221" t="s">
        <v>808</v>
      </c>
      <c r="H174" s="222">
        <v>8</v>
      </c>
      <c r="I174" s="223"/>
      <c r="J174" s="224">
        <f>ROUND(I174*H174,2)</f>
        <v>0</v>
      </c>
      <c r="K174" s="220" t="s">
        <v>1</v>
      </c>
      <c r="L174" s="43"/>
      <c r="M174" s="225" t="s">
        <v>1</v>
      </c>
      <c r="N174" s="226" t="s">
        <v>44</v>
      </c>
      <c r="O174" s="90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9" t="s">
        <v>809</v>
      </c>
      <c r="AT174" s="229" t="s">
        <v>139</v>
      </c>
      <c r="AU174" s="229" t="s">
        <v>87</v>
      </c>
      <c r="AY174" s="16" t="s">
        <v>138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87</v>
      </c>
      <c r="BK174" s="230">
        <f>ROUND(I174*H174,2)</f>
        <v>0</v>
      </c>
      <c r="BL174" s="16" t="s">
        <v>809</v>
      </c>
      <c r="BM174" s="229" t="s">
        <v>819</v>
      </c>
    </row>
    <row r="175" spans="1:63" s="11" customFormat="1" ht="25.9" customHeight="1">
      <c r="A175" s="11"/>
      <c r="B175" s="204"/>
      <c r="C175" s="205"/>
      <c r="D175" s="206" t="s">
        <v>78</v>
      </c>
      <c r="E175" s="207" t="s">
        <v>820</v>
      </c>
      <c r="F175" s="207" t="s">
        <v>821</v>
      </c>
      <c r="G175" s="205"/>
      <c r="H175" s="205"/>
      <c r="I175" s="208"/>
      <c r="J175" s="209">
        <f>BK175</f>
        <v>0</v>
      </c>
      <c r="K175" s="205"/>
      <c r="L175" s="210"/>
      <c r="M175" s="211"/>
      <c r="N175" s="212"/>
      <c r="O175" s="212"/>
      <c r="P175" s="213">
        <f>SUM(P176:P178)</f>
        <v>0</v>
      </c>
      <c r="Q175" s="212"/>
      <c r="R175" s="213">
        <f>SUM(R176:R178)</f>
        <v>0</v>
      </c>
      <c r="S175" s="212"/>
      <c r="T175" s="214">
        <f>SUM(T176:T178)</f>
        <v>0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R175" s="215" t="s">
        <v>168</v>
      </c>
      <c r="AT175" s="216" t="s">
        <v>78</v>
      </c>
      <c r="AU175" s="216" t="s">
        <v>79</v>
      </c>
      <c r="AY175" s="215" t="s">
        <v>138</v>
      </c>
      <c r="BK175" s="217">
        <f>SUM(BK176:BK178)</f>
        <v>0</v>
      </c>
    </row>
    <row r="176" spans="1:65" s="2" customFormat="1" ht="24.15" customHeight="1">
      <c r="A176" s="37"/>
      <c r="B176" s="38"/>
      <c r="C176" s="218" t="s">
        <v>337</v>
      </c>
      <c r="D176" s="218" t="s">
        <v>139</v>
      </c>
      <c r="E176" s="219" t="s">
        <v>822</v>
      </c>
      <c r="F176" s="220" t="s">
        <v>823</v>
      </c>
      <c r="G176" s="221" t="s">
        <v>824</v>
      </c>
      <c r="H176" s="222">
        <v>1</v>
      </c>
      <c r="I176" s="223"/>
      <c r="J176" s="224">
        <f>ROUND(I176*H176,2)</f>
        <v>0</v>
      </c>
      <c r="K176" s="220" t="s">
        <v>1</v>
      </c>
      <c r="L176" s="43"/>
      <c r="M176" s="225" t="s">
        <v>1</v>
      </c>
      <c r="N176" s="226" t="s">
        <v>44</v>
      </c>
      <c r="O176" s="90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825</v>
      </c>
      <c r="AT176" s="229" t="s">
        <v>139</v>
      </c>
      <c r="AU176" s="229" t="s">
        <v>87</v>
      </c>
      <c r="AY176" s="16" t="s">
        <v>138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87</v>
      </c>
      <c r="BK176" s="230">
        <f>ROUND(I176*H176,2)</f>
        <v>0</v>
      </c>
      <c r="BL176" s="16" t="s">
        <v>825</v>
      </c>
      <c r="BM176" s="229" t="s">
        <v>826</v>
      </c>
    </row>
    <row r="177" spans="1:65" s="2" customFormat="1" ht="14.4" customHeight="1">
      <c r="A177" s="37"/>
      <c r="B177" s="38"/>
      <c r="C177" s="218" t="s">
        <v>341</v>
      </c>
      <c r="D177" s="218" t="s">
        <v>139</v>
      </c>
      <c r="E177" s="219" t="s">
        <v>827</v>
      </c>
      <c r="F177" s="220" t="s">
        <v>828</v>
      </c>
      <c r="G177" s="221" t="s">
        <v>824</v>
      </c>
      <c r="H177" s="222">
        <v>1</v>
      </c>
      <c r="I177" s="223"/>
      <c r="J177" s="224">
        <f>ROUND(I177*H177,2)</f>
        <v>0</v>
      </c>
      <c r="K177" s="220" t="s">
        <v>1</v>
      </c>
      <c r="L177" s="43"/>
      <c r="M177" s="225" t="s">
        <v>1</v>
      </c>
      <c r="N177" s="226" t="s">
        <v>44</v>
      </c>
      <c r="O177" s="90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825</v>
      </c>
      <c r="AT177" s="229" t="s">
        <v>139</v>
      </c>
      <c r="AU177" s="229" t="s">
        <v>87</v>
      </c>
      <c r="AY177" s="16" t="s">
        <v>138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87</v>
      </c>
      <c r="BK177" s="230">
        <f>ROUND(I177*H177,2)</f>
        <v>0</v>
      </c>
      <c r="BL177" s="16" t="s">
        <v>825</v>
      </c>
      <c r="BM177" s="229" t="s">
        <v>829</v>
      </c>
    </row>
    <row r="178" spans="1:65" s="2" customFormat="1" ht="24.15" customHeight="1">
      <c r="A178" s="37"/>
      <c r="B178" s="38"/>
      <c r="C178" s="218" t="s">
        <v>345</v>
      </c>
      <c r="D178" s="218" t="s">
        <v>139</v>
      </c>
      <c r="E178" s="219" t="s">
        <v>830</v>
      </c>
      <c r="F178" s="220" t="s">
        <v>831</v>
      </c>
      <c r="G178" s="221" t="s">
        <v>824</v>
      </c>
      <c r="H178" s="222">
        <v>1</v>
      </c>
      <c r="I178" s="223"/>
      <c r="J178" s="224">
        <f>ROUND(I178*H178,2)</f>
        <v>0</v>
      </c>
      <c r="K178" s="220" t="s">
        <v>1</v>
      </c>
      <c r="L178" s="43"/>
      <c r="M178" s="278" t="s">
        <v>1</v>
      </c>
      <c r="N178" s="279" t="s">
        <v>44</v>
      </c>
      <c r="O178" s="280"/>
      <c r="P178" s="281">
        <f>O178*H178</f>
        <v>0</v>
      </c>
      <c r="Q178" s="281">
        <v>0</v>
      </c>
      <c r="R178" s="281">
        <f>Q178*H178</f>
        <v>0</v>
      </c>
      <c r="S178" s="281">
        <v>0</v>
      </c>
      <c r="T178" s="28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9" t="s">
        <v>825</v>
      </c>
      <c r="AT178" s="229" t="s">
        <v>139</v>
      </c>
      <c r="AU178" s="229" t="s">
        <v>87</v>
      </c>
      <c r="AY178" s="16" t="s">
        <v>138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6" t="s">
        <v>87</v>
      </c>
      <c r="BK178" s="230">
        <f>ROUND(I178*H178,2)</f>
        <v>0</v>
      </c>
      <c r="BL178" s="16" t="s">
        <v>825</v>
      </c>
      <c r="BM178" s="229" t="s">
        <v>832</v>
      </c>
    </row>
    <row r="179" spans="1:31" s="2" customFormat="1" ht="6.95" customHeight="1">
      <c r="A179" s="37"/>
      <c r="B179" s="65"/>
      <c r="C179" s="66"/>
      <c r="D179" s="66"/>
      <c r="E179" s="66"/>
      <c r="F179" s="66"/>
      <c r="G179" s="66"/>
      <c r="H179" s="66"/>
      <c r="I179" s="66"/>
      <c r="J179" s="66"/>
      <c r="K179" s="66"/>
      <c r="L179" s="43"/>
      <c r="M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</sheetData>
  <sheetProtection password="CC35" sheet="1" objects="1" scenarios="1" formatColumns="0" formatRows="0" autoFilter="0"/>
  <autoFilter ref="C126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</row>
    <row r="4" spans="2:46" s="1" customFormat="1" ht="24.95" customHeight="1">
      <c r="B4" s="19"/>
      <c r="D4" s="147" t="s">
        <v>111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</v>
      </c>
      <c r="F7" s="149"/>
      <c r="G7" s="149"/>
      <c r="H7" s="149"/>
      <c r="L7" s="19"/>
    </row>
    <row r="8" spans="2:12" s="1" customFormat="1" ht="12" customHeight="1">
      <c r="B8" s="19"/>
      <c r="D8" s="149" t="s">
        <v>112</v>
      </c>
      <c r="L8" s="19"/>
    </row>
    <row r="9" spans="1:31" s="2" customFormat="1" ht="16.5" customHeight="1">
      <c r="A9" s="37"/>
      <c r="B9" s="43"/>
      <c r="C9" s="37"/>
      <c r="D9" s="37"/>
      <c r="E9" s="150" t="s">
        <v>686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378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833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19</v>
      </c>
      <c r="E13" s="37"/>
      <c r="F13" s="140" t="s">
        <v>1</v>
      </c>
      <c r="G13" s="37"/>
      <c r="H13" s="37"/>
      <c r="I13" s="149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21</v>
      </c>
      <c r="E14" s="37"/>
      <c r="F14" s="140" t="s">
        <v>22</v>
      </c>
      <c r="G14" s="37"/>
      <c r="H14" s="37"/>
      <c r="I14" s="149" t="s">
        <v>23</v>
      </c>
      <c r="J14" s="152" t="str">
        <f>'Rekapitulace stavby'!AN8</f>
        <v>7. 7. 2021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25</v>
      </c>
      <c r="E16" s="37"/>
      <c r="F16" s="37"/>
      <c r="G16" s="37"/>
      <c r="H16" s="37"/>
      <c r="I16" s="149" t="s">
        <v>26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27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49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34</v>
      </c>
      <c r="E25" s="37"/>
      <c r="F25" s="37"/>
      <c r="G25" s="37"/>
      <c r="H25" s="37"/>
      <c r="I25" s="149" t="s">
        <v>26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688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23.25" customHeight="1">
      <c r="A29" s="153"/>
      <c r="B29" s="154"/>
      <c r="C29" s="153"/>
      <c r="D29" s="153"/>
      <c r="E29" s="155" t="s">
        <v>38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39</v>
      </c>
      <c r="E32" s="37"/>
      <c r="F32" s="37"/>
      <c r="G32" s="37"/>
      <c r="H32" s="37"/>
      <c r="I32" s="37"/>
      <c r="J32" s="159">
        <f>ROUND(J121,2)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41</v>
      </c>
      <c r="G34" s="37"/>
      <c r="H34" s="37"/>
      <c r="I34" s="160" t="s">
        <v>40</v>
      </c>
      <c r="J34" s="160" t="s">
        <v>42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43</v>
      </c>
      <c r="E35" s="149" t="s">
        <v>44</v>
      </c>
      <c r="F35" s="162">
        <f>ROUND((SUM(BE121:BE133)),2)</f>
        <v>0</v>
      </c>
      <c r="G35" s="37"/>
      <c r="H35" s="37"/>
      <c r="I35" s="163">
        <v>0.21</v>
      </c>
      <c r="J35" s="162">
        <f>ROUND(((SUM(BE121:BE133))*I35),2)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45</v>
      </c>
      <c r="F36" s="162">
        <f>ROUND((SUM(BF121:BF133)),2)</f>
        <v>0</v>
      </c>
      <c r="G36" s="37"/>
      <c r="H36" s="37"/>
      <c r="I36" s="163">
        <v>0.15</v>
      </c>
      <c r="J36" s="162">
        <f>ROUND(((SUM(BF121:BF133))*I36),2)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46</v>
      </c>
      <c r="F37" s="162">
        <f>ROUND((SUM(BG121:BG133)),2)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47</v>
      </c>
      <c r="F38" s="162">
        <f>ROUND((SUM(BH121:BH133)),2)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48</v>
      </c>
      <c r="F39" s="162">
        <f>ROUND((SUM(BI121:BI133)),2)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112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686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378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400.3 - Zemní práce pro osvětlení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9"/>
      <c r="E91" s="39"/>
      <c r="F91" s="26" t="str">
        <f>F14</f>
        <v xml:space="preserve"> </v>
      </c>
      <c r="G91" s="39"/>
      <c r="H91" s="39"/>
      <c r="I91" s="31" t="s">
        <v>23</v>
      </c>
      <c r="J91" s="78" t="str">
        <f>IF(J14="","",J14)</f>
        <v>7. 7. 2021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25</v>
      </c>
      <c r="D93" s="39"/>
      <c r="E93" s="39"/>
      <c r="F93" s="26" t="str">
        <f>E17</f>
        <v>Město Studénka</v>
      </c>
      <c r="G93" s="39"/>
      <c r="H93" s="39"/>
      <c r="I93" s="31" t="s">
        <v>31</v>
      </c>
      <c r="J93" s="35" t="str">
        <f>E23</f>
        <v>PROJECT WORK s.r.o.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34</v>
      </c>
      <c r="J94" s="35" t="str">
        <f>E26</f>
        <v>Petr Bill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J121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119</v>
      </c>
      <c r="E99" s="190"/>
      <c r="F99" s="190"/>
      <c r="G99" s="190"/>
      <c r="H99" s="190"/>
      <c r="I99" s="190"/>
      <c r="J99" s="191">
        <f>J122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124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82" t="str">
        <f>E7</f>
        <v>Infrastruktura Nová Horka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2:12" s="1" customFormat="1" ht="12" customHeight="1">
      <c r="B110" s="20"/>
      <c r="C110" s="31" t="s">
        <v>112</v>
      </c>
      <c r="D110" s="21"/>
      <c r="E110" s="21"/>
      <c r="F110" s="21"/>
      <c r="G110" s="21"/>
      <c r="H110" s="21"/>
      <c r="I110" s="21"/>
      <c r="J110" s="21"/>
      <c r="K110" s="21"/>
      <c r="L110" s="19"/>
    </row>
    <row r="111" spans="1:31" s="2" customFormat="1" ht="16.5" customHeight="1">
      <c r="A111" s="37"/>
      <c r="B111" s="38"/>
      <c r="C111" s="39"/>
      <c r="D111" s="39"/>
      <c r="E111" s="182" t="s">
        <v>686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378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E11</f>
        <v>400.3 - Zemní práce pro osvětlení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9"/>
      <c r="E115" s="39"/>
      <c r="F115" s="26" t="str">
        <f>F14</f>
        <v xml:space="preserve"> </v>
      </c>
      <c r="G115" s="39"/>
      <c r="H115" s="39"/>
      <c r="I115" s="31" t="s">
        <v>23</v>
      </c>
      <c r="J115" s="78" t="str">
        <f>IF(J14="","",J14)</f>
        <v>7. 7. 2021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1" t="s">
        <v>25</v>
      </c>
      <c r="D117" s="39"/>
      <c r="E117" s="39"/>
      <c r="F117" s="26" t="str">
        <f>E17</f>
        <v>Město Studénka</v>
      </c>
      <c r="G117" s="39"/>
      <c r="H117" s="39"/>
      <c r="I117" s="31" t="s">
        <v>31</v>
      </c>
      <c r="J117" s="35" t="str">
        <f>E23</f>
        <v>PROJECT WORK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IF(E20="","",E20)</f>
        <v>Vyplň údaj</v>
      </c>
      <c r="G118" s="39"/>
      <c r="H118" s="39"/>
      <c r="I118" s="31" t="s">
        <v>34</v>
      </c>
      <c r="J118" s="35" t="str">
        <f>E26</f>
        <v>Petr Bill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0" customFormat="1" ht="29.25" customHeight="1">
      <c r="A120" s="193"/>
      <c r="B120" s="194"/>
      <c r="C120" s="195" t="s">
        <v>125</v>
      </c>
      <c r="D120" s="196" t="s">
        <v>64</v>
      </c>
      <c r="E120" s="196" t="s">
        <v>60</v>
      </c>
      <c r="F120" s="196" t="s">
        <v>61</v>
      </c>
      <c r="G120" s="196" t="s">
        <v>126</v>
      </c>
      <c r="H120" s="196" t="s">
        <v>127</v>
      </c>
      <c r="I120" s="196" t="s">
        <v>128</v>
      </c>
      <c r="J120" s="196" t="s">
        <v>116</v>
      </c>
      <c r="K120" s="197" t="s">
        <v>129</v>
      </c>
      <c r="L120" s="198"/>
      <c r="M120" s="99" t="s">
        <v>1</v>
      </c>
      <c r="N120" s="100" t="s">
        <v>43</v>
      </c>
      <c r="O120" s="100" t="s">
        <v>130</v>
      </c>
      <c r="P120" s="100" t="s">
        <v>131</v>
      </c>
      <c r="Q120" s="100" t="s">
        <v>132</v>
      </c>
      <c r="R120" s="100" t="s">
        <v>133</v>
      </c>
      <c r="S120" s="100" t="s">
        <v>134</v>
      </c>
      <c r="T120" s="101" t="s">
        <v>135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7"/>
      <c r="B121" s="38"/>
      <c r="C121" s="106" t="s">
        <v>136</v>
      </c>
      <c r="D121" s="39"/>
      <c r="E121" s="39"/>
      <c r="F121" s="39"/>
      <c r="G121" s="39"/>
      <c r="H121" s="39"/>
      <c r="I121" s="39"/>
      <c r="J121" s="199">
        <f>BK121</f>
        <v>0</v>
      </c>
      <c r="K121" s="39"/>
      <c r="L121" s="43"/>
      <c r="M121" s="102"/>
      <c r="N121" s="200"/>
      <c r="O121" s="103"/>
      <c r="P121" s="201">
        <f>P122</f>
        <v>0</v>
      </c>
      <c r="Q121" s="103"/>
      <c r="R121" s="201">
        <f>R122</f>
        <v>0</v>
      </c>
      <c r="S121" s="103"/>
      <c r="T121" s="202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78</v>
      </c>
      <c r="AU121" s="16" t="s">
        <v>118</v>
      </c>
      <c r="BK121" s="203">
        <f>BK122</f>
        <v>0</v>
      </c>
    </row>
    <row r="122" spans="1:63" s="11" customFormat="1" ht="25.9" customHeight="1">
      <c r="A122" s="11"/>
      <c r="B122" s="204"/>
      <c r="C122" s="205"/>
      <c r="D122" s="206" t="s">
        <v>78</v>
      </c>
      <c r="E122" s="207" t="s">
        <v>87</v>
      </c>
      <c r="F122" s="207" t="s">
        <v>137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SUM(P123:P133)</f>
        <v>0</v>
      </c>
      <c r="Q122" s="212"/>
      <c r="R122" s="213">
        <f>SUM(R123:R133)</f>
        <v>0</v>
      </c>
      <c r="S122" s="212"/>
      <c r="T122" s="214">
        <f>SUM(T123:T133)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15" t="s">
        <v>87</v>
      </c>
      <c r="AT122" s="216" t="s">
        <v>78</v>
      </c>
      <c r="AU122" s="216" t="s">
        <v>79</v>
      </c>
      <c r="AY122" s="215" t="s">
        <v>138</v>
      </c>
      <c r="BK122" s="217">
        <f>SUM(BK123:BK133)</f>
        <v>0</v>
      </c>
    </row>
    <row r="123" spans="1:65" s="2" customFormat="1" ht="37.8" customHeight="1">
      <c r="A123" s="37"/>
      <c r="B123" s="38"/>
      <c r="C123" s="218" t="s">
        <v>87</v>
      </c>
      <c r="D123" s="218" t="s">
        <v>139</v>
      </c>
      <c r="E123" s="219" t="s">
        <v>834</v>
      </c>
      <c r="F123" s="220" t="s">
        <v>835</v>
      </c>
      <c r="G123" s="221" t="s">
        <v>142</v>
      </c>
      <c r="H123" s="222">
        <v>14.434</v>
      </c>
      <c r="I123" s="223"/>
      <c r="J123" s="224">
        <f>ROUND(I123*H123,2)</f>
        <v>0</v>
      </c>
      <c r="K123" s="220" t="s">
        <v>143</v>
      </c>
      <c r="L123" s="43"/>
      <c r="M123" s="225" t="s">
        <v>1</v>
      </c>
      <c r="N123" s="226" t="s">
        <v>44</v>
      </c>
      <c r="O123" s="90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9" t="s">
        <v>144</v>
      </c>
      <c r="AT123" s="229" t="s">
        <v>139</v>
      </c>
      <c r="AU123" s="229" t="s">
        <v>87</v>
      </c>
      <c r="AY123" s="16" t="s">
        <v>138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6" t="s">
        <v>87</v>
      </c>
      <c r="BK123" s="230">
        <f>ROUND(I123*H123,2)</f>
        <v>0</v>
      </c>
      <c r="BL123" s="16" t="s">
        <v>144</v>
      </c>
      <c r="BM123" s="229" t="s">
        <v>836</v>
      </c>
    </row>
    <row r="124" spans="1:65" s="2" customFormat="1" ht="49.05" customHeight="1">
      <c r="A124" s="37"/>
      <c r="B124" s="38"/>
      <c r="C124" s="218" t="s">
        <v>89</v>
      </c>
      <c r="D124" s="218" t="s">
        <v>139</v>
      </c>
      <c r="E124" s="219" t="s">
        <v>395</v>
      </c>
      <c r="F124" s="220" t="s">
        <v>396</v>
      </c>
      <c r="G124" s="221" t="s">
        <v>142</v>
      </c>
      <c r="H124" s="222">
        <v>14.434</v>
      </c>
      <c r="I124" s="223"/>
      <c r="J124" s="224">
        <f>ROUND(I124*H124,2)</f>
        <v>0</v>
      </c>
      <c r="K124" s="220" t="s">
        <v>143</v>
      </c>
      <c r="L124" s="43"/>
      <c r="M124" s="225" t="s">
        <v>1</v>
      </c>
      <c r="N124" s="226" t="s">
        <v>44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144</v>
      </c>
      <c r="AT124" s="229" t="s">
        <v>139</v>
      </c>
      <c r="AU124" s="229" t="s">
        <v>87</v>
      </c>
      <c r="AY124" s="16" t="s">
        <v>138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87</v>
      </c>
      <c r="BK124" s="230">
        <f>ROUND(I124*H124,2)</f>
        <v>0</v>
      </c>
      <c r="BL124" s="16" t="s">
        <v>144</v>
      </c>
      <c r="BM124" s="229" t="s">
        <v>837</v>
      </c>
    </row>
    <row r="125" spans="1:65" s="2" customFormat="1" ht="49.05" customHeight="1">
      <c r="A125" s="37"/>
      <c r="B125" s="38"/>
      <c r="C125" s="218" t="s">
        <v>156</v>
      </c>
      <c r="D125" s="218" t="s">
        <v>139</v>
      </c>
      <c r="E125" s="219" t="s">
        <v>838</v>
      </c>
      <c r="F125" s="220" t="s">
        <v>839</v>
      </c>
      <c r="G125" s="221" t="s">
        <v>142</v>
      </c>
      <c r="H125" s="222">
        <v>13.734</v>
      </c>
      <c r="I125" s="223"/>
      <c r="J125" s="224">
        <f>ROUND(I125*H125,2)</f>
        <v>0</v>
      </c>
      <c r="K125" s="220" t="s">
        <v>143</v>
      </c>
      <c r="L125" s="43"/>
      <c r="M125" s="225" t="s">
        <v>1</v>
      </c>
      <c r="N125" s="226" t="s">
        <v>44</v>
      </c>
      <c r="O125" s="90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144</v>
      </c>
      <c r="AT125" s="229" t="s">
        <v>139</v>
      </c>
      <c r="AU125" s="229" t="s">
        <v>87</v>
      </c>
      <c r="AY125" s="16" t="s">
        <v>138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87</v>
      </c>
      <c r="BK125" s="230">
        <f>ROUND(I125*H125,2)</f>
        <v>0</v>
      </c>
      <c r="BL125" s="16" t="s">
        <v>144</v>
      </c>
      <c r="BM125" s="229" t="s">
        <v>840</v>
      </c>
    </row>
    <row r="126" spans="1:65" s="2" customFormat="1" ht="62.7" customHeight="1">
      <c r="A126" s="37"/>
      <c r="B126" s="38"/>
      <c r="C126" s="218" t="s">
        <v>144</v>
      </c>
      <c r="D126" s="218" t="s">
        <v>139</v>
      </c>
      <c r="E126" s="219" t="s">
        <v>841</v>
      </c>
      <c r="F126" s="220" t="s">
        <v>842</v>
      </c>
      <c r="G126" s="221" t="s">
        <v>142</v>
      </c>
      <c r="H126" s="222">
        <v>137.34</v>
      </c>
      <c r="I126" s="223"/>
      <c r="J126" s="224">
        <f>ROUND(I126*H126,2)</f>
        <v>0</v>
      </c>
      <c r="K126" s="220" t="s">
        <v>143</v>
      </c>
      <c r="L126" s="43"/>
      <c r="M126" s="225" t="s">
        <v>1</v>
      </c>
      <c r="N126" s="226" t="s">
        <v>44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144</v>
      </c>
      <c r="AT126" s="229" t="s">
        <v>139</v>
      </c>
      <c r="AU126" s="229" t="s">
        <v>87</v>
      </c>
      <c r="AY126" s="16" t="s">
        <v>138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87</v>
      </c>
      <c r="BK126" s="230">
        <f>ROUND(I126*H126,2)</f>
        <v>0</v>
      </c>
      <c r="BL126" s="16" t="s">
        <v>144</v>
      </c>
      <c r="BM126" s="229" t="s">
        <v>843</v>
      </c>
    </row>
    <row r="127" spans="1:51" s="13" customFormat="1" ht="12">
      <c r="A127" s="13"/>
      <c r="B127" s="242"/>
      <c r="C127" s="243"/>
      <c r="D127" s="233" t="s">
        <v>150</v>
      </c>
      <c r="E127" s="243"/>
      <c r="F127" s="245" t="s">
        <v>844</v>
      </c>
      <c r="G127" s="243"/>
      <c r="H127" s="246">
        <v>137.34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2" t="s">
        <v>150</v>
      </c>
      <c r="AU127" s="252" t="s">
        <v>87</v>
      </c>
      <c r="AV127" s="13" t="s">
        <v>89</v>
      </c>
      <c r="AW127" s="13" t="s">
        <v>4</v>
      </c>
      <c r="AX127" s="13" t="s">
        <v>87</v>
      </c>
      <c r="AY127" s="252" t="s">
        <v>138</v>
      </c>
    </row>
    <row r="128" spans="1:65" s="2" customFormat="1" ht="14.4" customHeight="1">
      <c r="A128" s="37"/>
      <c r="B128" s="38"/>
      <c r="C128" s="218" t="s">
        <v>168</v>
      </c>
      <c r="D128" s="218" t="s">
        <v>139</v>
      </c>
      <c r="E128" s="219" t="s">
        <v>174</v>
      </c>
      <c r="F128" s="220" t="s">
        <v>845</v>
      </c>
      <c r="G128" s="221" t="s">
        <v>142</v>
      </c>
      <c r="H128" s="222">
        <v>13.734</v>
      </c>
      <c r="I128" s="223"/>
      <c r="J128" s="224">
        <f>ROUND(I128*H128,2)</f>
        <v>0</v>
      </c>
      <c r="K128" s="220" t="s">
        <v>143</v>
      </c>
      <c r="L128" s="43"/>
      <c r="M128" s="225" t="s">
        <v>1</v>
      </c>
      <c r="N128" s="226" t="s">
        <v>44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144</v>
      </c>
      <c r="AT128" s="229" t="s">
        <v>139</v>
      </c>
      <c r="AU128" s="229" t="s">
        <v>87</v>
      </c>
      <c r="AY128" s="16" t="s">
        <v>138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87</v>
      </c>
      <c r="BK128" s="230">
        <f>ROUND(I128*H128,2)</f>
        <v>0</v>
      </c>
      <c r="BL128" s="16" t="s">
        <v>144</v>
      </c>
      <c r="BM128" s="229" t="s">
        <v>846</v>
      </c>
    </row>
    <row r="129" spans="1:65" s="2" customFormat="1" ht="37.8" customHeight="1">
      <c r="A129" s="37"/>
      <c r="B129" s="38"/>
      <c r="C129" s="218" t="s">
        <v>173</v>
      </c>
      <c r="D129" s="218" t="s">
        <v>139</v>
      </c>
      <c r="E129" s="219" t="s">
        <v>847</v>
      </c>
      <c r="F129" s="220" t="s">
        <v>848</v>
      </c>
      <c r="G129" s="221" t="s">
        <v>180</v>
      </c>
      <c r="H129" s="222">
        <v>13.734</v>
      </c>
      <c r="I129" s="223"/>
      <c r="J129" s="224">
        <f>ROUND(I129*H129,2)</f>
        <v>0</v>
      </c>
      <c r="K129" s="220" t="s">
        <v>143</v>
      </c>
      <c r="L129" s="43"/>
      <c r="M129" s="225" t="s">
        <v>1</v>
      </c>
      <c r="N129" s="226" t="s">
        <v>44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144</v>
      </c>
      <c r="AT129" s="229" t="s">
        <v>139</v>
      </c>
      <c r="AU129" s="229" t="s">
        <v>87</v>
      </c>
      <c r="AY129" s="16" t="s">
        <v>138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87</v>
      </c>
      <c r="BK129" s="230">
        <f>ROUND(I129*H129,2)</f>
        <v>0</v>
      </c>
      <c r="BL129" s="16" t="s">
        <v>144</v>
      </c>
      <c r="BM129" s="229" t="s">
        <v>849</v>
      </c>
    </row>
    <row r="130" spans="1:65" s="2" customFormat="1" ht="37.8" customHeight="1">
      <c r="A130" s="37"/>
      <c r="B130" s="38"/>
      <c r="C130" s="218" t="s">
        <v>177</v>
      </c>
      <c r="D130" s="218" t="s">
        <v>139</v>
      </c>
      <c r="E130" s="219" t="s">
        <v>184</v>
      </c>
      <c r="F130" s="220" t="s">
        <v>850</v>
      </c>
      <c r="G130" s="221" t="s">
        <v>142</v>
      </c>
      <c r="H130" s="222">
        <v>0.7</v>
      </c>
      <c r="I130" s="223"/>
      <c r="J130" s="224">
        <f>ROUND(I130*H130,2)</f>
        <v>0</v>
      </c>
      <c r="K130" s="220" t="s">
        <v>143</v>
      </c>
      <c r="L130" s="43"/>
      <c r="M130" s="225" t="s">
        <v>1</v>
      </c>
      <c r="N130" s="226" t="s">
        <v>44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144</v>
      </c>
      <c r="AT130" s="229" t="s">
        <v>139</v>
      </c>
      <c r="AU130" s="229" t="s">
        <v>87</v>
      </c>
      <c r="AY130" s="16" t="s">
        <v>138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87</v>
      </c>
      <c r="BK130" s="230">
        <f>ROUND(I130*H130,2)</f>
        <v>0</v>
      </c>
      <c r="BL130" s="16" t="s">
        <v>144</v>
      </c>
      <c r="BM130" s="229" t="s">
        <v>851</v>
      </c>
    </row>
    <row r="131" spans="1:65" s="2" customFormat="1" ht="62.7" customHeight="1">
      <c r="A131" s="37"/>
      <c r="B131" s="38"/>
      <c r="C131" s="218" t="s">
        <v>183</v>
      </c>
      <c r="D131" s="218" t="s">
        <v>139</v>
      </c>
      <c r="E131" s="219" t="s">
        <v>419</v>
      </c>
      <c r="F131" s="220" t="s">
        <v>852</v>
      </c>
      <c r="G131" s="221" t="s">
        <v>142</v>
      </c>
      <c r="H131" s="222">
        <v>10.234</v>
      </c>
      <c r="I131" s="223"/>
      <c r="J131" s="224">
        <f>ROUND(I131*H131,2)</f>
        <v>0</v>
      </c>
      <c r="K131" s="220" t="s">
        <v>143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144</v>
      </c>
      <c r="AT131" s="229" t="s">
        <v>139</v>
      </c>
      <c r="AU131" s="229" t="s">
        <v>87</v>
      </c>
      <c r="AY131" s="16" t="s">
        <v>138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144</v>
      </c>
      <c r="BM131" s="229" t="s">
        <v>853</v>
      </c>
    </row>
    <row r="132" spans="1:65" s="2" customFormat="1" ht="14.4" customHeight="1">
      <c r="A132" s="37"/>
      <c r="B132" s="38"/>
      <c r="C132" s="264" t="s">
        <v>193</v>
      </c>
      <c r="D132" s="264" t="s">
        <v>199</v>
      </c>
      <c r="E132" s="265" t="s">
        <v>200</v>
      </c>
      <c r="F132" s="266" t="s">
        <v>201</v>
      </c>
      <c r="G132" s="267" t="s">
        <v>180</v>
      </c>
      <c r="H132" s="268">
        <v>20.468</v>
      </c>
      <c r="I132" s="269"/>
      <c r="J132" s="270">
        <f>ROUND(I132*H132,2)</f>
        <v>0</v>
      </c>
      <c r="K132" s="266" t="s">
        <v>143</v>
      </c>
      <c r="L132" s="271"/>
      <c r="M132" s="272" t="s">
        <v>1</v>
      </c>
      <c r="N132" s="273" t="s">
        <v>44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183</v>
      </c>
      <c r="AT132" s="229" t="s">
        <v>199</v>
      </c>
      <c r="AU132" s="229" t="s">
        <v>87</v>
      </c>
      <c r="AY132" s="16" t="s">
        <v>138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87</v>
      </c>
      <c r="BK132" s="230">
        <f>ROUND(I132*H132,2)</f>
        <v>0</v>
      </c>
      <c r="BL132" s="16" t="s">
        <v>144</v>
      </c>
      <c r="BM132" s="229" t="s">
        <v>854</v>
      </c>
    </row>
    <row r="133" spans="1:51" s="13" customFormat="1" ht="12">
      <c r="A133" s="13"/>
      <c r="B133" s="242"/>
      <c r="C133" s="243"/>
      <c r="D133" s="233" t="s">
        <v>150</v>
      </c>
      <c r="E133" s="243"/>
      <c r="F133" s="245" t="s">
        <v>855</v>
      </c>
      <c r="G133" s="243"/>
      <c r="H133" s="246">
        <v>20.468</v>
      </c>
      <c r="I133" s="247"/>
      <c r="J133" s="243"/>
      <c r="K133" s="243"/>
      <c r="L133" s="248"/>
      <c r="M133" s="284"/>
      <c r="N133" s="285"/>
      <c r="O133" s="285"/>
      <c r="P133" s="285"/>
      <c r="Q133" s="285"/>
      <c r="R133" s="285"/>
      <c r="S133" s="285"/>
      <c r="T133" s="28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2" t="s">
        <v>150</v>
      </c>
      <c r="AU133" s="252" t="s">
        <v>87</v>
      </c>
      <c r="AV133" s="13" t="s">
        <v>89</v>
      </c>
      <c r="AW133" s="13" t="s">
        <v>4</v>
      </c>
      <c r="AX133" s="13" t="s">
        <v>87</v>
      </c>
      <c r="AY133" s="252" t="s">
        <v>138</v>
      </c>
    </row>
    <row r="134" spans="1:31" s="2" customFormat="1" ht="6.95" customHeight="1">
      <c r="A134" s="37"/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43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sheetProtection password="CC35" sheet="1" objects="1" scenarios="1" formatColumns="0" formatRows="0" autoFilter="0"/>
  <autoFilter ref="C120:K13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89</v>
      </c>
    </row>
    <row r="4" spans="2:46" s="1" customFormat="1" ht="24.95" customHeight="1">
      <c r="B4" s="19"/>
      <c r="D4" s="147" t="s">
        <v>111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17</v>
      </c>
      <c r="L6" s="19"/>
    </row>
    <row r="7" spans="2:12" s="1" customFormat="1" ht="16.5" customHeight="1">
      <c r="B7" s="19"/>
      <c r="E7" s="150" t="str">
        <f>'Rekapitulace stavby'!K6</f>
        <v>Infrastruktura Nová Horka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856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19</v>
      </c>
      <c r="E11" s="37"/>
      <c r="F11" s="140" t="s">
        <v>1</v>
      </c>
      <c r="G11" s="37"/>
      <c r="H11" s="37"/>
      <c r="I11" s="149" t="s">
        <v>20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21</v>
      </c>
      <c r="E12" s="37"/>
      <c r="F12" s="140" t="s">
        <v>22</v>
      </c>
      <c r="G12" s="37"/>
      <c r="H12" s="37"/>
      <c r="I12" s="149" t="s">
        <v>23</v>
      </c>
      <c r="J12" s="152" t="str">
        <f>'Rekapitulace stavby'!AN8</f>
        <v>7. 7. 2021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25</v>
      </c>
      <c r="E14" s="37"/>
      <c r="F14" s="37"/>
      <c r="G14" s="37"/>
      <c r="H14" s="37"/>
      <c r="I14" s="149" t="s">
        <v>26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27</v>
      </c>
      <c r="F15" s="37"/>
      <c r="G15" s="37"/>
      <c r="H15" s="37"/>
      <c r="I15" s="149" t="s">
        <v>28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29</v>
      </c>
      <c r="E17" s="37"/>
      <c r="F17" s="37"/>
      <c r="G17" s="37"/>
      <c r="H17" s="37"/>
      <c r="I17" s="14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31</v>
      </c>
      <c r="E20" s="37"/>
      <c r="F20" s="37"/>
      <c r="G20" s="37"/>
      <c r="H20" s="37"/>
      <c r="I20" s="149" t="s">
        <v>26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32</v>
      </c>
      <c r="F21" s="37"/>
      <c r="G21" s="37"/>
      <c r="H21" s="37"/>
      <c r="I21" s="149" t="s">
        <v>28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34</v>
      </c>
      <c r="E23" s="37"/>
      <c r="F23" s="37"/>
      <c r="G23" s="37"/>
      <c r="H23" s="37"/>
      <c r="I23" s="149" t="s">
        <v>26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36</v>
      </c>
      <c r="F24" s="37"/>
      <c r="G24" s="37"/>
      <c r="H24" s="37"/>
      <c r="I24" s="149" t="s">
        <v>28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3.25" customHeight="1">
      <c r="A27" s="153"/>
      <c r="B27" s="154"/>
      <c r="C27" s="153"/>
      <c r="D27" s="153"/>
      <c r="E27" s="155" t="s">
        <v>38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39</v>
      </c>
      <c r="E30" s="37"/>
      <c r="F30" s="37"/>
      <c r="G30" s="37"/>
      <c r="H30" s="37"/>
      <c r="I30" s="37"/>
      <c r="J30" s="159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41</v>
      </c>
      <c r="G32" s="37"/>
      <c r="H32" s="37"/>
      <c r="I32" s="160" t="s">
        <v>40</v>
      </c>
      <c r="J32" s="160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43</v>
      </c>
      <c r="E33" s="149" t="s">
        <v>44</v>
      </c>
      <c r="F33" s="162">
        <f>ROUND((SUM(BE118:BE128)),2)</f>
        <v>0</v>
      </c>
      <c r="G33" s="37"/>
      <c r="H33" s="37"/>
      <c r="I33" s="163">
        <v>0.21</v>
      </c>
      <c r="J33" s="162">
        <f>ROUND(((SUM(BE118:BE128))*I33),2)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45</v>
      </c>
      <c r="F34" s="162">
        <f>ROUND((SUM(BF118:BF128)),2)</f>
        <v>0</v>
      </c>
      <c r="G34" s="37"/>
      <c r="H34" s="37"/>
      <c r="I34" s="163">
        <v>0.15</v>
      </c>
      <c r="J34" s="162">
        <f>ROUND(((SUM(BF118:BF128))*I34),2)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46</v>
      </c>
      <c r="F35" s="162">
        <f>ROUND((SUM(BG118:BG128)),2)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47</v>
      </c>
      <c r="F36" s="162">
        <f>ROUND((SUM(BH118:BH128)),2)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48</v>
      </c>
      <c r="F37" s="162">
        <f>ROUND((SUM(BI118:BI128)),2)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49</v>
      </c>
      <c r="E39" s="166"/>
      <c r="F39" s="166"/>
      <c r="G39" s="167" t="s">
        <v>50</v>
      </c>
      <c r="H39" s="168" t="s">
        <v>51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52</v>
      </c>
      <c r="E50" s="172"/>
      <c r="F50" s="172"/>
      <c r="G50" s="171" t="s">
        <v>53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4"/>
      <c r="J61" s="176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56</v>
      </c>
      <c r="E65" s="177"/>
      <c r="F65" s="177"/>
      <c r="G65" s="171" t="s">
        <v>57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4"/>
      <c r="J76" s="176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Infrastruktura Nová Horka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900 - Vedlejší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31" t="s">
        <v>23</v>
      </c>
      <c r="J89" s="78" t="str">
        <f>IF(J12="","",J12)</f>
        <v>7. 7. 2021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9"/>
      <c r="E91" s="39"/>
      <c r="F91" s="26" t="str">
        <f>E15</f>
        <v>Město Studénka</v>
      </c>
      <c r="G91" s="39"/>
      <c r="H91" s="39"/>
      <c r="I91" s="31" t="s">
        <v>31</v>
      </c>
      <c r="J91" s="35" t="str">
        <f>E21</f>
        <v>PROJECT WORK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>Ladislav Pekárek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115</v>
      </c>
      <c r="D94" s="184"/>
      <c r="E94" s="184"/>
      <c r="F94" s="184"/>
      <c r="G94" s="184"/>
      <c r="H94" s="184"/>
      <c r="I94" s="184"/>
      <c r="J94" s="185" t="s">
        <v>116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117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87"/>
      <c r="C97" s="188"/>
      <c r="D97" s="189" t="s">
        <v>383</v>
      </c>
      <c r="E97" s="190"/>
      <c r="F97" s="190"/>
      <c r="G97" s="190"/>
      <c r="H97" s="190"/>
      <c r="I97" s="190"/>
      <c r="J97" s="191">
        <f>J119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7"/>
      <c r="C98" s="188"/>
      <c r="D98" s="189" t="s">
        <v>695</v>
      </c>
      <c r="E98" s="190"/>
      <c r="F98" s="190"/>
      <c r="G98" s="190"/>
      <c r="H98" s="190"/>
      <c r="I98" s="190"/>
      <c r="J98" s="191">
        <f>J121</f>
        <v>0</v>
      </c>
      <c r="K98" s="188"/>
      <c r="L98" s="19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124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17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82" t="str">
        <f>E7</f>
        <v>Infrastruktura Nová Horka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112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900 - Vedlejší náklady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21</v>
      </c>
      <c r="D112" s="39"/>
      <c r="E112" s="39"/>
      <c r="F112" s="26" t="str">
        <f>F12</f>
        <v xml:space="preserve"> </v>
      </c>
      <c r="G112" s="39"/>
      <c r="H112" s="39"/>
      <c r="I112" s="31" t="s">
        <v>23</v>
      </c>
      <c r="J112" s="78" t="str">
        <f>IF(J12="","",J12)</f>
        <v>7. 7. 2021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25</v>
      </c>
      <c r="D114" s="39"/>
      <c r="E114" s="39"/>
      <c r="F114" s="26" t="str">
        <f>E15</f>
        <v>Město Studénka</v>
      </c>
      <c r="G114" s="39"/>
      <c r="H114" s="39"/>
      <c r="I114" s="31" t="s">
        <v>31</v>
      </c>
      <c r="J114" s="35" t="str">
        <f>E21</f>
        <v>PROJECT WORK s.r.o.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29</v>
      </c>
      <c r="D115" s="39"/>
      <c r="E115" s="39"/>
      <c r="F115" s="26" t="str">
        <f>IF(E18="","",E18)</f>
        <v>Vyplň údaj</v>
      </c>
      <c r="G115" s="39"/>
      <c r="H115" s="39"/>
      <c r="I115" s="31" t="s">
        <v>34</v>
      </c>
      <c r="J115" s="35" t="str">
        <f>E24</f>
        <v>Ladislav Pekárek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0" customFormat="1" ht="29.25" customHeight="1">
      <c r="A117" s="193"/>
      <c r="B117" s="194"/>
      <c r="C117" s="195" t="s">
        <v>125</v>
      </c>
      <c r="D117" s="196" t="s">
        <v>64</v>
      </c>
      <c r="E117" s="196" t="s">
        <v>60</v>
      </c>
      <c r="F117" s="196" t="s">
        <v>61</v>
      </c>
      <c r="G117" s="196" t="s">
        <v>126</v>
      </c>
      <c r="H117" s="196" t="s">
        <v>127</v>
      </c>
      <c r="I117" s="196" t="s">
        <v>128</v>
      </c>
      <c r="J117" s="196" t="s">
        <v>116</v>
      </c>
      <c r="K117" s="197" t="s">
        <v>129</v>
      </c>
      <c r="L117" s="198"/>
      <c r="M117" s="99" t="s">
        <v>1</v>
      </c>
      <c r="N117" s="100" t="s">
        <v>43</v>
      </c>
      <c r="O117" s="100" t="s">
        <v>130</v>
      </c>
      <c r="P117" s="100" t="s">
        <v>131</v>
      </c>
      <c r="Q117" s="100" t="s">
        <v>132</v>
      </c>
      <c r="R117" s="100" t="s">
        <v>133</v>
      </c>
      <c r="S117" s="100" t="s">
        <v>134</v>
      </c>
      <c r="T117" s="101" t="s">
        <v>135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37"/>
      <c r="B118" s="38"/>
      <c r="C118" s="106" t="s">
        <v>136</v>
      </c>
      <c r="D118" s="39"/>
      <c r="E118" s="39"/>
      <c r="F118" s="39"/>
      <c r="G118" s="39"/>
      <c r="H118" s="39"/>
      <c r="I118" s="39"/>
      <c r="J118" s="199">
        <f>BK118</f>
        <v>0</v>
      </c>
      <c r="K118" s="39"/>
      <c r="L118" s="43"/>
      <c r="M118" s="102"/>
      <c r="N118" s="200"/>
      <c r="O118" s="103"/>
      <c r="P118" s="201">
        <f>P119+P121</f>
        <v>0</v>
      </c>
      <c r="Q118" s="103"/>
      <c r="R118" s="201">
        <f>R119+R121</f>
        <v>0</v>
      </c>
      <c r="S118" s="103"/>
      <c r="T118" s="202">
        <f>T119+T121</f>
        <v>100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118</v>
      </c>
      <c r="BK118" s="203">
        <f>BK119+BK121</f>
        <v>0</v>
      </c>
    </row>
    <row r="119" spans="1:63" s="11" customFormat="1" ht="25.9" customHeight="1">
      <c r="A119" s="11"/>
      <c r="B119" s="204"/>
      <c r="C119" s="205"/>
      <c r="D119" s="206" t="s">
        <v>78</v>
      </c>
      <c r="E119" s="207" t="s">
        <v>193</v>
      </c>
      <c r="F119" s="207" t="s">
        <v>583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100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15" t="s">
        <v>168</v>
      </c>
      <c r="AT119" s="216" t="s">
        <v>78</v>
      </c>
      <c r="AU119" s="216" t="s">
        <v>79</v>
      </c>
      <c r="AY119" s="215" t="s">
        <v>138</v>
      </c>
      <c r="BK119" s="217">
        <f>BK120</f>
        <v>0</v>
      </c>
    </row>
    <row r="120" spans="1:65" s="2" customFormat="1" ht="24.15" customHeight="1">
      <c r="A120" s="37"/>
      <c r="B120" s="38"/>
      <c r="C120" s="218" t="s">
        <v>87</v>
      </c>
      <c r="D120" s="218" t="s">
        <v>139</v>
      </c>
      <c r="E120" s="219" t="s">
        <v>857</v>
      </c>
      <c r="F120" s="220" t="s">
        <v>858</v>
      </c>
      <c r="G120" s="221" t="s">
        <v>372</v>
      </c>
      <c r="H120" s="222">
        <v>5000</v>
      </c>
      <c r="I120" s="223"/>
      <c r="J120" s="224">
        <f>ROUND(I120*H120,2)</f>
        <v>0</v>
      </c>
      <c r="K120" s="220" t="s">
        <v>148</v>
      </c>
      <c r="L120" s="43"/>
      <c r="M120" s="225" t="s">
        <v>1</v>
      </c>
      <c r="N120" s="226" t="s">
        <v>44</v>
      </c>
      <c r="O120" s="90"/>
      <c r="P120" s="227">
        <f>O120*H120</f>
        <v>0</v>
      </c>
      <c r="Q120" s="227">
        <v>0</v>
      </c>
      <c r="R120" s="227">
        <f>Q120*H120</f>
        <v>0</v>
      </c>
      <c r="S120" s="227">
        <v>0.02</v>
      </c>
      <c r="T120" s="228">
        <f>S120*H120</f>
        <v>100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9" t="s">
        <v>825</v>
      </c>
      <c r="AT120" s="229" t="s">
        <v>139</v>
      </c>
      <c r="AU120" s="229" t="s">
        <v>87</v>
      </c>
      <c r="AY120" s="16" t="s">
        <v>138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6" t="s">
        <v>87</v>
      </c>
      <c r="BK120" s="230">
        <f>ROUND(I120*H120,2)</f>
        <v>0</v>
      </c>
      <c r="BL120" s="16" t="s">
        <v>825</v>
      </c>
      <c r="BM120" s="229" t="s">
        <v>859</v>
      </c>
    </row>
    <row r="121" spans="1:63" s="11" customFormat="1" ht="25.9" customHeight="1">
      <c r="A121" s="11"/>
      <c r="B121" s="204"/>
      <c r="C121" s="205"/>
      <c r="D121" s="206" t="s">
        <v>78</v>
      </c>
      <c r="E121" s="207" t="s">
        <v>820</v>
      </c>
      <c r="F121" s="207" t="s">
        <v>821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SUM(P122:P128)</f>
        <v>0</v>
      </c>
      <c r="Q121" s="212"/>
      <c r="R121" s="213">
        <f>SUM(R122:R128)</f>
        <v>0</v>
      </c>
      <c r="S121" s="212"/>
      <c r="T121" s="214">
        <f>SUM(T122:T128)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15" t="s">
        <v>168</v>
      </c>
      <c r="AT121" s="216" t="s">
        <v>78</v>
      </c>
      <c r="AU121" s="216" t="s">
        <v>79</v>
      </c>
      <c r="AY121" s="215" t="s">
        <v>138</v>
      </c>
      <c r="BK121" s="217">
        <f>SUM(BK122:BK128)</f>
        <v>0</v>
      </c>
    </row>
    <row r="122" spans="1:65" s="2" customFormat="1" ht="14.4" customHeight="1">
      <c r="A122" s="37"/>
      <c r="B122" s="38"/>
      <c r="C122" s="218" t="s">
        <v>89</v>
      </c>
      <c r="D122" s="218" t="s">
        <v>139</v>
      </c>
      <c r="E122" s="219" t="s">
        <v>860</v>
      </c>
      <c r="F122" s="220" t="s">
        <v>861</v>
      </c>
      <c r="G122" s="221" t="s">
        <v>824</v>
      </c>
      <c r="H122" s="222">
        <v>1</v>
      </c>
      <c r="I122" s="223"/>
      <c r="J122" s="224">
        <f>ROUND(I122*H122,2)</f>
        <v>0</v>
      </c>
      <c r="K122" s="220" t="s">
        <v>148</v>
      </c>
      <c r="L122" s="43"/>
      <c r="M122" s="225" t="s">
        <v>1</v>
      </c>
      <c r="N122" s="226" t="s">
        <v>44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825</v>
      </c>
      <c r="AT122" s="229" t="s">
        <v>139</v>
      </c>
      <c r="AU122" s="229" t="s">
        <v>87</v>
      </c>
      <c r="AY122" s="16" t="s">
        <v>138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87</v>
      </c>
      <c r="BK122" s="230">
        <f>ROUND(I122*H122,2)</f>
        <v>0</v>
      </c>
      <c r="BL122" s="16" t="s">
        <v>825</v>
      </c>
      <c r="BM122" s="229" t="s">
        <v>862</v>
      </c>
    </row>
    <row r="123" spans="1:65" s="2" customFormat="1" ht="14.4" customHeight="1">
      <c r="A123" s="37"/>
      <c r="B123" s="38"/>
      <c r="C123" s="218" t="s">
        <v>156</v>
      </c>
      <c r="D123" s="218" t="s">
        <v>139</v>
      </c>
      <c r="E123" s="219" t="s">
        <v>863</v>
      </c>
      <c r="F123" s="220" t="s">
        <v>864</v>
      </c>
      <c r="G123" s="221" t="s">
        <v>824</v>
      </c>
      <c r="H123" s="222">
        <v>1</v>
      </c>
      <c r="I123" s="223"/>
      <c r="J123" s="224">
        <f>ROUND(I123*H123,2)</f>
        <v>0</v>
      </c>
      <c r="K123" s="220" t="s">
        <v>148</v>
      </c>
      <c r="L123" s="43"/>
      <c r="M123" s="225" t="s">
        <v>1</v>
      </c>
      <c r="N123" s="226" t="s">
        <v>44</v>
      </c>
      <c r="O123" s="90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9" t="s">
        <v>825</v>
      </c>
      <c r="AT123" s="229" t="s">
        <v>139</v>
      </c>
      <c r="AU123" s="229" t="s">
        <v>87</v>
      </c>
      <c r="AY123" s="16" t="s">
        <v>138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6" t="s">
        <v>87</v>
      </c>
      <c r="BK123" s="230">
        <f>ROUND(I123*H123,2)</f>
        <v>0</v>
      </c>
      <c r="BL123" s="16" t="s">
        <v>825</v>
      </c>
      <c r="BM123" s="229" t="s">
        <v>865</v>
      </c>
    </row>
    <row r="124" spans="1:65" s="2" customFormat="1" ht="14.4" customHeight="1">
      <c r="A124" s="37"/>
      <c r="B124" s="38"/>
      <c r="C124" s="218" t="s">
        <v>144</v>
      </c>
      <c r="D124" s="218" t="s">
        <v>139</v>
      </c>
      <c r="E124" s="219" t="s">
        <v>866</v>
      </c>
      <c r="F124" s="220" t="s">
        <v>867</v>
      </c>
      <c r="G124" s="221" t="s">
        <v>824</v>
      </c>
      <c r="H124" s="222">
        <v>1</v>
      </c>
      <c r="I124" s="223"/>
      <c r="J124" s="224">
        <f>ROUND(I124*H124,2)</f>
        <v>0</v>
      </c>
      <c r="K124" s="220" t="s">
        <v>148</v>
      </c>
      <c r="L124" s="43"/>
      <c r="M124" s="225" t="s">
        <v>1</v>
      </c>
      <c r="N124" s="226" t="s">
        <v>44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825</v>
      </c>
      <c r="AT124" s="229" t="s">
        <v>139</v>
      </c>
      <c r="AU124" s="229" t="s">
        <v>87</v>
      </c>
      <c r="AY124" s="16" t="s">
        <v>138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87</v>
      </c>
      <c r="BK124" s="230">
        <f>ROUND(I124*H124,2)</f>
        <v>0</v>
      </c>
      <c r="BL124" s="16" t="s">
        <v>825</v>
      </c>
      <c r="BM124" s="229" t="s">
        <v>868</v>
      </c>
    </row>
    <row r="125" spans="1:65" s="2" customFormat="1" ht="24.15" customHeight="1">
      <c r="A125" s="37"/>
      <c r="B125" s="38"/>
      <c r="C125" s="218" t="s">
        <v>168</v>
      </c>
      <c r="D125" s="218" t="s">
        <v>139</v>
      </c>
      <c r="E125" s="219" t="s">
        <v>869</v>
      </c>
      <c r="F125" s="220" t="s">
        <v>870</v>
      </c>
      <c r="G125" s="221" t="s">
        <v>824</v>
      </c>
      <c r="H125" s="222">
        <v>1</v>
      </c>
      <c r="I125" s="223"/>
      <c r="J125" s="224">
        <f>ROUND(I125*H125,2)</f>
        <v>0</v>
      </c>
      <c r="K125" s="220" t="s">
        <v>148</v>
      </c>
      <c r="L125" s="43"/>
      <c r="M125" s="225" t="s">
        <v>1</v>
      </c>
      <c r="N125" s="226" t="s">
        <v>44</v>
      </c>
      <c r="O125" s="90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825</v>
      </c>
      <c r="AT125" s="229" t="s">
        <v>139</v>
      </c>
      <c r="AU125" s="229" t="s">
        <v>87</v>
      </c>
      <c r="AY125" s="16" t="s">
        <v>138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87</v>
      </c>
      <c r="BK125" s="230">
        <f>ROUND(I125*H125,2)</f>
        <v>0</v>
      </c>
      <c r="BL125" s="16" t="s">
        <v>825</v>
      </c>
      <c r="BM125" s="229" t="s">
        <v>871</v>
      </c>
    </row>
    <row r="126" spans="1:65" s="2" customFormat="1" ht="14.4" customHeight="1">
      <c r="A126" s="37"/>
      <c r="B126" s="38"/>
      <c r="C126" s="218" t="s">
        <v>173</v>
      </c>
      <c r="D126" s="218" t="s">
        <v>139</v>
      </c>
      <c r="E126" s="219" t="s">
        <v>872</v>
      </c>
      <c r="F126" s="220" t="s">
        <v>873</v>
      </c>
      <c r="G126" s="221" t="s">
        <v>824</v>
      </c>
      <c r="H126" s="222">
        <v>1</v>
      </c>
      <c r="I126" s="223"/>
      <c r="J126" s="224">
        <f>ROUND(I126*H126,2)</f>
        <v>0</v>
      </c>
      <c r="K126" s="220" t="s">
        <v>148</v>
      </c>
      <c r="L126" s="43"/>
      <c r="M126" s="225" t="s">
        <v>1</v>
      </c>
      <c r="N126" s="226" t="s">
        <v>44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825</v>
      </c>
      <c r="AT126" s="229" t="s">
        <v>139</v>
      </c>
      <c r="AU126" s="229" t="s">
        <v>87</v>
      </c>
      <c r="AY126" s="16" t="s">
        <v>138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87</v>
      </c>
      <c r="BK126" s="230">
        <f>ROUND(I126*H126,2)</f>
        <v>0</v>
      </c>
      <c r="BL126" s="16" t="s">
        <v>825</v>
      </c>
      <c r="BM126" s="229" t="s">
        <v>874</v>
      </c>
    </row>
    <row r="127" spans="1:65" s="2" customFormat="1" ht="14.4" customHeight="1">
      <c r="A127" s="37"/>
      <c r="B127" s="38"/>
      <c r="C127" s="218" t="s">
        <v>177</v>
      </c>
      <c r="D127" s="218" t="s">
        <v>139</v>
      </c>
      <c r="E127" s="219" t="s">
        <v>875</v>
      </c>
      <c r="F127" s="220" t="s">
        <v>876</v>
      </c>
      <c r="G127" s="221" t="s">
        <v>824</v>
      </c>
      <c r="H127" s="222">
        <v>1</v>
      </c>
      <c r="I127" s="223"/>
      <c r="J127" s="224">
        <f>ROUND(I127*H127,2)</f>
        <v>0</v>
      </c>
      <c r="K127" s="220" t="s">
        <v>148</v>
      </c>
      <c r="L127" s="43"/>
      <c r="M127" s="225" t="s">
        <v>1</v>
      </c>
      <c r="N127" s="226" t="s">
        <v>44</v>
      </c>
      <c r="O127" s="90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9" t="s">
        <v>825</v>
      </c>
      <c r="AT127" s="229" t="s">
        <v>139</v>
      </c>
      <c r="AU127" s="229" t="s">
        <v>87</v>
      </c>
      <c r="AY127" s="16" t="s">
        <v>138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87</v>
      </c>
      <c r="BK127" s="230">
        <f>ROUND(I127*H127,2)</f>
        <v>0</v>
      </c>
      <c r="BL127" s="16" t="s">
        <v>825</v>
      </c>
      <c r="BM127" s="229" t="s">
        <v>877</v>
      </c>
    </row>
    <row r="128" spans="1:65" s="2" customFormat="1" ht="14.4" customHeight="1">
      <c r="A128" s="37"/>
      <c r="B128" s="38"/>
      <c r="C128" s="218" t="s">
        <v>183</v>
      </c>
      <c r="D128" s="218" t="s">
        <v>139</v>
      </c>
      <c r="E128" s="219" t="s">
        <v>878</v>
      </c>
      <c r="F128" s="220" t="s">
        <v>879</v>
      </c>
      <c r="G128" s="221" t="s">
        <v>824</v>
      </c>
      <c r="H128" s="222">
        <v>1</v>
      </c>
      <c r="I128" s="223"/>
      <c r="J128" s="224">
        <f>ROUND(I128*H128,2)</f>
        <v>0</v>
      </c>
      <c r="K128" s="220" t="s">
        <v>148</v>
      </c>
      <c r="L128" s="43"/>
      <c r="M128" s="278" t="s">
        <v>1</v>
      </c>
      <c r="N128" s="279" t="s">
        <v>44</v>
      </c>
      <c r="O128" s="280"/>
      <c r="P128" s="281">
        <f>O128*H128</f>
        <v>0</v>
      </c>
      <c r="Q128" s="281">
        <v>0</v>
      </c>
      <c r="R128" s="281">
        <f>Q128*H128</f>
        <v>0</v>
      </c>
      <c r="S128" s="281">
        <v>0</v>
      </c>
      <c r="T128" s="28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825</v>
      </c>
      <c r="AT128" s="229" t="s">
        <v>139</v>
      </c>
      <c r="AU128" s="229" t="s">
        <v>87</v>
      </c>
      <c r="AY128" s="16" t="s">
        <v>138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87</v>
      </c>
      <c r="BK128" s="230">
        <f>ROUND(I128*H128,2)</f>
        <v>0</v>
      </c>
      <c r="BL128" s="16" t="s">
        <v>825</v>
      </c>
      <c r="BM128" s="229" t="s">
        <v>880</v>
      </c>
    </row>
    <row r="129" spans="1:31" s="2" customFormat="1" ht="6.95" customHeight="1">
      <c r="A129" s="37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43"/>
      <c r="M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</sheetData>
  <sheetProtection password="CC35" sheet="1" objects="1" scenarios="1" formatColumns="0" formatRows="0" autoFilter="0"/>
  <autoFilter ref="C117:K12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5"/>
      <c r="C3" s="146"/>
      <c r="D3" s="146"/>
      <c r="E3" s="146"/>
      <c r="F3" s="146"/>
      <c r="G3" s="146"/>
      <c r="H3" s="19"/>
    </row>
    <row r="4" spans="2:8" s="1" customFormat="1" ht="24.95" customHeight="1">
      <c r="B4" s="19"/>
      <c r="C4" s="147" t="s">
        <v>881</v>
      </c>
      <c r="H4" s="19"/>
    </row>
    <row r="5" spans="2:8" s="1" customFormat="1" ht="12" customHeight="1">
      <c r="B5" s="19"/>
      <c r="C5" s="287" t="s">
        <v>13</v>
      </c>
      <c r="D5" s="155" t="s">
        <v>14</v>
      </c>
      <c r="E5" s="1"/>
      <c r="F5" s="1"/>
      <c r="H5" s="19"/>
    </row>
    <row r="6" spans="2:8" s="1" customFormat="1" ht="36.95" customHeight="1">
      <c r="B6" s="19"/>
      <c r="C6" s="288" t="s">
        <v>17</v>
      </c>
      <c r="D6" s="289" t="s">
        <v>18</v>
      </c>
      <c r="E6" s="1"/>
      <c r="F6" s="1"/>
      <c r="H6" s="19"/>
    </row>
    <row r="7" spans="2:8" s="1" customFormat="1" ht="16.5" customHeight="1">
      <c r="B7" s="19"/>
      <c r="C7" s="149" t="s">
        <v>23</v>
      </c>
      <c r="D7" s="152" t="str">
        <f>'Rekapitulace stavby'!AN8</f>
        <v>7. 7. 2021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0" customFormat="1" ht="29.25" customHeight="1">
      <c r="A9" s="193"/>
      <c r="B9" s="290"/>
      <c r="C9" s="291" t="s">
        <v>60</v>
      </c>
      <c r="D9" s="292" t="s">
        <v>61</v>
      </c>
      <c r="E9" s="292" t="s">
        <v>126</v>
      </c>
      <c r="F9" s="293" t="s">
        <v>882</v>
      </c>
      <c r="G9" s="193"/>
      <c r="H9" s="290"/>
    </row>
    <row r="10" spans="1:8" s="2" customFormat="1" ht="26.4" customHeight="1">
      <c r="A10" s="37"/>
      <c r="B10" s="43"/>
      <c r="C10" s="294" t="s">
        <v>883</v>
      </c>
      <c r="D10" s="294" t="s">
        <v>94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95" t="s">
        <v>370</v>
      </c>
      <c r="D11" s="296" t="s">
        <v>371</v>
      </c>
      <c r="E11" s="297" t="s">
        <v>372</v>
      </c>
      <c r="F11" s="298">
        <v>588</v>
      </c>
      <c r="G11" s="37"/>
      <c r="H11" s="43"/>
    </row>
    <row r="12" spans="1:8" s="2" customFormat="1" ht="16.8" customHeight="1">
      <c r="A12" s="37"/>
      <c r="B12" s="43"/>
      <c r="C12" s="299" t="s">
        <v>1</v>
      </c>
      <c r="D12" s="299" t="s">
        <v>504</v>
      </c>
      <c r="E12" s="16" t="s">
        <v>1</v>
      </c>
      <c r="F12" s="300">
        <v>0</v>
      </c>
      <c r="G12" s="37"/>
      <c r="H12" s="43"/>
    </row>
    <row r="13" spans="1:8" s="2" customFormat="1" ht="16.8" customHeight="1">
      <c r="A13" s="37"/>
      <c r="B13" s="43"/>
      <c r="C13" s="299" t="s">
        <v>370</v>
      </c>
      <c r="D13" s="299" t="s">
        <v>505</v>
      </c>
      <c r="E13" s="16" t="s">
        <v>1</v>
      </c>
      <c r="F13" s="300">
        <v>588</v>
      </c>
      <c r="G13" s="37"/>
      <c r="H13" s="43"/>
    </row>
    <row r="14" spans="1:8" s="2" customFormat="1" ht="16.8" customHeight="1">
      <c r="A14" s="37"/>
      <c r="B14" s="43"/>
      <c r="C14" s="301" t="s">
        <v>884</v>
      </c>
      <c r="D14" s="37"/>
      <c r="E14" s="37"/>
      <c r="F14" s="37"/>
      <c r="G14" s="37"/>
      <c r="H14" s="43"/>
    </row>
    <row r="15" spans="1:8" s="2" customFormat="1" ht="12">
      <c r="A15" s="37"/>
      <c r="B15" s="43"/>
      <c r="C15" s="299" t="s">
        <v>501</v>
      </c>
      <c r="D15" s="299" t="s">
        <v>885</v>
      </c>
      <c r="E15" s="16" t="s">
        <v>372</v>
      </c>
      <c r="F15" s="300">
        <v>588</v>
      </c>
      <c r="G15" s="37"/>
      <c r="H15" s="43"/>
    </row>
    <row r="16" spans="1:8" s="2" customFormat="1" ht="16.8" customHeight="1">
      <c r="A16" s="37"/>
      <c r="B16" s="43"/>
      <c r="C16" s="299" t="s">
        <v>480</v>
      </c>
      <c r="D16" s="299" t="s">
        <v>886</v>
      </c>
      <c r="E16" s="16" t="s">
        <v>372</v>
      </c>
      <c r="F16" s="300">
        <v>1368.394</v>
      </c>
      <c r="G16" s="37"/>
      <c r="H16" s="43"/>
    </row>
    <row r="17" spans="1:8" s="2" customFormat="1" ht="16.8" customHeight="1">
      <c r="A17" s="37"/>
      <c r="B17" s="43"/>
      <c r="C17" s="299" t="s">
        <v>491</v>
      </c>
      <c r="D17" s="299" t="s">
        <v>887</v>
      </c>
      <c r="E17" s="16" t="s">
        <v>372</v>
      </c>
      <c r="F17" s="300">
        <v>588</v>
      </c>
      <c r="G17" s="37"/>
      <c r="H17" s="43"/>
    </row>
    <row r="18" spans="1:8" s="2" customFormat="1" ht="16.8" customHeight="1">
      <c r="A18" s="37"/>
      <c r="B18" s="43"/>
      <c r="C18" s="299" t="s">
        <v>494</v>
      </c>
      <c r="D18" s="299" t="s">
        <v>888</v>
      </c>
      <c r="E18" s="16" t="s">
        <v>372</v>
      </c>
      <c r="F18" s="300">
        <v>588</v>
      </c>
      <c r="G18" s="37"/>
      <c r="H18" s="43"/>
    </row>
    <row r="19" spans="1:8" s="2" customFormat="1" ht="16.8" customHeight="1">
      <c r="A19" s="37"/>
      <c r="B19" s="43"/>
      <c r="C19" s="299" t="s">
        <v>497</v>
      </c>
      <c r="D19" s="299" t="s">
        <v>889</v>
      </c>
      <c r="E19" s="16" t="s">
        <v>372</v>
      </c>
      <c r="F19" s="300">
        <v>1176</v>
      </c>
      <c r="G19" s="37"/>
      <c r="H19" s="43"/>
    </row>
    <row r="20" spans="1:8" s="2" customFormat="1" ht="16.8" customHeight="1">
      <c r="A20" s="37"/>
      <c r="B20" s="43"/>
      <c r="C20" s="299" t="s">
        <v>506</v>
      </c>
      <c r="D20" s="299" t="s">
        <v>890</v>
      </c>
      <c r="E20" s="16" t="s">
        <v>372</v>
      </c>
      <c r="F20" s="300">
        <v>588</v>
      </c>
      <c r="G20" s="37"/>
      <c r="H20" s="43"/>
    </row>
    <row r="21" spans="1:8" s="2" customFormat="1" ht="16.8" customHeight="1">
      <c r="A21" s="37"/>
      <c r="B21" s="43"/>
      <c r="C21" s="295" t="s">
        <v>374</v>
      </c>
      <c r="D21" s="296" t="s">
        <v>375</v>
      </c>
      <c r="E21" s="297" t="s">
        <v>372</v>
      </c>
      <c r="F21" s="298">
        <v>170</v>
      </c>
      <c r="G21" s="37"/>
      <c r="H21" s="43"/>
    </row>
    <row r="22" spans="1:8" s="2" customFormat="1" ht="16.8" customHeight="1">
      <c r="A22" s="37"/>
      <c r="B22" s="43"/>
      <c r="C22" s="299" t="s">
        <v>1</v>
      </c>
      <c r="D22" s="299" t="s">
        <v>375</v>
      </c>
      <c r="E22" s="16" t="s">
        <v>1</v>
      </c>
      <c r="F22" s="300">
        <v>0</v>
      </c>
      <c r="G22" s="37"/>
      <c r="H22" s="43"/>
    </row>
    <row r="23" spans="1:8" s="2" customFormat="1" ht="16.8" customHeight="1">
      <c r="A23" s="37"/>
      <c r="B23" s="43"/>
      <c r="C23" s="299" t="s">
        <v>374</v>
      </c>
      <c r="D23" s="299" t="s">
        <v>521</v>
      </c>
      <c r="E23" s="16" t="s">
        <v>1</v>
      </c>
      <c r="F23" s="300">
        <v>170</v>
      </c>
      <c r="G23" s="37"/>
      <c r="H23" s="43"/>
    </row>
    <row r="24" spans="1:8" s="2" customFormat="1" ht="16.8" customHeight="1">
      <c r="A24" s="37"/>
      <c r="B24" s="43"/>
      <c r="C24" s="301" t="s">
        <v>884</v>
      </c>
      <c r="D24" s="37"/>
      <c r="E24" s="37"/>
      <c r="F24" s="37"/>
      <c r="G24" s="37"/>
      <c r="H24" s="43"/>
    </row>
    <row r="25" spans="1:8" s="2" customFormat="1" ht="16.8" customHeight="1">
      <c r="A25" s="37"/>
      <c r="B25" s="43"/>
      <c r="C25" s="299" t="s">
        <v>518</v>
      </c>
      <c r="D25" s="299" t="s">
        <v>891</v>
      </c>
      <c r="E25" s="16" t="s">
        <v>372</v>
      </c>
      <c r="F25" s="300">
        <v>170</v>
      </c>
      <c r="G25" s="37"/>
      <c r="H25" s="43"/>
    </row>
    <row r="26" spans="1:8" s="2" customFormat="1" ht="16.8" customHeight="1">
      <c r="A26" s="37"/>
      <c r="B26" s="43"/>
      <c r="C26" s="299" t="s">
        <v>486</v>
      </c>
      <c r="D26" s="299" t="s">
        <v>892</v>
      </c>
      <c r="E26" s="16" t="s">
        <v>372</v>
      </c>
      <c r="F26" s="300">
        <v>205.122</v>
      </c>
      <c r="G26" s="37"/>
      <c r="H26" s="43"/>
    </row>
    <row r="27" spans="1:8" s="2" customFormat="1" ht="16.8" customHeight="1">
      <c r="A27" s="37"/>
      <c r="B27" s="43"/>
      <c r="C27" s="299" t="s">
        <v>522</v>
      </c>
      <c r="D27" s="299" t="s">
        <v>893</v>
      </c>
      <c r="E27" s="16" t="s">
        <v>372</v>
      </c>
      <c r="F27" s="300">
        <v>169.973</v>
      </c>
      <c r="G27" s="37"/>
      <c r="H27" s="43"/>
    </row>
    <row r="28" spans="1:8" s="2" customFormat="1" ht="16.8" customHeight="1">
      <c r="A28" s="37"/>
      <c r="B28" s="43"/>
      <c r="C28" s="295" t="s">
        <v>894</v>
      </c>
      <c r="D28" s="296" t="s">
        <v>895</v>
      </c>
      <c r="E28" s="297" t="s">
        <v>372</v>
      </c>
      <c r="F28" s="298">
        <v>120.5</v>
      </c>
      <c r="G28" s="37"/>
      <c r="H28" s="43"/>
    </row>
    <row r="29" spans="1:8" s="2" customFormat="1" ht="26.4" customHeight="1">
      <c r="A29" s="37"/>
      <c r="B29" s="43"/>
      <c r="C29" s="294" t="s">
        <v>896</v>
      </c>
      <c r="D29" s="294" t="s">
        <v>98</v>
      </c>
      <c r="E29" s="37"/>
      <c r="F29" s="37"/>
      <c r="G29" s="37"/>
      <c r="H29" s="43"/>
    </row>
    <row r="30" spans="1:8" s="2" customFormat="1" ht="16.8" customHeight="1">
      <c r="A30" s="37"/>
      <c r="B30" s="43"/>
      <c r="C30" s="295" t="s">
        <v>370</v>
      </c>
      <c r="D30" s="296" t="s">
        <v>371</v>
      </c>
      <c r="E30" s="297" t="s">
        <v>372</v>
      </c>
      <c r="F30" s="298">
        <v>588</v>
      </c>
      <c r="G30" s="37"/>
      <c r="H30" s="43"/>
    </row>
    <row r="31" spans="1:8" s="2" customFormat="1" ht="16.8" customHeight="1">
      <c r="A31" s="37"/>
      <c r="B31" s="43"/>
      <c r="C31" s="301" t="s">
        <v>884</v>
      </c>
      <c r="D31" s="37"/>
      <c r="E31" s="37"/>
      <c r="F31" s="37"/>
      <c r="G31" s="37"/>
      <c r="H31" s="43"/>
    </row>
    <row r="32" spans="1:8" s="2" customFormat="1" ht="16.8" customHeight="1">
      <c r="A32" s="37"/>
      <c r="B32" s="43"/>
      <c r="C32" s="299" t="s">
        <v>682</v>
      </c>
      <c r="D32" s="299" t="s">
        <v>897</v>
      </c>
      <c r="E32" s="16" t="s">
        <v>372</v>
      </c>
      <c r="F32" s="300">
        <v>684.197</v>
      </c>
      <c r="G32" s="37"/>
      <c r="H32" s="43"/>
    </row>
    <row r="33" spans="1:8" s="2" customFormat="1" ht="16.8" customHeight="1">
      <c r="A33" s="37"/>
      <c r="B33" s="43"/>
      <c r="C33" s="295" t="s">
        <v>374</v>
      </c>
      <c r="D33" s="296" t="s">
        <v>375</v>
      </c>
      <c r="E33" s="297" t="s">
        <v>372</v>
      </c>
      <c r="F33" s="298">
        <v>170</v>
      </c>
      <c r="G33" s="37"/>
      <c r="H33" s="43"/>
    </row>
    <row r="34" spans="1:8" s="2" customFormat="1" ht="16.8" customHeight="1">
      <c r="A34" s="37"/>
      <c r="B34" s="43"/>
      <c r="C34" s="301" t="s">
        <v>884</v>
      </c>
      <c r="D34" s="37"/>
      <c r="E34" s="37"/>
      <c r="F34" s="37"/>
      <c r="G34" s="37"/>
      <c r="H34" s="43"/>
    </row>
    <row r="35" spans="1:8" s="2" customFormat="1" ht="16.8" customHeight="1">
      <c r="A35" s="37"/>
      <c r="B35" s="43"/>
      <c r="C35" s="299" t="s">
        <v>679</v>
      </c>
      <c r="D35" s="299" t="s">
        <v>898</v>
      </c>
      <c r="E35" s="16" t="s">
        <v>372</v>
      </c>
      <c r="F35" s="300">
        <v>205.122</v>
      </c>
      <c r="G35" s="37"/>
      <c r="H35" s="43"/>
    </row>
    <row r="36" spans="1:8" s="2" customFormat="1" ht="7.4" customHeight="1">
      <c r="A36" s="37"/>
      <c r="B36" s="178"/>
      <c r="C36" s="179"/>
      <c r="D36" s="179"/>
      <c r="E36" s="179"/>
      <c r="F36" s="179"/>
      <c r="G36" s="179"/>
      <c r="H36" s="43"/>
    </row>
    <row r="37" spans="1:8" s="2" customFormat="1" ht="12">
      <c r="A37" s="37"/>
      <c r="B37" s="37"/>
      <c r="C37" s="37"/>
      <c r="D37" s="37"/>
      <c r="E37" s="37"/>
      <c r="F37" s="37"/>
      <c r="G37" s="37"/>
      <c r="H37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Pekárek</dc:creator>
  <cp:keywords/>
  <dc:description/>
  <cp:lastModifiedBy>Ladislav Pekárek</cp:lastModifiedBy>
  <dcterms:created xsi:type="dcterms:W3CDTF">2021-07-07T06:23:32Z</dcterms:created>
  <dcterms:modified xsi:type="dcterms:W3CDTF">2021-07-07T06:23:39Z</dcterms:modified>
  <cp:category/>
  <cp:version/>
  <cp:contentType/>
  <cp:contentStatus/>
</cp:coreProperties>
</file>