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Zakázky RTS\2020_10_ul. Zahradní\verze 4\neoceneny\"/>
    </mc:Choice>
  </mc:AlternateContent>
  <xr:revisionPtr revIDLastSave="0" documentId="8_{E6E4B913-5A54-4A0B-935B-323A18D59EF7}" xr6:coauthVersionLast="45" xr6:coauthVersionMax="45" xr10:uidLastSave="{00000000-0000-0000-0000-000000000000}"/>
  <bookViews>
    <workbookView xWindow="0" yWindow="1485" windowWidth="5565" windowHeight="1002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   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  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   Pol'!$A$1:$X$116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6" i="1" l="1"/>
  <c r="I55" i="1"/>
  <c r="I54" i="1"/>
  <c r="I53" i="1"/>
  <c r="I52" i="1"/>
  <c r="I51" i="1"/>
  <c r="I50" i="1"/>
  <c r="G42" i="1"/>
  <c r="F42" i="1"/>
  <c r="G41" i="1"/>
  <c r="F41" i="1"/>
  <c r="G39" i="1"/>
  <c r="F39" i="1"/>
  <c r="G115" i="12"/>
  <c r="BA112" i="12"/>
  <c r="BA110" i="12"/>
  <c r="BA108" i="12"/>
  <c r="BA78" i="12"/>
  <c r="BA61" i="12"/>
  <c r="BA51" i="12"/>
  <c r="BA48" i="12"/>
  <c r="BA44" i="12"/>
  <c r="BA15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8" i="12"/>
  <c r="M18" i="12" s="1"/>
  <c r="I18" i="12"/>
  <c r="K18" i="12"/>
  <c r="O18" i="12"/>
  <c r="O8" i="12" s="1"/>
  <c r="Q18" i="12"/>
  <c r="V18" i="12"/>
  <c r="G21" i="12"/>
  <c r="M21" i="12" s="1"/>
  <c r="I21" i="12"/>
  <c r="K21" i="12"/>
  <c r="O21" i="12"/>
  <c r="Q21" i="12"/>
  <c r="V21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7" i="12"/>
  <c r="I47" i="12"/>
  <c r="K47" i="12"/>
  <c r="M47" i="12"/>
  <c r="O47" i="12"/>
  <c r="Q47" i="12"/>
  <c r="V47" i="12"/>
  <c r="G50" i="12"/>
  <c r="I50" i="12"/>
  <c r="K50" i="12"/>
  <c r="M50" i="12"/>
  <c r="O50" i="12"/>
  <c r="Q50" i="12"/>
  <c r="V50" i="12"/>
  <c r="G54" i="12"/>
  <c r="M54" i="12" s="1"/>
  <c r="I54" i="12"/>
  <c r="I53" i="12" s="1"/>
  <c r="K54" i="12"/>
  <c r="K53" i="12" s="1"/>
  <c r="O54" i="12"/>
  <c r="Q54" i="12"/>
  <c r="Q53" i="12" s="1"/>
  <c r="V54" i="12"/>
  <c r="V53" i="12" s="1"/>
  <c r="G56" i="12"/>
  <c r="I56" i="12"/>
  <c r="K56" i="12"/>
  <c r="M56" i="12"/>
  <c r="O56" i="12"/>
  <c r="Q56" i="12"/>
  <c r="V56" i="12"/>
  <c r="G58" i="12"/>
  <c r="I58" i="12"/>
  <c r="K58" i="12"/>
  <c r="M58" i="12"/>
  <c r="O58" i="12"/>
  <c r="Q58" i="12"/>
  <c r="V58" i="12"/>
  <c r="G60" i="12"/>
  <c r="M60" i="12" s="1"/>
  <c r="I60" i="12"/>
  <c r="K60" i="12"/>
  <c r="O60" i="12"/>
  <c r="O53" i="12" s="1"/>
  <c r="Q60" i="12"/>
  <c r="V60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7" i="12"/>
  <c r="M77" i="12" s="1"/>
  <c r="M76" i="12" s="1"/>
  <c r="I77" i="12"/>
  <c r="I76" i="12" s="1"/>
  <c r="K77" i="12"/>
  <c r="K76" i="12" s="1"/>
  <c r="O77" i="12"/>
  <c r="O76" i="12" s="1"/>
  <c r="Q77" i="12"/>
  <c r="Q76" i="12" s="1"/>
  <c r="V77" i="12"/>
  <c r="V76" i="12" s="1"/>
  <c r="G81" i="12"/>
  <c r="I81" i="12"/>
  <c r="K81" i="12"/>
  <c r="K80" i="12" s="1"/>
  <c r="M81" i="12"/>
  <c r="M80" i="12" s="1"/>
  <c r="O81" i="12"/>
  <c r="Q81" i="12"/>
  <c r="V81" i="12"/>
  <c r="V80" i="12" s="1"/>
  <c r="G83" i="12"/>
  <c r="G80" i="12" s="1"/>
  <c r="I83" i="12"/>
  <c r="K83" i="12"/>
  <c r="M83" i="12"/>
  <c r="O83" i="12"/>
  <c r="O80" i="12" s="1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I80" i="12" s="1"/>
  <c r="K87" i="12"/>
  <c r="O87" i="12"/>
  <c r="Q87" i="12"/>
  <c r="Q80" i="12" s="1"/>
  <c r="V87" i="12"/>
  <c r="I89" i="12"/>
  <c r="K89" i="12"/>
  <c r="Q89" i="12"/>
  <c r="V89" i="12"/>
  <c r="G90" i="12"/>
  <c r="G89" i="12" s="1"/>
  <c r="I90" i="12"/>
  <c r="K90" i="12"/>
  <c r="M90" i="12"/>
  <c r="M89" i="12" s="1"/>
  <c r="O90" i="12"/>
  <c r="O89" i="12" s="1"/>
  <c r="Q90" i="12"/>
  <c r="V90" i="12"/>
  <c r="G92" i="12"/>
  <c r="O92" i="12"/>
  <c r="G93" i="12"/>
  <c r="M93" i="12" s="1"/>
  <c r="M92" i="12" s="1"/>
  <c r="I93" i="12"/>
  <c r="I92" i="12" s="1"/>
  <c r="K93" i="12"/>
  <c r="K92" i="12" s="1"/>
  <c r="O93" i="12"/>
  <c r="Q93" i="12"/>
  <c r="Q92" i="12" s="1"/>
  <c r="V93" i="12"/>
  <c r="V92" i="12" s="1"/>
  <c r="G97" i="12"/>
  <c r="I97" i="12"/>
  <c r="K97" i="12"/>
  <c r="M97" i="12"/>
  <c r="O97" i="12"/>
  <c r="Q97" i="12"/>
  <c r="V97" i="12"/>
  <c r="G100" i="12"/>
  <c r="I100" i="12"/>
  <c r="K100" i="12"/>
  <c r="M100" i="12"/>
  <c r="O100" i="12"/>
  <c r="Q100" i="12"/>
  <c r="V100" i="12"/>
  <c r="G102" i="12"/>
  <c r="G103" i="12"/>
  <c r="M103" i="12" s="1"/>
  <c r="I103" i="12"/>
  <c r="I102" i="12" s="1"/>
  <c r="K103" i="12"/>
  <c r="K102" i="12" s="1"/>
  <c r="O103" i="12"/>
  <c r="Q103" i="12"/>
  <c r="Q102" i="12" s="1"/>
  <c r="V103" i="12"/>
  <c r="V102" i="12" s="1"/>
  <c r="G105" i="12"/>
  <c r="I105" i="12"/>
  <c r="K105" i="12"/>
  <c r="M105" i="12"/>
  <c r="O105" i="12"/>
  <c r="Q105" i="12"/>
  <c r="V105" i="12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O102" i="12" s="1"/>
  <c r="Q109" i="12"/>
  <c r="V109" i="12"/>
  <c r="G111" i="12"/>
  <c r="M111" i="12" s="1"/>
  <c r="I111" i="12"/>
  <c r="K111" i="12"/>
  <c r="O111" i="12"/>
  <c r="Q111" i="12"/>
  <c r="V111" i="12"/>
  <c r="AE115" i="12"/>
  <c r="I20" i="1"/>
  <c r="I19" i="1"/>
  <c r="I18" i="1"/>
  <c r="I17" i="1"/>
  <c r="I16" i="1"/>
  <c r="I57" i="1"/>
  <c r="J56" i="1" s="1"/>
  <c r="F43" i="1"/>
  <c r="G23" i="1" s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54" i="1" l="1"/>
  <c r="J51" i="1"/>
  <c r="J52" i="1"/>
  <c r="J50" i="1"/>
  <c r="J55" i="1"/>
  <c r="J53" i="1"/>
  <c r="G26" i="1"/>
  <c r="A26" i="1"/>
  <c r="A23" i="1"/>
  <c r="G28" i="1"/>
  <c r="M53" i="12"/>
  <c r="M102" i="12"/>
  <c r="M8" i="12"/>
  <c r="G76" i="12"/>
  <c r="G53" i="12"/>
  <c r="G8" i="12"/>
  <c r="AF115" i="12"/>
  <c r="J42" i="1"/>
  <c r="J41" i="1"/>
  <c r="J39" i="1"/>
  <c r="J43" i="1" s="1"/>
  <c r="H43" i="1"/>
  <c r="I21" i="1"/>
  <c r="J28" i="1"/>
  <c r="J26" i="1"/>
  <c r="G38" i="1"/>
  <c r="F38" i="1"/>
  <c r="J23" i="1"/>
  <c r="J24" i="1"/>
  <c r="J25" i="1"/>
  <c r="J27" i="1"/>
  <c r="E24" i="1"/>
  <c r="E26" i="1"/>
  <c r="J57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PW RTS</author>
  </authors>
  <commentList>
    <comment ref="S6" authorId="0" shapeId="0" xr:uid="{8659A9B1-FD75-40A4-82B8-27B2D7F536B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45AF674-0999-48FF-BCF5-796C834724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<sst xmlns="http://schemas.openxmlformats.org/spreadsheetml/2006/main" count="584" uniqueCount="259">
  <si>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</si>
  <si>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</si>
  <si>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</si>
  <si>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</si>
  <si>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</si>
  <si>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</si>
  <si>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</si>
  <si>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</si>
  <si>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</si>
  <si>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</si>
  <si>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</si>
  <si>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</si>
  <si>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</si>
  <si>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</si>
  <si>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</si>
  <si>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</si>
  <si>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</si>
  <si>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</si>
  <si>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</si>
  <si>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</si>
  <si>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</si>
  <si>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</si>
  <si>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</si>
  <si>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</si>
  <si>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</si>
  <si>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</si>
  <si>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</si>
  <si>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</si>
  <si>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</si>
  <si>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</si>
  <si>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</si>
  <si>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</si>
  <si>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</si>
  <si>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</si>
  <si>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</si>
  <si>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</si>
  <si>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</si>
  <si>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</si>
  <si>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</si>
  <si>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</si>
  <si>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</si>
  <si>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</si>
  <si>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</si>
  <si>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 xml:space="preserve"> </t>
  </si>
  <si>
    <t>Předláždění chodníku ul. Zahradní v úseku od Májové po sjednocení</t>
  </si>
  <si>
    <t>Objekt:</t>
  </si>
  <si>
    <t>Rozpočet:</t>
  </si>
  <si>
    <t>102020</t>
  </si>
  <si>
    <t>Stavba</t>
  </si>
  <si>
    <t>Stavební objekt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</si>
  <si>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</si>
  <si>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</si>
  <si>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</si>
  <si>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</si>
  <si>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</si>
  <si>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</si>
  <si>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</si>
  <si>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</si>
  <si>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8</t>
  </si>
  <si>
    <t>Trubní vedení</t>
  </si>
  <si>
    <t>91</t>
  </si>
  <si>
    <t>Doplňující práce na komunikaci</t>
  </si>
  <si>
    <t>M46</t>
  </si>
  <si>
    <t>Zemní práce při montážích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</si>
  <si>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</si>
  <si>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</si>
  <si>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</si>
  <si>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</si>
  <si>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</si>
  <si>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</si>
  <si>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</si>
  <si>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</si>
  <si>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</si>
  <si>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</si>
  <si>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</si>
  <si>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</si>
  <si>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</si>
  <si>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</si>
  <si>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</si>
  <si>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</si>
  <si>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</si>
  <si>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</si>
  <si>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</si>
  <si>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</si>
  <si>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</si>
  <si>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</si>
  <si>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</si>
  <si>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</si>
  <si>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</si>
  <si>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</si>
  <si>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</si>
  <si>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</si>
  <si>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</si>
  <si>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</si>
  <si>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</si>
  <si>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</si>
  <si>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</si>
  <si>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111104111R00</t>
  </si>
  <si>
    <t>Pokosení trávníku trávník parterový, v rovině nebo na svahu do 1:5, odvoz do 20 km se složením</t>
  </si>
  <si>
    <t>m2</t>
  </si>
  <si>
    <t>823-1</t>
  </si>
  <si>
    <t>RTS 20/ II</t>
  </si>
  <si>
    <t>Indiv</t>
  </si>
  <si>
    <t>Práce</t>
  </si>
  <si>
    <t>POL1_</t>
  </si>
  <si>
    <t>s případným naložením shrabků na dopravní prostředek, odvozem do 20 km a se složením,</t>
  </si>
  <si>
    <t>SPI</t>
  </si>
  <si>
    <t>zatravnění v konci úseku : 1,0</t>
  </si>
  <si>
    <t>VV</t>
  </si>
  <si>
    <t>113108310R00</t>
  </si>
  <si>
    <t>Odstranění podkladů nebo krytů živičných, v ploše jednotlivě do 50 m2, tloušťka vrstvy 100 mm</t>
  </si>
  <si>
    <t>822-1</t>
  </si>
  <si>
    <t>Odstranění asfaltu v místě doplnění jednořádku : 50*0,1</t>
  </si>
  <si>
    <t>131201112R00</t>
  </si>
  <si>
    <t>Hloubení nezapažených jam a zářezů do 1000 m3, v hornině 3, hloubení strojně</t>
  </si>
  <si>
    <t>m3</t>
  </si>
  <si>
    <t>800-1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</si>
  <si>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</si>
  <si>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Odstranění stávajících podkladních vrstev chodníku : 375*0,15</t>
  </si>
  <si>
    <t>Odstranění zeminy pod stávajícím chodníkem do úrovně pláně : 375*0,10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</si>
  <si>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</si>
  <si>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</si>
  <si>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</si>
  <si>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vykopaného materiálu na skládku, viz položka 131201111R00 : 93,75</t>
  </si>
  <si>
    <t>162701109RT3</t>
  </si>
  <si>
    <t>Vodorovné přemístění výkopku příplatek k ceně za každých dalších i započatých 1 000 m přes 10 000 m_x000D_
 z horniny 1 až 4</t>
  </si>
  <si>
    <t>Celková odvozná vzdálenost se předpokládá 30km</t>
  </si>
  <si>
    <t>POP</t>
  </si>
  <si>
    <t>viz položka 162701105R00 : 93,75*20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</si>
  <si>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</si>
  <si>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</si>
  <si>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</si>
  <si>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zelená plochy v konci úseku : 1,0</t>
  </si>
  <si>
    <t>00572400R</t>
  </si>
  <si>
    <t>směs travní parková, pro běžnou zátěž</t>
  </si>
  <si>
    <t>kg</t>
  </si>
  <si>
    <t>SPCM</t>
  </si>
  <si>
    <t>Specifikace</t>
  </si>
  <si>
    <t>POL3_</t>
  </si>
  <si>
    <t>0,025kg/m2 : 1,0*0,025</t>
  </si>
  <si>
    <t>181101102R00</t>
  </si>
  <si>
    <t>Úprava pláně v zářezech v hornině 1 až 4, se zhutněním</t>
  </si>
  <si>
    <t>vyrovnáním výškových rozdílů, ploch vodorovných a ploch do sklonu 1 : 5.</t>
  </si>
  <si>
    <t>planimetrováno ze situace : 375</t>
  </si>
  <si>
    <t>185804311R00</t>
  </si>
  <si>
    <t xml:space="preserve">Zalití rostlin vodou plocha do 20 m2,  </t>
  </si>
  <si>
    <t>předpoklad 5l/m2, 3x zalití : 5*0,001*3*1</t>
  </si>
  <si>
    <t>199000005R00</t>
  </si>
  <si>
    <t>Poplatky za skládku zeminy 1- 4, skupina 17 05 04 z Katalogu odpadů</t>
  </si>
  <si>
    <t>t</t>
  </si>
  <si>
    <t>2,1*206,25</t>
  </si>
  <si>
    <t>181301102R0R</t>
  </si>
  <si>
    <t>Rozprostření ornice, rovina, tl. 10-15 cm,do 500m2, včetně vhodného materiálu</t>
  </si>
  <si>
    <t>Vlastní</t>
  </si>
  <si>
    <t>v místě zelené plochy v konci úseku v tl. 0,15m : 1,0</t>
  </si>
  <si>
    <t>113106121R00</t>
  </si>
  <si>
    <t>Rozebrání komunikací pro pěší s jakýmkoliv ložem a výplní spár_x000D_
 z betonových nebo kameninových dlaždic nebo tvarovek</t>
  </si>
  <si>
    <t>s přemístěním hmot na skládku na vzdálenost do 3 m nebo s naložením na dopravní prostředek</t>
  </si>
  <si>
    <t>plocha stávajícího chodníku - dlaždice : 415</t>
  </si>
  <si>
    <t>113106231R00</t>
  </si>
  <si>
    <t>Rozebrání vozovek a ploch s jakoukoliv výplní spár _x000D_
 v jakékoliv ploše, ze zámkové dlažky, kladených do lože z kameniva</t>
  </si>
  <si>
    <t>Zámková dlažba nacházející se v ploše stávajícího chodníku a jevící se tak, že byla položena majitelem přilehlého sjezdu, bude odstraněna a předána majiteli přilehlého sjezdu. Zámková dlažba odstraněná z důvodu výškového dopojení nového chodníku a stávajícího chodníku bude zpětně použita právě pro toto výškové dopojení.</t>
  </si>
  <si>
    <t>odstranění zámkové dlažby - sjezdy v místě chodníku : 8+3</t>
  </si>
  <si>
    <t>odstranění zámkové dlažby - sjezdy - výškové dopojení : (3,5+9+5+4,7+5,5+2,3+4+4+5,9+12+4,8+4+4)*0,5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</si>
  <si>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</si>
  <si>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</si>
  <si>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</si>
  <si>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</si>
  <si>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odstranění stávajících silničních obrub : 300</t>
  </si>
  <si>
    <t>113201111R00</t>
  </si>
  <si>
    <t>Vytrhání obrub chodníkových ležatých</t>
  </si>
  <si>
    <t>6+50+30</t>
  </si>
  <si>
    <t>568111111R00</t>
  </si>
  <si>
    <t>Vyztužení podkladní vrstvy z geotextilie, sklon povrchu do 1:5, role šířky 3 m</t>
  </si>
  <si>
    <t>geotextilie pod vrstvou kačírku v předpokládané šířce 0,20m : (26+17)*0,2</t>
  </si>
  <si>
    <t>6936599RR</t>
  </si>
  <si>
    <t>Textilie separační 300 g/m2</t>
  </si>
  <si>
    <t>Odkaz na mn. položky pořadí 16 : 8,60000</t>
  </si>
  <si>
    <t>564861111RT2</t>
  </si>
  <si>
    <t>Podklad ze štěrkodrti s rozprostřením a zhutněním frakce 0-32 mm, tloušťka po zhutnění 200 mm</t>
  </si>
  <si>
    <t>Podkladní vrstvy konstrukce nového chodníku : 375</t>
  </si>
  <si>
    <t>596215040R00</t>
  </si>
  <si>
    <t>Kladení zámkové dlažby do drtě tloušťka dlažby 80 mm, tloušťka lože 40 mm</t>
  </si>
  <si>
    <t>s provedením lože z kameniva drceného, s vyplněním spár, s dvojitým hutněním a se smetením přebytečného materiálu na krajnici. S dodáním hmot pro lože a výplň spár.</t>
  </si>
  <si>
    <t>plocha nového chodníku : 375</t>
  </si>
  <si>
    <t>plocha dopojení sjezdů : 34,35</t>
  </si>
  <si>
    <t>59245292R1</t>
  </si>
  <si>
    <t>Dlažba přírodní  20x10x8</t>
  </si>
  <si>
    <t>Dlažba nového chodníku : 245</t>
  </si>
  <si>
    <t>59245292R2</t>
  </si>
  <si>
    <t>Dlažba reliéfní kontrastní 20x10x8</t>
  </si>
  <si>
    <t>Reliéfní dlažba : 36</t>
  </si>
  <si>
    <t>59245292R3</t>
  </si>
  <si>
    <t>Dlažba bez zkosených hran 20x20x8</t>
  </si>
  <si>
    <t>Bez zkosených hran : 93-0,4*(9+15,5)</t>
  </si>
  <si>
    <t>59245292R4</t>
  </si>
  <si>
    <t>Dlažba drážkovaná</t>
  </si>
  <si>
    <t>Umělá vodící linie : 0,4*(9+15,5)</t>
  </si>
  <si>
    <t>569231111R0R</t>
  </si>
  <si>
    <t>Zpevnění krajnic, kamen.těžené tl.10 cm</t>
  </si>
  <si>
    <t>Doplnění kačírku mezi novou obrubu a stávající oplocení v předpokládané šířce 0,20m : 0,2*(26+17)</t>
  </si>
  <si>
    <t>599141111R99</t>
  </si>
  <si>
    <t>Vyplnění spár živičnou zálivkou</t>
  </si>
  <si>
    <t>v místě doplnění jednořádku : 50</t>
  </si>
  <si>
    <t>899431111R00</t>
  </si>
  <si>
    <t>Výšková úprava uličního vstupu nebo vpustě do 20 cm zvýšením krytu šoupěte</t>
  </si>
  <si>
    <t>kus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</si>
  <si>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</si>
  <si>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Výšková úprava šoupat a pod. v místě nového chodníku : 1</t>
  </si>
  <si>
    <t>916261111RTR</t>
  </si>
  <si>
    <t>Osazení obruby z kostek drobných, s boční opěrou, včetně kostek drobných 10 cm, lože C 16/20 XF1</t>
  </si>
  <si>
    <t>Jednořádek z žulové kostky : 50</t>
  </si>
  <si>
    <t>917862111RRR</t>
  </si>
  <si>
    <t>Osazení stojat. obrub.bet. s opěrou,lože z C 16/20 XF1, včetně obrubníku 100/20/10</t>
  </si>
  <si>
    <t>Chodníkový obrubník : 297</t>
  </si>
  <si>
    <t>917862111RTR</t>
  </si>
  <si>
    <t>Osazení stojat. obrub.bet. s opěrou,lože z C 16/20 XF1, včetně obrubníku ABO 100/10/25</t>
  </si>
  <si>
    <t>Silniční obrubník : 300</t>
  </si>
  <si>
    <t>914991001RRR</t>
  </si>
  <si>
    <t>Montáž a demontáž dočasné značky včetně stojanu</t>
  </si>
  <si>
    <t>soubor</t>
  </si>
  <si>
    <t>Přechodné dopravní značení : 1</t>
  </si>
  <si>
    <t>460030081R00</t>
  </si>
  <si>
    <t>Řezání spáry v asfaltu nebo betonu</t>
  </si>
  <si>
    <t>v místě nového jednořádku 2x : 50*2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</si>
  <si>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</si>
  <si>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</si>
  <si>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</si>
  <si>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</si>
  <si>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asfalt : 5,0*0,1*2,1</t>
  </si>
  <si>
    <t>dlažba, předpoklad 30x30 s hmotností 7,5kg, 11,1 ks/m2 : 415*11,1*0,0075</t>
  </si>
  <si>
    <t>979081121R00</t>
  </si>
  <si>
    <t>Odvoz suti a vybouraných hmot na skládku příplatek za každý další 1 km</t>
  </si>
  <si>
    <t>Předpokládaná vzdálenost skládky 30km</t>
  </si>
  <si>
    <t>35,59875*29</t>
  </si>
  <si>
    <t>979990112R00</t>
  </si>
  <si>
    <t>Poplatek za skládku obalovaný asfalt , skupina 17 09 04 z Katalogu odpadů</t>
  </si>
  <si>
    <t>Skládkovné za asfalt a betonovou dlažbu : 35,59875</t>
  </si>
  <si>
    <t>00511 R</t>
  </si>
  <si>
    <t xml:space="preserve">Geodetické práce </t>
  </si>
  <si>
    <t>Soubor</t>
  </si>
  <si>
    <t>VRN</t>
  </si>
  <si>
    <t>POL99_8</t>
  </si>
  <si>
    <t>Včetně vytyčení stávajících inženýrských sítí : 1</t>
  </si>
  <si>
    <t>005121 R</t>
  </si>
  <si>
    <t>Zařízení staveniště</t>
  </si>
  <si>
    <t>Veškeré náklady spojené s vybudováním, provozem a odstraněním zařízení staveniště.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</si>
  <si>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</si>
  <si>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</si>
  <si>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</si>
  <si>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</si>
  <si>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</si>
  <si>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</si>
  <si>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</si>
  <si>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</si>
  <si>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</si>
  <si>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Zkoušky Edef,2 na pláni 2x a vrstvě ŠD rovněž 2x, celkem 4x : 4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</si>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</sst>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CmZi7yP2w7FY/wFoEqz0EEohNpAKKGY6ek5CziQDhepp788nghfVjQvEOLva5bwU40zRiMdvv5PA8O8bri+WEg==" saltValue="IxD7VOcfyyGGdRYeBcR08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0"/>
  <sheetViews>
    <sheetView showGridLines="0" topLeftCell="B20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47</v>
      </c>
      <c r="E2" s="115" t="s">
        <v>44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45</v>
      </c>
      <c r="C3" s="113"/>
      <c r="D3" s="119" t="s">
        <v>43</v>
      </c>
      <c r="E3" s="120" t="s">
        <v>43</v>
      </c>
      <c r="F3" s="121"/>
      <c r="G3" s="121"/>
      <c r="H3" s="121"/>
      <c r="I3" s="121"/>
      <c r="J3" s="122"/>
    </row>
    <row r="4" spans="1:15" ht="23.25" customHeight="1" x14ac:dyDescent="0.2">
      <c r="A4" s="111">
        <v>288</v>
      </c>
      <c r="B4" s="123" t="s">
        <v>46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SUMIF(F50:F56,A16,I50:I56)+SUMIF(F50:F56,"PSU",I50:I56)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SUMIF(F50:F56,A17,I50:I56)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SUMIF(F50:F56,A18,I50:I56)</f>
        <v>0</v>
      </c>
      <c r="J18" s="85"/>
    </row>
    <row r="19" spans="1:10" ht="23.25" customHeight="1" x14ac:dyDescent="0.2">
      <c r="A19" s="196" t="s">
        <v>68</v>
      </c>
      <c r="B19" s="38" t="s">
        <v>27</v>
      </c>
      <c r="C19" s="62"/>
      <c r="D19" s="63"/>
      <c r="E19" s="83"/>
      <c r="F19" s="84"/>
      <c r="G19" s="83"/>
      <c r="H19" s="84"/>
      <c r="I19" s="83">
        <f>SUMIF(F50:F56,A19,I50:I56)</f>
        <v>0</v>
      </c>
      <c r="J19" s="85"/>
    </row>
    <row r="20" spans="1:10" ht="23.25" customHeight="1" x14ac:dyDescent="0.2">
      <c r="A20" s="196" t="s">
        <v>67</v>
      </c>
      <c r="B20" s="38" t="s">
        <v>28</v>
      </c>
      <c r="C20" s="62"/>
      <c r="D20" s="63"/>
      <c r="E20" s="83"/>
      <c r="F20" s="84"/>
      <c r="G20" s="83"/>
      <c r="H20" s="84"/>
      <c r="I20" s="83">
        <f>SUMIF(F50:F56,A20,I50:I56)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48</v>
      </c>
      <c r="C39" s="148"/>
      <c r="D39" s="148"/>
      <c r="E39" s="148"/>
      <c r="F39" s="149">
        <f>'    Pol'!AE115</f>
        <v>0</v>
      </c>
      <c r="G39" s="150">
        <f>'    Pol'!AF115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/>
      <c r="C40" s="154" t="s">
        <v>49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43</v>
      </c>
      <c r="C41" s="154" t="s">
        <v>43</v>
      </c>
      <c r="D41" s="154"/>
      <c r="E41" s="154"/>
      <c r="F41" s="155">
        <f>'    Pol'!AE115</f>
        <v>0</v>
      </c>
      <c r="G41" s="156">
        <f>'    Pol'!AF115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    Pol'!AE115</f>
        <v>0</v>
      </c>
      <c r="G42" s="151">
        <f>'    Pol'!AF115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7"/>
      <c r="B43" s="160" t="s">
        <v>50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7" spans="1:10" ht="15.75" x14ac:dyDescent="0.25">
      <c r="B47" s="176" t="s">
        <v>52</v>
      </c>
    </row>
    <row r="49" spans="1:10" ht="25.5" customHeight="1" x14ac:dyDescent="0.2">
      <c r="A49" s="178"/>
      <c r="B49" s="181" t="s">
        <v>17</v>
      </c>
      <c r="C49" s="181" t="s">
        <v>5</v>
      </c>
      <c r="D49" s="182"/>
      <c r="E49" s="182"/>
      <c r="F49" s="183" t="s">
        <v>53</v>
      </c>
      <c r="G49" s="183"/>
      <c r="H49" s="183"/>
      <c r="I49" s="183" t="s">
        <v>29</v>
      </c>
      <c r="J49" s="183" t="s">
        <v>0</v>
      </c>
    </row>
    <row r="50" spans="1:10" ht="36.75" customHeight="1" x14ac:dyDescent="0.2">
      <c r="A50" s="179"/>
      <c r="B50" s="184" t="s">
        <v>54</v>
      </c>
      <c r="C50" s="185" t="s">
        <v>55</v>
      </c>
      <c r="D50" s="186"/>
      <c r="E50" s="186"/>
      <c r="F50" s="192" t="s">
        <v>24</v>
      </c>
      <c r="G50" s="193"/>
      <c r="H50" s="193"/>
      <c r="I50" s="193">
        <f>'    Pol'!G8</f>
        <v>0</v>
      </c>
      <c r="J50" s="190" t="str">
        <f>IF(I57=0,"",I50/I57*100)</f>
        <v/>
      </c>
    </row>
    <row r="51" spans="1:10" ht="36.75" customHeight="1" x14ac:dyDescent="0.2">
      <c r="A51" s="179"/>
      <c r="B51" s="184" t="s">
        <v>56</v>
      </c>
      <c r="C51" s="185" t="s">
        <v>57</v>
      </c>
      <c r="D51" s="186"/>
      <c r="E51" s="186"/>
      <c r="F51" s="192" t="s">
        <v>24</v>
      </c>
      <c r="G51" s="193"/>
      <c r="H51" s="193"/>
      <c r="I51" s="193">
        <f>'    Pol'!G53</f>
        <v>0</v>
      </c>
      <c r="J51" s="190" t="str">
        <f>IF(I57=0,"",I51/I57*100)</f>
        <v/>
      </c>
    </row>
    <row r="52" spans="1:10" ht="36.75" customHeight="1" x14ac:dyDescent="0.2">
      <c r="A52" s="179"/>
      <c r="B52" s="184" t="s">
        <v>58</v>
      </c>
      <c r="C52" s="185" t="s">
        <v>59</v>
      </c>
      <c r="D52" s="186"/>
      <c r="E52" s="186"/>
      <c r="F52" s="192" t="s">
        <v>24</v>
      </c>
      <c r="G52" s="193"/>
      <c r="H52" s="193"/>
      <c r="I52" s="193">
        <f>'    Pol'!G76</f>
        <v>0</v>
      </c>
      <c r="J52" s="190" t="str">
        <f>IF(I57=0,"",I52/I57*100)</f>
        <v/>
      </c>
    </row>
    <row r="53" spans="1:10" ht="36.75" customHeight="1" x14ac:dyDescent="0.2">
      <c r="A53" s="179"/>
      <c r="B53" s="184" t="s">
        <v>60</v>
      </c>
      <c r="C53" s="185" t="s">
        <v>61</v>
      </c>
      <c r="D53" s="186"/>
      <c r="E53" s="186"/>
      <c r="F53" s="192" t="s">
        <v>24</v>
      </c>
      <c r="G53" s="193"/>
      <c r="H53" s="193"/>
      <c r="I53" s="193">
        <f>'    Pol'!G80</f>
        <v>0</v>
      </c>
      <c r="J53" s="190" t="str">
        <f>IF(I57=0,"",I53/I57*100)</f>
        <v/>
      </c>
    </row>
    <row r="54" spans="1:10" ht="36.75" customHeight="1" x14ac:dyDescent="0.2">
      <c r="A54" s="179"/>
      <c r="B54" s="184" t="s">
        <v>62</v>
      </c>
      <c r="C54" s="185" t="s">
        <v>63</v>
      </c>
      <c r="D54" s="186"/>
      <c r="E54" s="186"/>
      <c r="F54" s="192" t="s">
        <v>26</v>
      </c>
      <c r="G54" s="193"/>
      <c r="H54" s="193"/>
      <c r="I54" s="193">
        <f>'    Pol'!G89</f>
        <v>0</v>
      </c>
      <c r="J54" s="190" t="str">
        <f>IF(I57=0,"",I54/I57*100)</f>
        <v/>
      </c>
    </row>
    <row r="55" spans="1:10" ht="36.75" customHeight="1" x14ac:dyDescent="0.2">
      <c r="A55" s="179"/>
      <c r="B55" s="184" t="s">
        <v>64</v>
      </c>
      <c r="C55" s="185" t="s">
        <v>65</v>
      </c>
      <c r="D55" s="186"/>
      <c r="E55" s="186"/>
      <c r="F55" s="192" t="s">
        <v>66</v>
      </c>
      <c r="G55" s="193"/>
      <c r="H55" s="193"/>
      <c r="I55" s="193">
        <f>'    Pol'!G92</f>
        <v>0</v>
      </c>
      <c r="J55" s="190" t="str">
        <f>IF(I57=0,"",I55/I57*100)</f>
        <v/>
      </c>
    </row>
    <row r="56" spans="1:10" ht="36.75" customHeight="1" x14ac:dyDescent="0.2">
      <c r="A56" s="179"/>
      <c r="B56" s="184" t="s">
        <v>67</v>
      </c>
      <c r="C56" s="185" t="s">
        <v>28</v>
      </c>
      <c r="D56" s="186"/>
      <c r="E56" s="186"/>
      <c r="F56" s="192" t="s">
        <v>67</v>
      </c>
      <c r="G56" s="193"/>
      <c r="H56" s="193"/>
      <c r="I56" s="193">
        <f>'    Pol'!G102</f>
        <v>0</v>
      </c>
      <c r="J56" s="190" t="str">
        <f>IF(I57=0,"",I56/I57*100)</f>
        <v/>
      </c>
    </row>
    <row r="57" spans="1:10" ht="25.5" customHeight="1" x14ac:dyDescent="0.2">
      <c r="A57" s="180"/>
      <c r="B57" s="187" t="s">
        <v>1</v>
      </c>
      <c r="C57" s="188"/>
      <c r="D57" s="189"/>
      <c r="E57" s="189"/>
      <c r="F57" s="194"/>
      <c r="G57" s="195"/>
      <c r="H57" s="195"/>
      <c r="I57" s="195">
        <f>SUM(I50:I56)</f>
        <v>0</v>
      </c>
      <c r="J57" s="191">
        <f>SUM(J50:J56)</f>
        <v>0</v>
      </c>
    </row>
    <row r="58" spans="1:10" x14ac:dyDescent="0.2">
      <c r="F58" s="135"/>
      <c r="G58" s="135"/>
      <c r="H58" s="135"/>
      <c r="I58" s="135"/>
      <c r="J58" s="136"/>
    </row>
    <row r="59" spans="1:10" x14ac:dyDescent="0.2">
      <c r="F59" s="135"/>
      <c r="G59" s="135"/>
      <c r="H59" s="135"/>
      <c r="I59" s="135"/>
      <c r="J59" s="136"/>
    </row>
    <row r="60" spans="1:10" x14ac:dyDescent="0.2">
      <c r="F60" s="135"/>
      <c r="G60" s="135"/>
      <c r="H60" s="135"/>
      <c r="I60" s="135"/>
      <c r="J60" s="136"/>
    </row>
  </sheetData>
  <sheetProtection algorithmName="SHA-512" hashValue="gAlzU3CXIZZ6BfxyqLqSOcXrlIrA3M+7s1J/Rv+MSXRAz0PLX1y5svIaox8qc1GPDfep1+WOupKvbbfK6RDz7Q==" saltValue="XiWFqjnaWPUdNEToEEI1a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5:E55"/>
    <mergeCell ref="C56:E56"/>
    <mergeCell ref="C50:E50"/>
    <mergeCell ref="C51:E51"/>
    <mergeCell ref="C52:E52"/>
    <mergeCell ref="C53:E53"/>
    <mergeCell ref="C54:E54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0NL74GWYRd+g59YB7wuIfMxpFnOENDcqKym7QFKRGR7H2coljgIl6BGccZlnHqLwGK/rBjsi5JnFUDfu/h+tzw==" saltValue="aX9SJucF0my1qNrSA2me7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51D92-87CA-4CB0-BDEE-592C8BCFAF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69</v>
      </c>
      <c r="B1" s="197"/>
      <c r="C1" s="197"/>
      <c r="D1" s="197"/>
      <c r="E1" s="197"/>
      <c r="F1" s="197"/>
      <c r="G1" s="197"/>
      <c r="AG1" t="s">
        <v>70</v>
      </c>
    </row>
    <row r="2" spans="1:60" ht="24.95" customHeight="1" x14ac:dyDescent="0.2">
      <c r="A2" s="198" t="s">
        <v>7</v>
      </c>
      <c r="B2" s="49" t="s">
        <v>47</v>
      </c>
      <c r="C2" s="201" t="s">
        <v>44</v>
      </c>
      <c r="D2" s="199"/>
      <c r="E2" s="199"/>
      <c r="F2" s="199"/>
      <c r="G2" s="200"/>
      <c r="AG2" t="s">
        <v>71</v>
      </c>
    </row>
    <row r="3" spans="1:60" ht="24.95" customHeight="1" x14ac:dyDescent="0.2">
      <c r="A3" s="198" t="s">
        <v>8</v>
      </c>
      <c r="B3" s="49" t="s">
        <v>43</v>
      </c>
      <c r="C3" s="201" t="s">
        <v>43</v>
      </c>
      <c r="D3" s="199"/>
      <c r="E3" s="199"/>
      <c r="F3" s="199"/>
      <c r="G3" s="200"/>
      <c r="AC3" s="177" t="s">
        <v>71</v>
      </c>
      <c r="AG3" t="s">
        <v>72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73</v>
      </c>
    </row>
    <row r="5" spans="1:60" x14ac:dyDescent="0.2">
      <c r="D5" s="10"/>
    </row>
    <row r="6" spans="1:60" ht="38.25" x14ac:dyDescent="0.2">
      <c r="A6" s="208" t="s">
        <v>74</v>
      </c>
      <c r="B6" s="210" t="s">
        <v>75</v>
      </c>
      <c r="C6" s="210" t="s">
        <v>76</v>
      </c>
      <c r="D6" s="209" t="s">
        <v>77</v>
      </c>
      <c r="E6" s="208" t="s">
        <v>78</v>
      </c>
      <c r="F6" s="207" t="s">
        <v>79</v>
      </c>
      <c r="G6" s="208" t="s">
        <v>29</v>
      </c>
      <c r="H6" s="211" t="s">
        <v>30</v>
      </c>
      <c r="I6" s="211" t="s">
        <v>80</v>
      </c>
      <c r="J6" s="211" t="s">
        <v>31</v>
      </c>
      <c r="K6" s="211" t="s">
        <v>81</v>
      </c>
      <c r="L6" s="211" t="s">
        <v>82</v>
      </c>
      <c r="M6" s="211" t="s">
        <v>83</v>
      </c>
      <c r="N6" s="211" t="s">
        <v>84</v>
      </c>
      <c r="O6" s="211" t="s">
        <v>85</v>
      </c>
      <c r="P6" s="211" t="s">
        <v>86</v>
      </c>
      <c r="Q6" s="211" t="s">
        <v>87</v>
      </c>
      <c r="R6" s="211" t="s">
        <v>88</v>
      </c>
      <c r="S6" s="211" t="s">
        <v>89</v>
      </c>
      <c r="T6" s="211" t="s">
        <v>90</v>
      </c>
      <c r="U6" s="211" t="s">
        <v>91</v>
      </c>
      <c r="V6" s="211" t="s">
        <v>92</v>
      </c>
      <c r="W6" s="211" t="s">
        <v>93</v>
      </c>
      <c r="X6" s="211" t="s">
        <v>94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25" t="s">
        <v>95</v>
      </c>
      <c r="B8" s="226" t="s">
        <v>54</v>
      </c>
      <c r="C8" s="243" t="s">
        <v>55</v>
      </c>
      <c r="D8" s="227"/>
      <c r="E8" s="228"/>
      <c r="F8" s="229"/>
      <c r="G8" s="229">
        <f>SUMIF(AG9:AG52,"&lt;&gt;NOR",G9:G52)</f>
        <v>0</v>
      </c>
      <c r="H8" s="229"/>
      <c r="I8" s="229">
        <f>SUM(I9:I52)</f>
        <v>0</v>
      </c>
      <c r="J8" s="229"/>
      <c r="K8" s="229">
        <f>SUM(K9:K52)</f>
        <v>0</v>
      </c>
      <c r="L8" s="229"/>
      <c r="M8" s="229">
        <f>SUM(M9:M52)</f>
        <v>0</v>
      </c>
      <c r="N8" s="229"/>
      <c r="O8" s="229">
        <f>SUM(O9:O52)</f>
        <v>0</v>
      </c>
      <c r="P8" s="229"/>
      <c r="Q8" s="229">
        <f>SUM(Q9:Q52)</f>
        <v>168.49</v>
      </c>
      <c r="R8" s="229"/>
      <c r="S8" s="229"/>
      <c r="T8" s="230"/>
      <c r="U8" s="224"/>
      <c r="V8" s="224">
        <f>SUM(V9:V52)</f>
        <v>142.87</v>
      </c>
      <c r="W8" s="224"/>
      <c r="X8" s="224"/>
      <c r="AG8" t="s">
        <v>96</v>
      </c>
    </row>
    <row r="9" spans="1:60" ht="22.5" outlineLevel="1" x14ac:dyDescent="0.2">
      <c r="A9" s="231">
        <v>1</v>
      </c>
      <c r="B9" s="232" t="s">
        <v>97</v>
      </c>
      <c r="C9" s="244" t="s">
        <v>98</v>
      </c>
      <c r="D9" s="233" t="s">
        <v>99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0</v>
      </c>
      <c r="O9" s="236">
        <f>ROUND(E9*N9,2)</f>
        <v>0</v>
      </c>
      <c r="P9" s="236">
        <v>0</v>
      </c>
      <c r="Q9" s="236">
        <f>ROUND(E9*P9,2)</f>
        <v>0</v>
      </c>
      <c r="R9" s="236" t="s">
        <v>100</v>
      </c>
      <c r="S9" s="236" t="s">
        <v>101</v>
      </c>
      <c r="T9" s="237" t="s">
        <v>102</v>
      </c>
      <c r="U9" s="221">
        <v>8.9999999999999993E-3</v>
      </c>
      <c r="V9" s="221">
        <f>ROUND(E9*U9,2)</f>
        <v>0.01</v>
      </c>
      <c r="W9" s="221"/>
      <c r="X9" s="221" t="s">
        <v>103</v>
      </c>
      <c r="Y9" s="212"/>
      <c r="Z9" s="212"/>
      <c r="AA9" s="212"/>
      <c r="AB9" s="212"/>
      <c r="AC9" s="212"/>
      <c r="AD9" s="212"/>
      <c r="AE9" s="212"/>
      <c r="AF9" s="212"/>
      <c r="AG9" s="212" t="s">
        <v>104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45" t="s">
        <v>105</v>
      </c>
      <c r="D10" s="238"/>
      <c r="E10" s="238"/>
      <c r="F10" s="238"/>
      <c r="G10" s="238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12"/>
      <c r="Z10" s="212"/>
      <c r="AA10" s="212"/>
      <c r="AB10" s="212"/>
      <c r="AC10" s="212"/>
      <c r="AD10" s="212"/>
      <c r="AE10" s="212"/>
      <c r="AF10" s="212"/>
      <c r="AG10" s="212" t="s">
        <v>106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46" t="s">
        <v>107</v>
      </c>
      <c r="D11" s="222"/>
      <c r="E11" s="223">
        <v>1</v>
      </c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12"/>
      <c r="Z11" s="212"/>
      <c r="AA11" s="212"/>
      <c r="AB11" s="212"/>
      <c r="AC11" s="212"/>
      <c r="AD11" s="212"/>
      <c r="AE11" s="212"/>
      <c r="AF11" s="212"/>
      <c r="AG11" s="212" t="s">
        <v>108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31">
        <v>2</v>
      </c>
      <c r="B12" s="232" t="s">
        <v>109</v>
      </c>
      <c r="C12" s="244" t="s">
        <v>110</v>
      </c>
      <c r="D12" s="233" t="s">
        <v>99</v>
      </c>
      <c r="E12" s="234">
        <v>5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0</v>
      </c>
      <c r="O12" s="236">
        <f>ROUND(E12*N12,2)</f>
        <v>0</v>
      </c>
      <c r="P12" s="236">
        <v>0.22</v>
      </c>
      <c r="Q12" s="236">
        <f>ROUND(E12*P12,2)</f>
        <v>1.1000000000000001</v>
      </c>
      <c r="R12" s="236" t="s">
        <v>111</v>
      </c>
      <c r="S12" s="236" t="s">
        <v>101</v>
      </c>
      <c r="T12" s="237" t="s">
        <v>102</v>
      </c>
      <c r="U12" s="221">
        <v>0.38</v>
      </c>
      <c r="V12" s="221">
        <f>ROUND(E12*U12,2)</f>
        <v>1.9</v>
      </c>
      <c r="W12" s="221"/>
      <c r="X12" s="221" t="s">
        <v>103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104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46" t="s">
        <v>112</v>
      </c>
      <c r="D13" s="222"/>
      <c r="E13" s="223">
        <v>5</v>
      </c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12"/>
      <c r="Z13" s="212"/>
      <c r="AA13" s="212"/>
      <c r="AB13" s="212"/>
      <c r="AC13" s="212"/>
      <c r="AD13" s="212"/>
      <c r="AE13" s="212"/>
      <c r="AF13" s="212"/>
      <c r="AG13" s="212" t="s">
        <v>108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1">
        <v>3</v>
      </c>
      <c r="B14" s="232" t="s">
        <v>113</v>
      </c>
      <c r="C14" s="244" t="s">
        <v>114</v>
      </c>
      <c r="D14" s="233" t="s">
        <v>115</v>
      </c>
      <c r="E14" s="234">
        <v>93.75</v>
      </c>
      <c r="F14" s="235"/>
      <c r="G14" s="236">
        <f>ROUND(E14*F14,2)</f>
        <v>0</v>
      </c>
      <c r="H14" s="235"/>
      <c r="I14" s="236">
        <f>ROUND(E14*H14,2)</f>
        <v>0</v>
      </c>
      <c r="J14" s="235"/>
      <c r="K14" s="236">
        <f>ROUND(E14*J14,2)</f>
        <v>0</v>
      </c>
      <c r="L14" s="236">
        <v>21</v>
      </c>
      <c r="M14" s="236">
        <f>G14*(1+L14/100)</f>
        <v>0</v>
      </c>
      <c r="N14" s="236">
        <v>0</v>
      </c>
      <c r="O14" s="236">
        <f>ROUND(E14*N14,2)</f>
        <v>0</v>
      </c>
      <c r="P14" s="236">
        <v>0</v>
      </c>
      <c r="Q14" s="236">
        <f>ROUND(E14*P14,2)</f>
        <v>0</v>
      </c>
      <c r="R14" s="236" t="s">
        <v>116</v>
      </c>
      <c r="S14" s="236" t="s">
        <v>101</v>
      </c>
      <c r="T14" s="237" t="s">
        <v>102</v>
      </c>
      <c r="U14" s="221">
        <v>0.11</v>
      </c>
      <c r="V14" s="221">
        <f>ROUND(E14*U14,2)</f>
        <v>10.31</v>
      </c>
      <c r="W14" s="221"/>
      <c r="X14" s="221" t="s">
        <v>103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104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33.75" outlineLevel="1" x14ac:dyDescent="0.2">
      <c r="A15" s="219"/>
      <c r="B15" s="220"/>
      <c r="C15" s="245" t="s">
        <v>117</v>
      </c>
      <c r="D15" s="238"/>
      <c r="E15" s="238"/>
      <c r="F15" s="238"/>
      <c r="G15" s="238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12"/>
      <c r="Z15" s="212"/>
      <c r="AA15" s="212"/>
      <c r="AB15" s="212"/>
      <c r="AC15" s="212"/>
      <c r="AD15" s="212"/>
      <c r="AE15" s="212"/>
      <c r="AF15" s="212"/>
      <c r="AG15" s="212" t="s">
        <v>106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39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46" t="s">
        <v>118</v>
      </c>
      <c r="D16" s="222"/>
      <c r="E16" s="223">
        <v>56.25</v>
      </c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12"/>
      <c r="Z16" s="212"/>
      <c r="AA16" s="212"/>
      <c r="AB16" s="212"/>
      <c r="AC16" s="212"/>
      <c r="AD16" s="212"/>
      <c r="AE16" s="212"/>
      <c r="AF16" s="212"/>
      <c r="AG16" s="212" t="s">
        <v>108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46" t="s">
        <v>119</v>
      </c>
      <c r="D17" s="222"/>
      <c r="E17" s="223">
        <v>37.5</v>
      </c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12"/>
      <c r="Z17" s="212"/>
      <c r="AA17" s="212"/>
      <c r="AB17" s="212"/>
      <c r="AC17" s="212"/>
      <c r="AD17" s="212"/>
      <c r="AE17" s="212"/>
      <c r="AF17" s="212"/>
      <c r="AG17" s="212" t="s">
        <v>108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1">
        <v>4</v>
      </c>
      <c r="B18" s="232" t="s">
        <v>120</v>
      </c>
      <c r="C18" s="244" t="s">
        <v>121</v>
      </c>
      <c r="D18" s="233" t="s">
        <v>115</v>
      </c>
      <c r="E18" s="234">
        <v>93.75</v>
      </c>
      <c r="F18" s="235"/>
      <c r="G18" s="236">
        <f>ROUND(E18*F18,2)</f>
        <v>0</v>
      </c>
      <c r="H18" s="235"/>
      <c r="I18" s="236">
        <f>ROUND(E18*H18,2)</f>
        <v>0</v>
      </c>
      <c r="J18" s="235"/>
      <c r="K18" s="236">
        <f>ROUND(E18*J18,2)</f>
        <v>0</v>
      </c>
      <c r="L18" s="236">
        <v>21</v>
      </c>
      <c r="M18" s="236">
        <f>G18*(1+L18/100)</f>
        <v>0</v>
      </c>
      <c r="N18" s="236">
        <v>0</v>
      </c>
      <c r="O18" s="236">
        <f>ROUND(E18*N18,2)</f>
        <v>0</v>
      </c>
      <c r="P18" s="236">
        <v>0</v>
      </c>
      <c r="Q18" s="236">
        <f>ROUND(E18*P18,2)</f>
        <v>0</v>
      </c>
      <c r="R18" s="236" t="s">
        <v>116</v>
      </c>
      <c r="S18" s="236" t="s">
        <v>101</v>
      </c>
      <c r="T18" s="237" t="s">
        <v>102</v>
      </c>
      <c r="U18" s="221">
        <v>0.01</v>
      </c>
      <c r="V18" s="221">
        <f>ROUND(E18*U18,2)</f>
        <v>0.94</v>
      </c>
      <c r="W18" s="221"/>
      <c r="X18" s="221" t="s">
        <v>103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104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45" t="s">
        <v>122</v>
      </c>
      <c r="D19" s="238"/>
      <c r="E19" s="238"/>
      <c r="F19" s="238"/>
      <c r="G19" s="238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12"/>
      <c r="Z19" s="212"/>
      <c r="AA19" s="212"/>
      <c r="AB19" s="212"/>
      <c r="AC19" s="212"/>
      <c r="AD19" s="212"/>
      <c r="AE19" s="212"/>
      <c r="AF19" s="212"/>
      <c r="AG19" s="212" t="s">
        <v>106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46" t="s">
        <v>123</v>
      </c>
      <c r="D20" s="222"/>
      <c r="E20" s="223">
        <v>93.75</v>
      </c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12"/>
      <c r="Z20" s="212"/>
      <c r="AA20" s="212"/>
      <c r="AB20" s="212"/>
      <c r="AC20" s="212"/>
      <c r="AD20" s="212"/>
      <c r="AE20" s="212"/>
      <c r="AF20" s="212"/>
      <c r="AG20" s="212" t="s">
        <v>108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ht="33.75" outlineLevel="1" x14ac:dyDescent="0.2">
      <c r="A21" s="231">
        <v>5</v>
      </c>
      <c r="B21" s="232" t="s">
        <v>124</v>
      </c>
      <c r="C21" s="244" t="s">
        <v>125</v>
      </c>
      <c r="D21" s="233" t="s">
        <v>115</v>
      </c>
      <c r="E21" s="234">
        <v>1875</v>
      </c>
      <c r="F21" s="235"/>
      <c r="G21" s="236">
        <f>ROUND(E21*F21,2)</f>
        <v>0</v>
      </c>
      <c r="H21" s="235"/>
      <c r="I21" s="236">
        <f>ROUND(E21*H21,2)</f>
        <v>0</v>
      </c>
      <c r="J21" s="235"/>
      <c r="K21" s="236">
        <f>ROUND(E21*J21,2)</f>
        <v>0</v>
      </c>
      <c r="L21" s="236">
        <v>21</v>
      </c>
      <c r="M21" s="236">
        <f>G21*(1+L21/100)</f>
        <v>0</v>
      </c>
      <c r="N21" s="236">
        <v>0</v>
      </c>
      <c r="O21" s="236">
        <f>ROUND(E21*N21,2)</f>
        <v>0</v>
      </c>
      <c r="P21" s="236">
        <v>0</v>
      </c>
      <c r="Q21" s="236">
        <f>ROUND(E21*P21,2)</f>
        <v>0</v>
      </c>
      <c r="R21" s="236" t="s">
        <v>116</v>
      </c>
      <c r="S21" s="236" t="s">
        <v>101</v>
      </c>
      <c r="T21" s="237" t="s">
        <v>102</v>
      </c>
      <c r="U21" s="221">
        <v>0</v>
      </c>
      <c r="V21" s="221">
        <f>ROUND(E21*U21,2)</f>
        <v>0</v>
      </c>
      <c r="W21" s="221"/>
      <c r="X21" s="221" t="s">
        <v>103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104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45" t="s">
        <v>122</v>
      </c>
      <c r="D22" s="238"/>
      <c r="E22" s="238"/>
      <c r="F22" s="238"/>
      <c r="G22" s="238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12"/>
      <c r="Z22" s="212"/>
      <c r="AA22" s="212"/>
      <c r="AB22" s="212"/>
      <c r="AC22" s="212"/>
      <c r="AD22" s="212"/>
      <c r="AE22" s="212"/>
      <c r="AF22" s="212"/>
      <c r="AG22" s="212" t="s">
        <v>106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47" t="s">
        <v>126</v>
      </c>
      <c r="D23" s="240"/>
      <c r="E23" s="240"/>
      <c r="F23" s="240"/>
      <c r="G23" s="240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12"/>
      <c r="Z23" s="212"/>
      <c r="AA23" s="212"/>
      <c r="AB23" s="212"/>
      <c r="AC23" s="212"/>
      <c r="AD23" s="212"/>
      <c r="AE23" s="212"/>
      <c r="AF23" s="212"/>
      <c r="AG23" s="212" t="s">
        <v>127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46" t="s">
        <v>128</v>
      </c>
      <c r="D24" s="222"/>
      <c r="E24" s="223">
        <v>1875</v>
      </c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12"/>
      <c r="Z24" s="212"/>
      <c r="AA24" s="212"/>
      <c r="AB24" s="212"/>
      <c r="AC24" s="212"/>
      <c r="AD24" s="212"/>
      <c r="AE24" s="212"/>
      <c r="AF24" s="212"/>
      <c r="AG24" s="212" t="s">
        <v>108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31">
        <v>6</v>
      </c>
      <c r="B25" s="232" t="s">
        <v>129</v>
      </c>
      <c r="C25" s="244" t="s">
        <v>130</v>
      </c>
      <c r="D25" s="233" t="s">
        <v>99</v>
      </c>
      <c r="E25" s="234">
        <v>1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0</v>
      </c>
      <c r="O25" s="236">
        <f>ROUND(E25*N25,2)</f>
        <v>0</v>
      </c>
      <c r="P25" s="236">
        <v>0</v>
      </c>
      <c r="Q25" s="236">
        <f>ROUND(E25*P25,2)</f>
        <v>0</v>
      </c>
      <c r="R25" s="236" t="s">
        <v>100</v>
      </c>
      <c r="S25" s="236" t="s">
        <v>101</v>
      </c>
      <c r="T25" s="237" t="s">
        <v>102</v>
      </c>
      <c r="U25" s="221">
        <v>0.06</v>
      </c>
      <c r="V25" s="221">
        <f>ROUND(E25*U25,2)</f>
        <v>0.06</v>
      </c>
      <c r="W25" s="221"/>
      <c r="X25" s="221" t="s">
        <v>103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104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45" t="s">
        <v>131</v>
      </c>
      <c r="D26" s="238"/>
      <c r="E26" s="238"/>
      <c r="F26" s="238"/>
      <c r="G26" s="238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12"/>
      <c r="Z26" s="212"/>
      <c r="AA26" s="212"/>
      <c r="AB26" s="212"/>
      <c r="AC26" s="212"/>
      <c r="AD26" s="212"/>
      <c r="AE26" s="212"/>
      <c r="AF26" s="212"/>
      <c r="AG26" s="212" t="s">
        <v>106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46" t="s">
        <v>132</v>
      </c>
      <c r="D27" s="222"/>
      <c r="E27" s="223">
        <v>1</v>
      </c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12"/>
      <c r="Z27" s="212"/>
      <c r="AA27" s="212"/>
      <c r="AB27" s="212"/>
      <c r="AC27" s="212"/>
      <c r="AD27" s="212"/>
      <c r="AE27" s="212"/>
      <c r="AF27" s="212"/>
      <c r="AG27" s="212" t="s">
        <v>108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1">
        <v>7</v>
      </c>
      <c r="B28" s="232" t="s">
        <v>133</v>
      </c>
      <c r="C28" s="244" t="s">
        <v>134</v>
      </c>
      <c r="D28" s="233" t="s">
        <v>135</v>
      </c>
      <c r="E28" s="234">
        <v>2.5000000000000001E-2</v>
      </c>
      <c r="F28" s="235"/>
      <c r="G28" s="236">
        <f>ROUND(E28*F28,2)</f>
        <v>0</v>
      </c>
      <c r="H28" s="235"/>
      <c r="I28" s="236">
        <f>ROUND(E28*H28,2)</f>
        <v>0</v>
      </c>
      <c r="J28" s="235"/>
      <c r="K28" s="236">
        <f>ROUND(E28*J28,2)</f>
        <v>0</v>
      </c>
      <c r="L28" s="236">
        <v>21</v>
      </c>
      <c r="M28" s="236">
        <f>G28*(1+L28/100)</f>
        <v>0</v>
      </c>
      <c r="N28" s="236">
        <v>1E-3</v>
      </c>
      <c r="O28" s="236">
        <f>ROUND(E28*N28,2)</f>
        <v>0</v>
      </c>
      <c r="P28" s="236">
        <v>0</v>
      </c>
      <c r="Q28" s="236">
        <f>ROUND(E28*P28,2)</f>
        <v>0</v>
      </c>
      <c r="R28" s="236" t="s">
        <v>136</v>
      </c>
      <c r="S28" s="236" t="s">
        <v>101</v>
      </c>
      <c r="T28" s="237" t="s">
        <v>102</v>
      </c>
      <c r="U28" s="221">
        <v>0</v>
      </c>
      <c r="V28" s="221">
        <f>ROUND(E28*U28,2)</f>
        <v>0</v>
      </c>
      <c r="W28" s="221"/>
      <c r="X28" s="221" t="s">
        <v>137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138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46" t="s">
        <v>139</v>
      </c>
      <c r="D29" s="222"/>
      <c r="E29" s="223">
        <v>2.5000000000000001E-2</v>
      </c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12"/>
      <c r="Z29" s="212"/>
      <c r="AA29" s="212"/>
      <c r="AB29" s="212"/>
      <c r="AC29" s="212"/>
      <c r="AD29" s="212"/>
      <c r="AE29" s="212"/>
      <c r="AF29" s="212"/>
      <c r="AG29" s="212" t="s">
        <v>108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31">
        <v>8</v>
      </c>
      <c r="B30" s="232" t="s">
        <v>140</v>
      </c>
      <c r="C30" s="244" t="s">
        <v>141</v>
      </c>
      <c r="D30" s="233" t="s">
        <v>99</v>
      </c>
      <c r="E30" s="234">
        <v>375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6">
        <v>0</v>
      </c>
      <c r="O30" s="236">
        <f>ROUND(E30*N30,2)</f>
        <v>0</v>
      </c>
      <c r="P30" s="236">
        <v>0</v>
      </c>
      <c r="Q30" s="236">
        <f>ROUND(E30*P30,2)</f>
        <v>0</v>
      </c>
      <c r="R30" s="236" t="s">
        <v>116</v>
      </c>
      <c r="S30" s="236" t="s">
        <v>101</v>
      </c>
      <c r="T30" s="237" t="s">
        <v>102</v>
      </c>
      <c r="U30" s="221">
        <v>0.02</v>
      </c>
      <c r="V30" s="221">
        <f>ROUND(E30*U30,2)</f>
        <v>7.5</v>
      </c>
      <c r="W30" s="221"/>
      <c r="X30" s="221" t="s">
        <v>103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104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45" t="s">
        <v>142</v>
      </c>
      <c r="D31" s="238"/>
      <c r="E31" s="238"/>
      <c r="F31" s="238"/>
      <c r="G31" s="238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12"/>
      <c r="Z31" s="212"/>
      <c r="AA31" s="212"/>
      <c r="AB31" s="212"/>
      <c r="AC31" s="212"/>
      <c r="AD31" s="212"/>
      <c r="AE31" s="212"/>
      <c r="AF31" s="212"/>
      <c r="AG31" s="212" t="s">
        <v>106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46" t="s">
        <v>143</v>
      </c>
      <c r="D32" s="222"/>
      <c r="E32" s="223">
        <v>375</v>
      </c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12"/>
      <c r="Z32" s="212"/>
      <c r="AA32" s="212"/>
      <c r="AB32" s="212"/>
      <c r="AC32" s="212"/>
      <c r="AD32" s="212"/>
      <c r="AE32" s="212"/>
      <c r="AF32" s="212"/>
      <c r="AG32" s="212" t="s">
        <v>108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1">
        <v>9</v>
      </c>
      <c r="B33" s="232" t="s">
        <v>144</v>
      </c>
      <c r="C33" s="244" t="s">
        <v>145</v>
      </c>
      <c r="D33" s="233" t="s">
        <v>115</v>
      </c>
      <c r="E33" s="234">
        <v>1.4999999999999999E-2</v>
      </c>
      <c r="F33" s="235"/>
      <c r="G33" s="236">
        <f>ROUND(E33*F33,2)</f>
        <v>0</v>
      </c>
      <c r="H33" s="235"/>
      <c r="I33" s="236">
        <f>ROUND(E33*H33,2)</f>
        <v>0</v>
      </c>
      <c r="J33" s="235"/>
      <c r="K33" s="236">
        <f>ROUND(E33*J33,2)</f>
        <v>0</v>
      </c>
      <c r="L33" s="236">
        <v>21</v>
      </c>
      <c r="M33" s="236">
        <f>G33*(1+L33/100)</f>
        <v>0</v>
      </c>
      <c r="N33" s="236">
        <v>0</v>
      </c>
      <c r="O33" s="236">
        <f>ROUND(E33*N33,2)</f>
        <v>0</v>
      </c>
      <c r="P33" s="236">
        <v>0</v>
      </c>
      <c r="Q33" s="236">
        <f>ROUND(E33*P33,2)</f>
        <v>0</v>
      </c>
      <c r="R33" s="236" t="s">
        <v>100</v>
      </c>
      <c r="S33" s="236" t="s">
        <v>101</v>
      </c>
      <c r="T33" s="237" t="s">
        <v>102</v>
      </c>
      <c r="U33" s="221">
        <v>1.2</v>
      </c>
      <c r="V33" s="221">
        <f>ROUND(E33*U33,2)</f>
        <v>0.02</v>
      </c>
      <c r="W33" s="221"/>
      <c r="X33" s="221" t="s">
        <v>103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104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46" t="s">
        <v>146</v>
      </c>
      <c r="D34" s="222"/>
      <c r="E34" s="223">
        <v>1.4999999999999999E-2</v>
      </c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12"/>
      <c r="Z34" s="212"/>
      <c r="AA34" s="212"/>
      <c r="AB34" s="212"/>
      <c r="AC34" s="212"/>
      <c r="AD34" s="212"/>
      <c r="AE34" s="212"/>
      <c r="AF34" s="212"/>
      <c r="AG34" s="212" t="s">
        <v>108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31">
        <v>10</v>
      </c>
      <c r="B35" s="232" t="s">
        <v>147</v>
      </c>
      <c r="C35" s="244" t="s">
        <v>148</v>
      </c>
      <c r="D35" s="233" t="s">
        <v>149</v>
      </c>
      <c r="E35" s="234">
        <v>433.125</v>
      </c>
      <c r="F35" s="235"/>
      <c r="G35" s="236">
        <f>ROUND(E35*F35,2)</f>
        <v>0</v>
      </c>
      <c r="H35" s="235"/>
      <c r="I35" s="236">
        <f>ROUND(E35*H35,2)</f>
        <v>0</v>
      </c>
      <c r="J35" s="235"/>
      <c r="K35" s="236">
        <f>ROUND(E35*J35,2)</f>
        <v>0</v>
      </c>
      <c r="L35" s="236">
        <v>21</v>
      </c>
      <c r="M35" s="236">
        <f>G35*(1+L35/100)</f>
        <v>0</v>
      </c>
      <c r="N35" s="236">
        <v>0</v>
      </c>
      <c r="O35" s="236">
        <f>ROUND(E35*N35,2)</f>
        <v>0</v>
      </c>
      <c r="P35" s="236">
        <v>0</v>
      </c>
      <c r="Q35" s="236">
        <f>ROUND(E35*P35,2)</f>
        <v>0</v>
      </c>
      <c r="R35" s="236" t="s">
        <v>116</v>
      </c>
      <c r="S35" s="236" t="s">
        <v>101</v>
      </c>
      <c r="T35" s="237" t="s">
        <v>102</v>
      </c>
      <c r="U35" s="221">
        <v>0</v>
      </c>
      <c r="V35" s="221">
        <f>ROUND(E35*U35,2)</f>
        <v>0</v>
      </c>
      <c r="W35" s="221"/>
      <c r="X35" s="221" t="s">
        <v>103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104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46" t="s">
        <v>150</v>
      </c>
      <c r="D36" s="222"/>
      <c r="E36" s="223">
        <v>433.125</v>
      </c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12"/>
      <c r="Z36" s="212"/>
      <c r="AA36" s="212"/>
      <c r="AB36" s="212"/>
      <c r="AC36" s="212"/>
      <c r="AD36" s="212"/>
      <c r="AE36" s="212"/>
      <c r="AF36" s="212"/>
      <c r="AG36" s="212" t="s">
        <v>108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1">
        <v>11</v>
      </c>
      <c r="B37" s="232" t="s">
        <v>151</v>
      </c>
      <c r="C37" s="244" t="s">
        <v>152</v>
      </c>
      <c r="D37" s="233" t="s">
        <v>99</v>
      </c>
      <c r="E37" s="234">
        <v>1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0</v>
      </c>
      <c r="O37" s="236">
        <f>ROUND(E37*N37,2)</f>
        <v>0</v>
      </c>
      <c r="P37" s="236">
        <v>0</v>
      </c>
      <c r="Q37" s="236">
        <f>ROUND(E37*P37,2)</f>
        <v>0</v>
      </c>
      <c r="R37" s="236"/>
      <c r="S37" s="236" t="s">
        <v>153</v>
      </c>
      <c r="T37" s="237" t="s">
        <v>102</v>
      </c>
      <c r="U37" s="221">
        <v>0.18</v>
      </c>
      <c r="V37" s="221">
        <f>ROUND(E37*U37,2)</f>
        <v>0.18</v>
      </c>
      <c r="W37" s="221"/>
      <c r="X37" s="221" t="s">
        <v>103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104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46" t="s">
        <v>154</v>
      </c>
      <c r="D38" s="222"/>
      <c r="E38" s="223">
        <v>1</v>
      </c>
      <c r="F38" s="221"/>
      <c r="G38" s="221"/>
      <c r="H38" s="221"/>
      <c r="I38" s="221"/>
      <c r="J38" s="221"/>
      <c r="K38" s="221"/>
      <c r="L38" s="221"/>
      <c r="M38" s="221"/>
      <c r="N38" s="221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12"/>
      <c r="Z38" s="212"/>
      <c r="AA38" s="212"/>
      <c r="AB38" s="212"/>
      <c r="AC38" s="212"/>
      <c r="AD38" s="212"/>
      <c r="AE38" s="212"/>
      <c r="AF38" s="212"/>
      <c r="AG38" s="212" t="s">
        <v>108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1">
        <v>12</v>
      </c>
      <c r="B39" s="232" t="s">
        <v>155</v>
      </c>
      <c r="C39" s="244" t="s">
        <v>156</v>
      </c>
      <c r="D39" s="233" t="s">
        <v>99</v>
      </c>
      <c r="E39" s="234">
        <v>415</v>
      </c>
      <c r="F39" s="235"/>
      <c r="G39" s="236">
        <f>ROUND(E39*F39,2)</f>
        <v>0</v>
      </c>
      <c r="H39" s="235"/>
      <c r="I39" s="236">
        <f>ROUND(E39*H39,2)</f>
        <v>0</v>
      </c>
      <c r="J39" s="235"/>
      <c r="K39" s="236">
        <f>ROUND(E39*J39,2)</f>
        <v>0</v>
      </c>
      <c r="L39" s="236">
        <v>21</v>
      </c>
      <c r="M39" s="236">
        <f>G39*(1+L39/100)</f>
        <v>0</v>
      </c>
      <c r="N39" s="236">
        <v>0</v>
      </c>
      <c r="O39" s="236">
        <f>ROUND(E39*N39,2)</f>
        <v>0</v>
      </c>
      <c r="P39" s="236">
        <v>0.13800000000000001</v>
      </c>
      <c r="Q39" s="236">
        <f>ROUND(E39*P39,2)</f>
        <v>57.27</v>
      </c>
      <c r="R39" s="236" t="s">
        <v>111</v>
      </c>
      <c r="S39" s="236" t="s">
        <v>101</v>
      </c>
      <c r="T39" s="237" t="s">
        <v>102</v>
      </c>
      <c r="U39" s="221">
        <v>0.16</v>
      </c>
      <c r="V39" s="221">
        <f>ROUND(E39*U39,2)</f>
        <v>66.400000000000006</v>
      </c>
      <c r="W39" s="221"/>
      <c r="X39" s="221" t="s">
        <v>103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104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45" t="s">
        <v>157</v>
      </c>
      <c r="D40" s="238"/>
      <c r="E40" s="238"/>
      <c r="F40" s="238"/>
      <c r="G40" s="238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12"/>
      <c r="Z40" s="212"/>
      <c r="AA40" s="212"/>
      <c r="AB40" s="212"/>
      <c r="AC40" s="212"/>
      <c r="AD40" s="212"/>
      <c r="AE40" s="212"/>
      <c r="AF40" s="212"/>
      <c r="AG40" s="212" t="s">
        <v>106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46" t="s">
        <v>158</v>
      </c>
      <c r="D41" s="222"/>
      <c r="E41" s="223">
        <v>415</v>
      </c>
      <c r="F41" s="221"/>
      <c r="G41" s="221"/>
      <c r="H41" s="221"/>
      <c r="I41" s="221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12"/>
      <c r="Z41" s="212"/>
      <c r="AA41" s="212"/>
      <c r="AB41" s="212"/>
      <c r="AC41" s="212"/>
      <c r="AD41" s="212"/>
      <c r="AE41" s="212"/>
      <c r="AF41" s="212"/>
      <c r="AG41" s="212" t="s">
        <v>108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ht="22.5" outlineLevel="1" x14ac:dyDescent="0.2">
      <c r="A42" s="231">
        <v>13</v>
      </c>
      <c r="B42" s="232" t="s">
        <v>159</v>
      </c>
      <c r="C42" s="244" t="s">
        <v>160</v>
      </c>
      <c r="D42" s="233" t="s">
        <v>99</v>
      </c>
      <c r="E42" s="234">
        <v>45.35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6">
        <v>0</v>
      </c>
      <c r="O42" s="236">
        <f>ROUND(E42*N42,2)</f>
        <v>0</v>
      </c>
      <c r="P42" s="236">
        <v>0.22500000000000001</v>
      </c>
      <c r="Q42" s="236">
        <f>ROUND(E42*P42,2)</f>
        <v>10.199999999999999</v>
      </c>
      <c r="R42" s="236" t="s">
        <v>111</v>
      </c>
      <c r="S42" s="236" t="s">
        <v>101</v>
      </c>
      <c r="T42" s="237" t="s">
        <v>102</v>
      </c>
      <c r="U42" s="221">
        <v>0.14000000000000001</v>
      </c>
      <c r="V42" s="221">
        <f>ROUND(E42*U42,2)</f>
        <v>6.35</v>
      </c>
      <c r="W42" s="221"/>
      <c r="X42" s="221" t="s">
        <v>103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104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45" t="s">
        <v>157</v>
      </c>
      <c r="D43" s="238"/>
      <c r="E43" s="238"/>
      <c r="F43" s="238"/>
      <c r="G43" s="238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12"/>
      <c r="Z43" s="212"/>
      <c r="AA43" s="212"/>
      <c r="AB43" s="212"/>
      <c r="AC43" s="212"/>
      <c r="AD43" s="212"/>
      <c r="AE43" s="212"/>
      <c r="AF43" s="212"/>
      <c r="AG43" s="212" t="s">
        <v>106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ht="33.75" outlineLevel="1" x14ac:dyDescent="0.2">
      <c r="A44" s="219"/>
      <c r="B44" s="220"/>
      <c r="C44" s="247" t="s">
        <v>161</v>
      </c>
      <c r="D44" s="240"/>
      <c r="E44" s="240"/>
      <c r="F44" s="240"/>
      <c r="G44" s="240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12"/>
      <c r="Z44" s="212"/>
      <c r="AA44" s="212"/>
      <c r="AB44" s="212"/>
      <c r="AC44" s="212"/>
      <c r="AD44" s="212"/>
      <c r="AE44" s="212"/>
      <c r="AF44" s="212"/>
      <c r="AG44" s="212" t="s">
        <v>127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39" t="str">
        <f>C44</f>
        <v>Zámková dlažba nacházející se v ploše stávajícího chodníku a jevící se tak, že byla položena majitelem přilehlého sjezdu, bude odstraněna a předána majiteli přilehlého sjezdu. Zámková dlažba odstraněná z důvodu výškového dopojení nového chodníku a stávajícího chodníku bude zpětně použita právě pro toto výškové dopojení.</v>
      </c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46" t="s">
        <v>162</v>
      </c>
      <c r="D45" s="222"/>
      <c r="E45" s="223">
        <v>11</v>
      </c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12"/>
      <c r="Z45" s="212"/>
      <c r="AA45" s="212"/>
      <c r="AB45" s="212"/>
      <c r="AC45" s="212"/>
      <c r="AD45" s="212"/>
      <c r="AE45" s="212"/>
      <c r="AF45" s="212"/>
      <c r="AG45" s="212" t="s">
        <v>108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19"/>
      <c r="B46" s="220"/>
      <c r="C46" s="246" t="s">
        <v>163</v>
      </c>
      <c r="D46" s="222"/>
      <c r="E46" s="223">
        <v>34.35</v>
      </c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12"/>
      <c r="Z46" s="212"/>
      <c r="AA46" s="212"/>
      <c r="AB46" s="212"/>
      <c r="AC46" s="212"/>
      <c r="AD46" s="212"/>
      <c r="AE46" s="212"/>
      <c r="AF46" s="212"/>
      <c r="AG46" s="212" t="s">
        <v>108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31">
        <v>14</v>
      </c>
      <c r="B47" s="232" t="s">
        <v>164</v>
      </c>
      <c r="C47" s="244" t="s">
        <v>165</v>
      </c>
      <c r="D47" s="233" t="s">
        <v>166</v>
      </c>
      <c r="E47" s="234">
        <v>300</v>
      </c>
      <c r="F47" s="235"/>
      <c r="G47" s="236">
        <f>ROUND(E47*F47,2)</f>
        <v>0</v>
      </c>
      <c r="H47" s="235"/>
      <c r="I47" s="236">
        <f>ROUND(E47*H47,2)</f>
        <v>0</v>
      </c>
      <c r="J47" s="235"/>
      <c r="K47" s="236">
        <f>ROUND(E47*J47,2)</f>
        <v>0</v>
      </c>
      <c r="L47" s="236">
        <v>21</v>
      </c>
      <c r="M47" s="236">
        <f>G47*(1+L47/100)</f>
        <v>0</v>
      </c>
      <c r="N47" s="236">
        <v>0</v>
      </c>
      <c r="O47" s="236">
        <f>ROUND(E47*N47,2)</f>
        <v>0</v>
      </c>
      <c r="P47" s="236">
        <v>0.27</v>
      </c>
      <c r="Q47" s="236">
        <f>ROUND(E47*P47,2)</f>
        <v>81</v>
      </c>
      <c r="R47" s="236" t="s">
        <v>111</v>
      </c>
      <c r="S47" s="236" t="s">
        <v>101</v>
      </c>
      <c r="T47" s="237" t="s">
        <v>102</v>
      </c>
      <c r="U47" s="221">
        <v>0.123</v>
      </c>
      <c r="V47" s="221">
        <f>ROUND(E47*U47,2)</f>
        <v>36.9</v>
      </c>
      <c r="W47" s="221"/>
      <c r="X47" s="221" t="s">
        <v>103</v>
      </c>
      <c r="Y47" s="212"/>
      <c r="Z47" s="212"/>
      <c r="AA47" s="212"/>
      <c r="AB47" s="212"/>
      <c r="AC47" s="212"/>
      <c r="AD47" s="212"/>
      <c r="AE47" s="212"/>
      <c r="AF47" s="212"/>
      <c r="AG47" s="212" t="s">
        <v>104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45" t="s">
        <v>167</v>
      </c>
      <c r="D48" s="238"/>
      <c r="E48" s="238"/>
      <c r="F48" s="238"/>
      <c r="G48" s="238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12"/>
      <c r="Z48" s="212"/>
      <c r="AA48" s="212"/>
      <c r="AB48" s="212"/>
      <c r="AC48" s="212"/>
      <c r="AD48" s="212"/>
      <c r="AE48" s="212"/>
      <c r="AF48" s="212"/>
      <c r="AG48" s="212" t="s">
        <v>106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39" t="str">
        <f>C48</f>
        <v>s vybouráním lože, s přemístěním hmot na skládku na vzdálenost do 3 m nebo naložením na dopravní prostředek</v>
      </c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46" t="s">
        <v>168</v>
      </c>
      <c r="D49" s="222"/>
      <c r="E49" s="223">
        <v>300</v>
      </c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12"/>
      <c r="Z49" s="212"/>
      <c r="AA49" s="212"/>
      <c r="AB49" s="212"/>
      <c r="AC49" s="212"/>
      <c r="AD49" s="212"/>
      <c r="AE49" s="212"/>
      <c r="AF49" s="212"/>
      <c r="AG49" s="212" t="s">
        <v>108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31">
        <v>15</v>
      </c>
      <c r="B50" s="232" t="s">
        <v>169</v>
      </c>
      <c r="C50" s="244" t="s">
        <v>170</v>
      </c>
      <c r="D50" s="233" t="s">
        <v>166</v>
      </c>
      <c r="E50" s="234">
        <v>86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0</v>
      </c>
      <c r="O50" s="236">
        <f>ROUND(E50*N50,2)</f>
        <v>0</v>
      </c>
      <c r="P50" s="236">
        <v>0.22</v>
      </c>
      <c r="Q50" s="236">
        <f>ROUND(E50*P50,2)</f>
        <v>18.920000000000002</v>
      </c>
      <c r="R50" s="236" t="s">
        <v>111</v>
      </c>
      <c r="S50" s="236" t="s">
        <v>101</v>
      </c>
      <c r="T50" s="237" t="s">
        <v>102</v>
      </c>
      <c r="U50" s="221">
        <v>0.14299999999999999</v>
      </c>
      <c r="V50" s="221">
        <f>ROUND(E50*U50,2)</f>
        <v>12.3</v>
      </c>
      <c r="W50" s="221"/>
      <c r="X50" s="221" t="s">
        <v>103</v>
      </c>
      <c r="Y50" s="212"/>
      <c r="Z50" s="212"/>
      <c r="AA50" s="212"/>
      <c r="AB50" s="212"/>
      <c r="AC50" s="212"/>
      <c r="AD50" s="212"/>
      <c r="AE50" s="212"/>
      <c r="AF50" s="212"/>
      <c r="AG50" s="212" t="s">
        <v>104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45" t="s">
        <v>167</v>
      </c>
      <c r="D51" s="238"/>
      <c r="E51" s="238"/>
      <c r="F51" s="238"/>
      <c r="G51" s="238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12"/>
      <c r="Z51" s="212"/>
      <c r="AA51" s="212"/>
      <c r="AB51" s="212"/>
      <c r="AC51" s="212"/>
      <c r="AD51" s="212"/>
      <c r="AE51" s="212"/>
      <c r="AF51" s="212"/>
      <c r="AG51" s="212" t="s">
        <v>106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39" t="str">
        <f>C51</f>
        <v>s vybouráním lože, s přemístěním hmot na skládku na vzdálenost do 3 m nebo naložením na dopravní prostředek</v>
      </c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46" t="s">
        <v>171</v>
      </c>
      <c r="D52" s="222"/>
      <c r="E52" s="223">
        <v>86</v>
      </c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12"/>
      <c r="Z52" s="212"/>
      <c r="AA52" s="212"/>
      <c r="AB52" s="212"/>
      <c r="AC52" s="212"/>
      <c r="AD52" s="212"/>
      <c r="AE52" s="212"/>
      <c r="AF52" s="212"/>
      <c r="AG52" s="212" t="s">
        <v>108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x14ac:dyDescent="0.2">
      <c r="A53" s="225" t="s">
        <v>95</v>
      </c>
      <c r="B53" s="226" t="s">
        <v>56</v>
      </c>
      <c r="C53" s="243" t="s">
        <v>57</v>
      </c>
      <c r="D53" s="227"/>
      <c r="E53" s="228"/>
      <c r="F53" s="229"/>
      <c r="G53" s="229">
        <f>SUMIF(AG54:AG75,"&lt;&gt;NOR",G54:G75)</f>
        <v>0</v>
      </c>
      <c r="H53" s="229"/>
      <c r="I53" s="229">
        <f>SUM(I54:I75)</f>
        <v>0</v>
      </c>
      <c r="J53" s="229"/>
      <c r="K53" s="229">
        <f>SUM(K54:K75)</f>
        <v>0</v>
      </c>
      <c r="L53" s="229"/>
      <c r="M53" s="229">
        <f>SUM(M54:M75)</f>
        <v>0</v>
      </c>
      <c r="N53" s="229"/>
      <c r="O53" s="229">
        <f>SUM(O54:O75)</f>
        <v>259.27</v>
      </c>
      <c r="P53" s="229"/>
      <c r="Q53" s="229">
        <f>SUM(Q54:Q75)</f>
        <v>0</v>
      </c>
      <c r="R53" s="229"/>
      <c r="S53" s="229"/>
      <c r="T53" s="230"/>
      <c r="U53" s="224"/>
      <c r="V53" s="224">
        <f>SUM(V54:V75)</f>
        <v>210.91</v>
      </c>
      <c r="W53" s="224"/>
      <c r="X53" s="224"/>
      <c r="AG53" t="s">
        <v>96</v>
      </c>
    </row>
    <row r="54" spans="1:60" outlineLevel="1" x14ac:dyDescent="0.2">
      <c r="A54" s="231">
        <v>16</v>
      </c>
      <c r="B54" s="232" t="s">
        <v>172</v>
      </c>
      <c r="C54" s="244" t="s">
        <v>173</v>
      </c>
      <c r="D54" s="233" t="s">
        <v>99</v>
      </c>
      <c r="E54" s="234">
        <v>8.6</v>
      </c>
      <c r="F54" s="235"/>
      <c r="G54" s="236">
        <f>ROUND(E54*F54,2)</f>
        <v>0</v>
      </c>
      <c r="H54" s="235"/>
      <c r="I54" s="236">
        <f>ROUND(E54*H54,2)</f>
        <v>0</v>
      </c>
      <c r="J54" s="235"/>
      <c r="K54" s="236">
        <f>ROUND(E54*J54,2)</f>
        <v>0</v>
      </c>
      <c r="L54" s="236">
        <v>21</v>
      </c>
      <c r="M54" s="236">
        <f>G54*(1+L54/100)</f>
        <v>0</v>
      </c>
      <c r="N54" s="236">
        <v>0</v>
      </c>
      <c r="O54" s="236">
        <f>ROUND(E54*N54,2)</f>
        <v>0</v>
      </c>
      <c r="P54" s="236">
        <v>0</v>
      </c>
      <c r="Q54" s="236">
        <f>ROUND(E54*P54,2)</f>
        <v>0</v>
      </c>
      <c r="R54" s="236" t="s">
        <v>111</v>
      </c>
      <c r="S54" s="236" t="s">
        <v>101</v>
      </c>
      <c r="T54" s="237" t="s">
        <v>102</v>
      </c>
      <c r="U54" s="221">
        <v>9.0999999999999998E-2</v>
      </c>
      <c r="V54" s="221">
        <f>ROUND(E54*U54,2)</f>
        <v>0.78</v>
      </c>
      <c r="W54" s="221"/>
      <c r="X54" s="221" t="s">
        <v>103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104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46" t="s">
        <v>174</v>
      </c>
      <c r="D55" s="222"/>
      <c r="E55" s="223">
        <v>8.6</v>
      </c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12"/>
      <c r="Z55" s="212"/>
      <c r="AA55" s="212"/>
      <c r="AB55" s="212"/>
      <c r="AC55" s="212"/>
      <c r="AD55" s="212"/>
      <c r="AE55" s="212"/>
      <c r="AF55" s="212"/>
      <c r="AG55" s="212" t="s">
        <v>108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1">
        <v>17</v>
      </c>
      <c r="B56" s="232" t="s">
        <v>175</v>
      </c>
      <c r="C56" s="244" t="s">
        <v>176</v>
      </c>
      <c r="D56" s="233" t="s">
        <v>99</v>
      </c>
      <c r="E56" s="234">
        <v>8.6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6">
        <v>2.9999999999999997E-4</v>
      </c>
      <c r="O56" s="236">
        <f>ROUND(E56*N56,2)</f>
        <v>0</v>
      </c>
      <c r="P56" s="236">
        <v>0</v>
      </c>
      <c r="Q56" s="236">
        <f>ROUND(E56*P56,2)</f>
        <v>0</v>
      </c>
      <c r="R56" s="236"/>
      <c r="S56" s="236" t="s">
        <v>153</v>
      </c>
      <c r="T56" s="237" t="s">
        <v>102</v>
      </c>
      <c r="U56" s="221">
        <v>0</v>
      </c>
      <c r="V56" s="221">
        <f>ROUND(E56*U56,2)</f>
        <v>0</v>
      </c>
      <c r="W56" s="221"/>
      <c r="X56" s="221" t="s">
        <v>137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138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46" t="s">
        <v>177</v>
      </c>
      <c r="D57" s="222"/>
      <c r="E57" s="223">
        <v>8.6</v>
      </c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12"/>
      <c r="Z57" s="212"/>
      <c r="AA57" s="212"/>
      <c r="AB57" s="212"/>
      <c r="AC57" s="212"/>
      <c r="AD57" s="212"/>
      <c r="AE57" s="212"/>
      <c r="AF57" s="212"/>
      <c r="AG57" s="212" t="s">
        <v>108</v>
      </c>
      <c r="AH57" s="212">
        <v>5</v>
      </c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ht="22.5" outlineLevel="1" x14ac:dyDescent="0.2">
      <c r="A58" s="231">
        <v>18</v>
      </c>
      <c r="B58" s="232" t="s">
        <v>178</v>
      </c>
      <c r="C58" s="244" t="s">
        <v>179</v>
      </c>
      <c r="D58" s="233" t="s">
        <v>99</v>
      </c>
      <c r="E58" s="234">
        <v>375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6">
        <v>0.441</v>
      </c>
      <c r="O58" s="236">
        <f>ROUND(E58*N58,2)</f>
        <v>165.38</v>
      </c>
      <c r="P58" s="236">
        <v>0</v>
      </c>
      <c r="Q58" s="236">
        <f>ROUND(E58*P58,2)</f>
        <v>0</v>
      </c>
      <c r="R58" s="236" t="s">
        <v>111</v>
      </c>
      <c r="S58" s="236" t="s">
        <v>101</v>
      </c>
      <c r="T58" s="237" t="s">
        <v>102</v>
      </c>
      <c r="U58" s="221">
        <v>2.9000000000000001E-2</v>
      </c>
      <c r="V58" s="221">
        <f>ROUND(E58*U58,2)</f>
        <v>10.88</v>
      </c>
      <c r="W58" s="221"/>
      <c r="X58" s="221" t="s">
        <v>103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104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46" t="s">
        <v>180</v>
      </c>
      <c r="D59" s="222"/>
      <c r="E59" s="223">
        <v>375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221"/>
      <c r="W59" s="221"/>
      <c r="X59" s="221"/>
      <c r="Y59" s="212"/>
      <c r="Z59" s="212"/>
      <c r="AA59" s="212"/>
      <c r="AB59" s="212"/>
      <c r="AC59" s="212"/>
      <c r="AD59" s="212"/>
      <c r="AE59" s="212"/>
      <c r="AF59" s="212"/>
      <c r="AG59" s="212" t="s">
        <v>108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19</v>
      </c>
      <c r="B60" s="232" t="s">
        <v>181</v>
      </c>
      <c r="C60" s="244" t="s">
        <v>182</v>
      </c>
      <c r="D60" s="233" t="s">
        <v>99</v>
      </c>
      <c r="E60" s="234">
        <v>409.35</v>
      </c>
      <c r="F60" s="235"/>
      <c r="G60" s="236">
        <f>ROUND(E60*F60,2)</f>
        <v>0</v>
      </c>
      <c r="H60" s="235"/>
      <c r="I60" s="236">
        <f>ROUND(E60*H60,2)</f>
        <v>0</v>
      </c>
      <c r="J60" s="235"/>
      <c r="K60" s="236">
        <f>ROUND(E60*J60,2)</f>
        <v>0</v>
      </c>
      <c r="L60" s="236">
        <v>21</v>
      </c>
      <c r="M60" s="236">
        <f>G60*(1+L60/100)</f>
        <v>0</v>
      </c>
      <c r="N60" s="236">
        <v>7.3899999999999993E-2</v>
      </c>
      <c r="O60" s="236">
        <f>ROUND(E60*N60,2)</f>
        <v>30.25</v>
      </c>
      <c r="P60" s="236">
        <v>0</v>
      </c>
      <c r="Q60" s="236">
        <f>ROUND(E60*P60,2)</f>
        <v>0</v>
      </c>
      <c r="R60" s="236" t="s">
        <v>111</v>
      </c>
      <c r="S60" s="236" t="s">
        <v>101</v>
      </c>
      <c r="T60" s="237" t="s">
        <v>102</v>
      </c>
      <c r="U60" s="221">
        <v>0.48</v>
      </c>
      <c r="V60" s="221">
        <f>ROUND(E60*U60,2)</f>
        <v>196.49</v>
      </c>
      <c r="W60" s="221"/>
      <c r="X60" s="221" t="s">
        <v>103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104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19"/>
      <c r="B61" s="220"/>
      <c r="C61" s="245" t="s">
        <v>183</v>
      </c>
      <c r="D61" s="238"/>
      <c r="E61" s="238"/>
      <c r="F61" s="238"/>
      <c r="G61" s="238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221"/>
      <c r="W61" s="221"/>
      <c r="X61" s="221"/>
      <c r="Y61" s="212"/>
      <c r="Z61" s="212"/>
      <c r="AA61" s="212"/>
      <c r="AB61" s="212"/>
      <c r="AC61" s="212"/>
      <c r="AD61" s="212"/>
      <c r="AE61" s="212"/>
      <c r="AF61" s="212"/>
      <c r="AG61" s="212" t="s">
        <v>106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39" t="str">
        <f>C61</f>
        <v>s provedením lože z kameniva drceného, s vyplněním spár, s dvojitým hutněním a se smetením přebytečného materiálu na krajnici. S dodáním hmot pro lože a výplň spár.</v>
      </c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19"/>
      <c r="B62" s="220"/>
      <c r="C62" s="246" t="s">
        <v>184</v>
      </c>
      <c r="D62" s="222"/>
      <c r="E62" s="223">
        <v>375</v>
      </c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T62" s="221"/>
      <c r="U62" s="221"/>
      <c r="V62" s="221"/>
      <c r="W62" s="221"/>
      <c r="X62" s="221"/>
      <c r="Y62" s="212"/>
      <c r="Z62" s="212"/>
      <c r="AA62" s="212"/>
      <c r="AB62" s="212"/>
      <c r="AC62" s="212"/>
      <c r="AD62" s="212"/>
      <c r="AE62" s="212"/>
      <c r="AF62" s="212"/>
      <c r="AG62" s="212" t="s">
        <v>108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46" t="s">
        <v>185</v>
      </c>
      <c r="D63" s="222"/>
      <c r="E63" s="223">
        <v>34.35</v>
      </c>
      <c r="F63" s="221"/>
      <c r="G63" s="221"/>
      <c r="H63" s="221"/>
      <c r="I63" s="221"/>
      <c r="J63" s="221"/>
      <c r="K63" s="221"/>
      <c r="L63" s="221"/>
      <c r="M63" s="221"/>
      <c r="N63" s="221"/>
      <c r="O63" s="221"/>
      <c r="P63" s="221"/>
      <c r="Q63" s="221"/>
      <c r="R63" s="221"/>
      <c r="S63" s="221"/>
      <c r="T63" s="221"/>
      <c r="U63" s="221"/>
      <c r="V63" s="221"/>
      <c r="W63" s="221"/>
      <c r="X63" s="221"/>
      <c r="Y63" s="212"/>
      <c r="Z63" s="212"/>
      <c r="AA63" s="212"/>
      <c r="AB63" s="212"/>
      <c r="AC63" s="212"/>
      <c r="AD63" s="212"/>
      <c r="AE63" s="212"/>
      <c r="AF63" s="212"/>
      <c r="AG63" s="212" t="s">
        <v>108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1">
        <v>20</v>
      </c>
      <c r="B64" s="232" t="s">
        <v>186</v>
      </c>
      <c r="C64" s="244" t="s">
        <v>187</v>
      </c>
      <c r="D64" s="233" t="s">
        <v>99</v>
      </c>
      <c r="E64" s="234">
        <v>245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6">
        <v>0.16500000000000001</v>
      </c>
      <c r="O64" s="236">
        <f>ROUND(E64*N64,2)</f>
        <v>40.43</v>
      </c>
      <c r="P64" s="236">
        <v>0</v>
      </c>
      <c r="Q64" s="236">
        <f>ROUND(E64*P64,2)</f>
        <v>0</v>
      </c>
      <c r="R64" s="236"/>
      <c r="S64" s="236" t="s">
        <v>153</v>
      </c>
      <c r="T64" s="237" t="s">
        <v>102</v>
      </c>
      <c r="U64" s="221">
        <v>0</v>
      </c>
      <c r="V64" s="221">
        <f>ROUND(E64*U64,2)</f>
        <v>0</v>
      </c>
      <c r="W64" s="221"/>
      <c r="X64" s="221" t="s">
        <v>137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138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19"/>
      <c r="B65" s="220"/>
      <c r="C65" s="246" t="s">
        <v>188</v>
      </c>
      <c r="D65" s="222"/>
      <c r="E65" s="223">
        <v>245</v>
      </c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12"/>
      <c r="Z65" s="212"/>
      <c r="AA65" s="212"/>
      <c r="AB65" s="212"/>
      <c r="AC65" s="212"/>
      <c r="AD65" s="212"/>
      <c r="AE65" s="212"/>
      <c r="AF65" s="212"/>
      <c r="AG65" s="212" t="s">
        <v>108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1">
        <v>21</v>
      </c>
      <c r="B66" s="232" t="s">
        <v>189</v>
      </c>
      <c r="C66" s="244" t="s">
        <v>190</v>
      </c>
      <c r="D66" s="233" t="s">
        <v>99</v>
      </c>
      <c r="E66" s="234">
        <v>36</v>
      </c>
      <c r="F66" s="235"/>
      <c r="G66" s="236">
        <f>ROUND(E66*F66,2)</f>
        <v>0</v>
      </c>
      <c r="H66" s="235"/>
      <c r="I66" s="236">
        <f>ROUND(E66*H66,2)</f>
        <v>0</v>
      </c>
      <c r="J66" s="235"/>
      <c r="K66" s="236">
        <f>ROUND(E66*J66,2)</f>
        <v>0</v>
      </c>
      <c r="L66" s="236">
        <v>21</v>
      </c>
      <c r="M66" s="236">
        <f>G66*(1+L66/100)</f>
        <v>0</v>
      </c>
      <c r="N66" s="236">
        <v>0.16500000000000001</v>
      </c>
      <c r="O66" s="236">
        <f>ROUND(E66*N66,2)</f>
        <v>5.94</v>
      </c>
      <c r="P66" s="236">
        <v>0</v>
      </c>
      <c r="Q66" s="236">
        <f>ROUND(E66*P66,2)</f>
        <v>0</v>
      </c>
      <c r="R66" s="236"/>
      <c r="S66" s="236" t="s">
        <v>153</v>
      </c>
      <c r="T66" s="237" t="s">
        <v>102</v>
      </c>
      <c r="U66" s="221">
        <v>0</v>
      </c>
      <c r="V66" s="221">
        <f>ROUND(E66*U66,2)</f>
        <v>0</v>
      </c>
      <c r="W66" s="221"/>
      <c r="X66" s="221" t="s">
        <v>137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138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19"/>
      <c r="B67" s="220"/>
      <c r="C67" s="246" t="s">
        <v>191</v>
      </c>
      <c r="D67" s="222"/>
      <c r="E67" s="223">
        <v>36</v>
      </c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12"/>
      <c r="Z67" s="212"/>
      <c r="AA67" s="212"/>
      <c r="AB67" s="212"/>
      <c r="AC67" s="212"/>
      <c r="AD67" s="212"/>
      <c r="AE67" s="212"/>
      <c r="AF67" s="212"/>
      <c r="AG67" s="212" t="s">
        <v>108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22</v>
      </c>
      <c r="B68" s="232" t="s">
        <v>192</v>
      </c>
      <c r="C68" s="244" t="s">
        <v>193</v>
      </c>
      <c r="D68" s="233" t="s">
        <v>99</v>
      </c>
      <c r="E68" s="234">
        <v>83.2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0.16500000000000001</v>
      </c>
      <c r="O68" s="236">
        <f>ROUND(E68*N68,2)</f>
        <v>13.73</v>
      </c>
      <c r="P68" s="236">
        <v>0</v>
      </c>
      <c r="Q68" s="236">
        <f>ROUND(E68*P68,2)</f>
        <v>0</v>
      </c>
      <c r="R68" s="236"/>
      <c r="S68" s="236" t="s">
        <v>153</v>
      </c>
      <c r="T68" s="237" t="s">
        <v>102</v>
      </c>
      <c r="U68" s="221">
        <v>0</v>
      </c>
      <c r="V68" s="221">
        <f>ROUND(E68*U68,2)</f>
        <v>0</v>
      </c>
      <c r="W68" s="221"/>
      <c r="X68" s="221" t="s">
        <v>137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138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46" t="s">
        <v>194</v>
      </c>
      <c r="D69" s="222"/>
      <c r="E69" s="223">
        <v>83.2</v>
      </c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12"/>
      <c r="Z69" s="212"/>
      <c r="AA69" s="212"/>
      <c r="AB69" s="212"/>
      <c r="AC69" s="212"/>
      <c r="AD69" s="212"/>
      <c r="AE69" s="212"/>
      <c r="AF69" s="212"/>
      <c r="AG69" s="212" t="s">
        <v>108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31">
        <v>23</v>
      </c>
      <c r="B70" s="232" t="s">
        <v>195</v>
      </c>
      <c r="C70" s="244" t="s">
        <v>196</v>
      </c>
      <c r="D70" s="233" t="s">
        <v>99</v>
      </c>
      <c r="E70" s="234">
        <v>9.8000000000000007</v>
      </c>
      <c r="F70" s="235"/>
      <c r="G70" s="236">
        <f>ROUND(E70*F70,2)</f>
        <v>0</v>
      </c>
      <c r="H70" s="235"/>
      <c r="I70" s="236">
        <f>ROUND(E70*H70,2)</f>
        <v>0</v>
      </c>
      <c r="J70" s="235"/>
      <c r="K70" s="236">
        <f>ROUND(E70*J70,2)</f>
        <v>0</v>
      </c>
      <c r="L70" s="236">
        <v>21</v>
      </c>
      <c r="M70" s="236">
        <f>G70*(1+L70/100)</f>
        <v>0</v>
      </c>
      <c r="N70" s="236">
        <v>0.16500000000000001</v>
      </c>
      <c r="O70" s="236">
        <f>ROUND(E70*N70,2)</f>
        <v>1.62</v>
      </c>
      <c r="P70" s="236">
        <v>0</v>
      </c>
      <c r="Q70" s="236">
        <f>ROUND(E70*P70,2)</f>
        <v>0</v>
      </c>
      <c r="R70" s="236"/>
      <c r="S70" s="236" t="s">
        <v>153</v>
      </c>
      <c r="T70" s="237" t="s">
        <v>102</v>
      </c>
      <c r="U70" s="221">
        <v>0</v>
      </c>
      <c r="V70" s="221">
        <f>ROUND(E70*U70,2)</f>
        <v>0</v>
      </c>
      <c r="W70" s="221"/>
      <c r="X70" s="221" t="s">
        <v>137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138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19"/>
      <c r="B71" s="220"/>
      <c r="C71" s="246" t="s">
        <v>197</v>
      </c>
      <c r="D71" s="222"/>
      <c r="E71" s="223">
        <v>9.8000000000000007</v>
      </c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12"/>
      <c r="Z71" s="212"/>
      <c r="AA71" s="212"/>
      <c r="AB71" s="212"/>
      <c r="AC71" s="212"/>
      <c r="AD71" s="212"/>
      <c r="AE71" s="212"/>
      <c r="AF71" s="212"/>
      <c r="AG71" s="212" t="s">
        <v>108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31">
        <v>24</v>
      </c>
      <c r="B72" s="232" t="s">
        <v>198</v>
      </c>
      <c r="C72" s="244" t="s">
        <v>199</v>
      </c>
      <c r="D72" s="233" t="s">
        <v>99</v>
      </c>
      <c r="E72" s="234">
        <v>8.6</v>
      </c>
      <c r="F72" s="235"/>
      <c r="G72" s="236">
        <f>ROUND(E72*F72,2)</f>
        <v>0</v>
      </c>
      <c r="H72" s="235"/>
      <c r="I72" s="236">
        <f>ROUND(E72*H72,2)</f>
        <v>0</v>
      </c>
      <c r="J72" s="235"/>
      <c r="K72" s="236">
        <f>ROUND(E72*J72,2)</f>
        <v>0</v>
      </c>
      <c r="L72" s="236">
        <v>21</v>
      </c>
      <c r="M72" s="236">
        <f>G72*(1+L72/100)</f>
        <v>0</v>
      </c>
      <c r="N72" s="236">
        <v>0.2024</v>
      </c>
      <c r="O72" s="236">
        <f>ROUND(E72*N72,2)</f>
        <v>1.74</v>
      </c>
      <c r="P72" s="236">
        <v>0</v>
      </c>
      <c r="Q72" s="236">
        <f>ROUND(E72*P72,2)</f>
        <v>0</v>
      </c>
      <c r="R72" s="236"/>
      <c r="S72" s="236" t="s">
        <v>153</v>
      </c>
      <c r="T72" s="237" t="s">
        <v>102</v>
      </c>
      <c r="U72" s="221">
        <v>0.03</v>
      </c>
      <c r="V72" s="221">
        <f>ROUND(E72*U72,2)</f>
        <v>0.26</v>
      </c>
      <c r="W72" s="221"/>
      <c r="X72" s="221" t="s">
        <v>103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104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ht="22.5" outlineLevel="1" x14ac:dyDescent="0.2">
      <c r="A73" s="219"/>
      <c r="B73" s="220"/>
      <c r="C73" s="246" t="s">
        <v>200</v>
      </c>
      <c r="D73" s="222"/>
      <c r="E73" s="223">
        <v>8.6</v>
      </c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12"/>
      <c r="Z73" s="212"/>
      <c r="AA73" s="212"/>
      <c r="AB73" s="212"/>
      <c r="AC73" s="212"/>
      <c r="AD73" s="212"/>
      <c r="AE73" s="212"/>
      <c r="AF73" s="212"/>
      <c r="AG73" s="212" t="s">
        <v>108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1">
        <v>25</v>
      </c>
      <c r="B74" s="232" t="s">
        <v>201</v>
      </c>
      <c r="C74" s="244" t="s">
        <v>202</v>
      </c>
      <c r="D74" s="233" t="s">
        <v>166</v>
      </c>
      <c r="E74" s="234">
        <v>50</v>
      </c>
      <c r="F74" s="235"/>
      <c r="G74" s="236">
        <f>ROUND(E74*F74,2)</f>
        <v>0</v>
      </c>
      <c r="H74" s="235"/>
      <c r="I74" s="236">
        <f>ROUND(E74*H74,2)</f>
        <v>0</v>
      </c>
      <c r="J74" s="235"/>
      <c r="K74" s="236">
        <f>ROUND(E74*J74,2)</f>
        <v>0</v>
      </c>
      <c r="L74" s="236">
        <v>21</v>
      </c>
      <c r="M74" s="236">
        <f>G74*(1+L74/100)</f>
        <v>0</v>
      </c>
      <c r="N74" s="236">
        <v>3.5999999999999999E-3</v>
      </c>
      <c r="O74" s="236">
        <f>ROUND(E74*N74,2)</f>
        <v>0.18</v>
      </c>
      <c r="P74" s="236">
        <v>0</v>
      </c>
      <c r="Q74" s="236">
        <f>ROUND(E74*P74,2)</f>
        <v>0</v>
      </c>
      <c r="R74" s="236"/>
      <c r="S74" s="236" t="s">
        <v>153</v>
      </c>
      <c r="T74" s="237" t="s">
        <v>102</v>
      </c>
      <c r="U74" s="221">
        <v>0.05</v>
      </c>
      <c r="V74" s="221">
        <f>ROUND(E74*U74,2)</f>
        <v>2.5</v>
      </c>
      <c r="W74" s="221"/>
      <c r="X74" s="221" t="s">
        <v>103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104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46" t="s">
        <v>203</v>
      </c>
      <c r="D75" s="222"/>
      <c r="E75" s="223">
        <v>50</v>
      </c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12"/>
      <c r="Z75" s="212"/>
      <c r="AA75" s="212"/>
      <c r="AB75" s="212"/>
      <c r="AC75" s="212"/>
      <c r="AD75" s="212"/>
      <c r="AE75" s="212"/>
      <c r="AF75" s="212"/>
      <c r="AG75" s="212" t="s">
        <v>108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x14ac:dyDescent="0.2">
      <c r="A76" s="225" t="s">
        <v>95</v>
      </c>
      <c r="B76" s="226" t="s">
        <v>58</v>
      </c>
      <c r="C76" s="243" t="s">
        <v>59</v>
      </c>
      <c r="D76" s="227"/>
      <c r="E76" s="228"/>
      <c r="F76" s="229"/>
      <c r="G76" s="229">
        <f>SUMIF(AG77:AG79,"&lt;&gt;NOR",G77:G79)</f>
        <v>0</v>
      </c>
      <c r="H76" s="229"/>
      <c r="I76" s="229">
        <f>SUM(I77:I79)</f>
        <v>0</v>
      </c>
      <c r="J76" s="229"/>
      <c r="K76" s="229">
        <f>SUM(K77:K79)</f>
        <v>0</v>
      </c>
      <c r="L76" s="229"/>
      <c r="M76" s="229">
        <f>SUM(M77:M79)</f>
        <v>0</v>
      </c>
      <c r="N76" s="229"/>
      <c r="O76" s="229">
        <f>SUM(O77:O79)</f>
        <v>0.32</v>
      </c>
      <c r="P76" s="229"/>
      <c r="Q76" s="229">
        <f>SUM(Q77:Q79)</f>
        <v>0</v>
      </c>
      <c r="R76" s="229"/>
      <c r="S76" s="229"/>
      <c r="T76" s="230"/>
      <c r="U76" s="224"/>
      <c r="V76" s="224">
        <f>SUM(V77:V79)</f>
        <v>1.55</v>
      </c>
      <c r="W76" s="224"/>
      <c r="X76" s="224"/>
      <c r="AG76" t="s">
        <v>96</v>
      </c>
    </row>
    <row r="77" spans="1:60" outlineLevel="1" x14ac:dyDescent="0.2">
      <c r="A77" s="231">
        <v>26</v>
      </c>
      <c r="B77" s="232" t="s">
        <v>204</v>
      </c>
      <c r="C77" s="244" t="s">
        <v>205</v>
      </c>
      <c r="D77" s="233" t="s">
        <v>206</v>
      </c>
      <c r="E77" s="234">
        <v>1</v>
      </c>
      <c r="F77" s="235"/>
      <c r="G77" s="236">
        <f>ROUND(E77*F77,2)</f>
        <v>0</v>
      </c>
      <c r="H77" s="235"/>
      <c r="I77" s="236">
        <f>ROUND(E77*H77,2)</f>
        <v>0</v>
      </c>
      <c r="J77" s="235"/>
      <c r="K77" s="236">
        <f>ROUND(E77*J77,2)</f>
        <v>0</v>
      </c>
      <c r="L77" s="236">
        <v>21</v>
      </c>
      <c r="M77" s="236">
        <f>G77*(1+L77/100)</f>
        <v>0</v>
      </c>
      <c r="N77" s="236">
        <v>0.31590000000000001</v>
      </c>
      <c r="O77" s="236">
        <f>ROUND(E77*N77,2)</f>
        <v>0.32</v>
      </c>
      <c r="P77" s="236">
        <v>0</v>
      </c>
      <c r="Q77" s="236">
        <f>ROUND(E77*P77,2)</f>
        <v>0</v>
      </c>
      <c r="R77" s="236" t="s">
        <v>111</v>
      </c>
      <c r="S77" s="236" t="s">
        <v>101</v>
      </c>
      <c r="T77" s="237" t="s">
        <v>102</v>
      </c>
      <c r="U77" s="221">
        <v>1.5509999999999999</v>
      </c>
      <c r="V77" s="221">
        <f>ROUND(E77*U77,2)</f>
        <v>1.55</v>
      </c>
      <c r="W77" s="221"/>
      <c r="X77" s="221" t="s">
        <v>103</v>
      </c>
      <c r="Y77" s="212"/>
      <c r="Z77" s="212"/>
      <c r="AA77" s="212"/>
      <c r="AB77" s="212"/>
      <c r="AC77" s="212"/>
      <c r="AD77" s="212"/>
      <c r="AE77" s="212"/>
      <c r="AF77" s="212"/>
      <c r="AG77" s="212" t="s">
        <v>104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ht="33.75" outlineLevel="1" x14ac:dyDescent="0.2">
      <c r="A78" s="219"/>
      <c r="B78" s="220"/>
      <c r="C78" s="245" t="s">
        <v>207</v>
      </c>
      <c r="D78" s="238"/>
      <c r="E78" s="238"/>
      <c r="F78" s="238"/>
      <c r="G78" s="238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12"/>
      <c r="Z78" s="212"/>
      <c r="AA78" s="212"/>
      <c r="AB78" s="212"/>
      <c r="AC78" s="212"/>
      <c r="AD78" s="212"/>
      <c r="AE78" s="212"/>
      <c r="AF78" s="212"/>
      <c r="AG78" s="212" t="s">
        <v>106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39" t="str">
        <f>C78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46" t="s">
        <v>208</v>
      </c>
      <c r="D79" s="222"/>
      <c r="E79" s="223">
        <v>1</v>
      </c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12"/>
      <c r="Z79" s="212"/>
      <c r="AA79" s="212"/>
      <c r="AB79" s="212"/>
      <c r="AC79" s="212"/>
      <c r="AD79" s="212"/>
      <c r="AE79" s="212"/>
      <c r="AF79" s="212"/>
      <c r="AG79" s="212" t="s">
        <v>108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5" t="s">
        <v>95</v>
      </c>
      <c r="B80" s="226" t="s">
        <v>60</v>
      </c>
      <c r="C80" s="243" t="s">
        <v>61</v>
      </c>
      <c r="D80" s="227"/>
      <c r="E80" s="228"/>
      <c r="F80" s="229"/>
      <c r="G80" s="229">
        <f>SUMIF(AG81:AG88,"&lt;&gt;NOR",G81:G88)</f>
        <v>0</v>
      </c>
      <c r="H80" s="229"/>
      <c r="I80" s="229">
        <f>SUM(I81:I88)</f>
        <v>0</v>
      </c>
      <c r="J80" s="229"/>
      <c r="K80" s="229">
        <f>SUM(K81:K88)</f>
        <v>0</v>
      </c>
      <c r="L80" s="229"/>
      <c r="M80" s="229">
        <f>SUM(M81:M88)</f>
        <v>0</v>
      </c>
      <c r="N80" s="229"/>
      <c r="O80" s="229">
        <f>SUM(O81:O88)</f>
        <v>138.44999999999999</v>
      </c>
      <c r="P80" s="229"/>
      <c r="Q80" s="229">
        <f>SUM(Q81:Q88)</f>
        <v>0</v>
      </c>
      <c r="R80" s="229"/>
      <c r="S80" s="229"/>
      <c r="T80" s="230"/>
      <c r="U80" s="224"/>
      <c r="V80" s="224">
        <f>SUM(V81:V88)</f>
        <v>167.35999999999999</v>
      </c>
      <c r="W80" s="224"/>
      <c r="X80" s="224"/>
      <c r="AG80" t="s">
        <v>96</v>
      </c>
    </row>
    <row r="81" spans="1:60" ht="22.5" outlineLevel="1" x14ac:dyDescent="0.2">
      <c r="A81" s="231">
        <v>27</v>
      </c>
      <c r="B81" s="232" t="s">
        <v>209</v>
      </c>
      <c r="C81" s="244" t="s">
        <v>210</v>
      </c>
      <c r="D81" s="233" t="s">
        <v>166</v>
      </c>
      <c r="E81" s="234">
        <v>50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6">
        <v>0.12471</v>
      </c>
      <c r="O81" s="236">
        <f>ROUND(E81*N81,2)</f>
        <v>6.24</v>
      </c>
      <c r="P81" s="236">
        <v>0</v>
      </c>
      <c r="Q81" s="236">
        <f>ROUND(E81*P81,2)</f>
        <v>0</v>
      </c>
      <c r="R81" s="236"/>
      <c r="S81" s="236" t="s">
        <v>153</v>
      </c>
      <c r="T81" s="237" t="s">
        <v>102</v>
      </c>
      <c r="U81" s="221">
        <v>0.12</v>
      </c>
      <c r="V81" s="221">
        <f>ROUND(E81*U81,2)</f>
        <v>6</v>
      </c>
      <c r="W81" s="221"/>
      <c r="X81" s="221" t="s">
        <v>103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104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46" t="s">
        <v>211</v>
      </c>
      <c r="D82" s="222"/>
      <c r="E82" s="223">
        <v>50</v>
      </c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12"/>
      <c r="Z82" s="212"/>
      <c r="AA82" s="212"/>
      <c r="AB82" s="212"/>
      <c r="AC82" s="212"/>
      <c r="AD82" s="212"/>
      <c r="AE82" s="212"/>
      <c r="AF82" s="212"/>
      <c r="AG82" s="212" t="s">
        <v>108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1">
        <v>28</v>
      </c>
      <c r="B83" s="232" t="s">
        <v>212</v>
      </c>
      <c r="C83" s="244" t="s">
        <v>213</v>
      </c>
      <c r="D83" s="233" t="s">
        <v>166</v>
      </c>
      <c r="E83" s="234">
        <v>297</v>
      </c>
      <c r="F83" s="235"/>
      <c r="G83" s="236">
        <f>ROUND(E83*F83,2)</f>
        <v>0</v>
      </c>
      <c r="H83" s="235"/>
      <c r="I83" s="236">
        <f>ROUND(E83*H83,2)</f>
        <v>0</v>
      </c>
      <c r="J83" s="235"/>
      <c r="K83" s="236">
        <f>ROUND(E83*J83,2)</f>
        <v>0</v>
      </c>
      <c r="L83" s="236">
        <v>21</v>
      </c>
      <c r="M83" s="236">
        <f>G83*(1+L83/100)</f>
        <v>0</v>
      </c>
      <c r="N83" s="236">
        <v>0.22133</v>
      </c>
      <c r="O83" s="236">
        <f>ROUND(E83*N83,2)</f>
        <v>65.739999999999995</v>
      </c>
      <c r="P83" s="236">
        <v>0</v>
      </c>
      <c r="Q83" s="236">
        <f>ROUND(E83*P83,2)</f>
        <v>0</v>
      </c>
      <c r="R83" s="236"/>
      <c r="S83" s="236" t="s">
        <v>153</v>
      </c>
      <c r="T83" s="237" t="s">
        <v>102</v>
      </c>
      <c r="U83" s="221">
        <v>0.27</v>
      </c>
      <c r="V83" s="221">
        <f>ROUND(E83*U83,2)</f>
        <v>80.19</v>
      </c>
      <c r="W83" s="221"/>
      <c r="X83" s="221" t="s">
        <v>103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104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46" t="s">
        <v>214</v>
      </c>
      <c r="D84" s="222"/>
      <c r="E84" s="223">
        <v>297</v>
      </c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12"/>
      <c r="Z84" s="212"/>
      <c r="AA84" s="212"/>
      <c r="AB84" s="212"/>
      <c r="AC84" s="212"/>
      <c r="AD84" s="212"/>
      <c r="AE84" s="212"/>
      <c r="AF84" s="212"/>
      <c r="AG84" s="212" t="s">
        <v>108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ht="22.5" outlineLevel="1" x14ac:dyDescent="0.2">
      <c r="A85" s="231">
        <v>29</v>
      </c>
      <c r="B85" s="232" t="s">
        <v>215</v>
      </c>
      <c r="C85" s="244" t="s">
        <v>216</v>
      </c>
      <c r="D85" s="233" t="s">
        <v>166</v>
      </c>
      <c r="E85" s="234">
        <v>300</v>
      </c>
      <c r="F85" s="235"/>
      <c r="G85" s="236">
        <f>ROUND(E85*F85,2)</f>
        <v>0</v>
      </c>
      <c r="H85" s="235"/>
      <c r="I85" s="236">
        <f>ROUND(E85*H85,2)</f>
        <v>0</v>
      </c>
      <c r="J85" s="235"/>
      <c r="K85" s="236">
        <f>ROUND(E85*J85,2)</f>
        <v>0</v>
      </c>
      <c r="L85" s="236">
        <v>21</v>
      </c>
      <c r="M85" s="236">
        <f>G85*(1+L85/100)</f>
        <v>0</v>
      </c>
      <c r="N85" s="236">
        <v>0.22133</v>
      </c>
      <c r="O85" s="236">
        <f>ROUND(E85*N85,2)</f>
        <v>66.400000000000006</v>
      </c>
      <c r="P85" s="236">
        <v>0</v>
      </c>
      <c r="Q85" s="236">
        <f>ROUND(E85*P85,2)</f>
        <v>0</v>
      </c>
      <c r="R85" s="236"/>
      <c r="S85" s="236" t="s">
        <v>153</v>
      </c>
      <c r="T85" s="237" t="s">
        <v>102</v>
      </c>
      <c r="U85" s="221">
        <v>0.27</v>
      </c>
      <c r="V85" s="221">
        <f>ROUND(E85*U85,2)</f>
        <v>81</v>
      </c>
      <c r="W85" s="221"/>
      <c r="X85" s="221" t="s">
        <v>103</v>
      </c>
      <c r="Y85" s="212"/>
      <c r="Z85" s="212"/>
      <c r="AA85" s="212"/>
      <c r="AB85" s="212"/>
      <c r="AC85" s="212"/>
      <c r="AD85" s="212"/>
      <c r="AE85" s="212"/>
      <c r="AF85" s="212"/>
      <c r="AG85" s="212" t="s">
        <v>104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19"/>
      <c r="B86" s="220"/>
      <c r="C86" s="246" t="s">
        <v>217</v>
      </c>
      <c r="D86" s="222"/>
      <c r="E86" s="223">
        <v>300</v>
      </c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12"/>
      <c r="Z86" s="212"/>
      <c r="AA86" s="212"/>
      <c r="AB86" s="212"/>
      <c r="AC86" s="212"/>
      <c r="AD86" s="212"/>
      <c r="AE86" s="212"/>
      <c r="AF86" s="212"/>
      <c r="AG86" s="212" t="s">
        <v>108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31">
        <v>30</v>
      </c>
      <c r="B87" s="232" t="s">
        <v>218</v>
      </c>
      <c r="C87" s="244" t="s">
        <v>219</v>
      </c>
      <c r="D87" s="233" t="s">
        <v>220</v>
      </c>
      <c r="E87" s="234">
        <v>1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6">
        <v>6.6000000000000003E-2</v>
      </c>
      <c r="O87" s="236">
        <f>ROUND(E87*N87,2)</f>
        <v>7.0000000000000007E-2</v>
      </c>
      <c r="P87" s="236">
        <v>0</v>
      </c>
      <c r="Q87" s="236">
        <f>ROUND(E87*P87,2)</f>
        <v>0</v>
      </c>
      <c r="R87" s="236"/>
      <c r="S87" s="236" t="s">
        <v>153</v>
      </c>
      <c r="T87" s="237" t="s">
        <v>102</v>
      </c>
      <c r="U87" s="221">
        <v>0.17</v>
      </c>
      <c r="V87" s="221">
        <f>ROUND(E87*U87,2)</f>
        <v>0.17</v>
      </c>
      <c r="W87" s="221"/>
      <c r="X87" s="221" t="s">
        <v>103</v>
      </c>
      <c r="Y87" s="212"/>
      <c r="Z87" s="212"/>
      <c r="AA87" s="212"/>
      <c r="AB87" s="212"/>
      <c r="AC87" s="212"/>
      <c r="AD87" s="212"/>
      <c r="AE87" s="212"/>
      <c r="AF87" s="212"/>
      <c r="AG87" s="212" t="s">
        <v>104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46" t="s">
        <v>221</v>
      </c>
      <c r="D88" s="222"/>
      <c r="E88" s="223">
        <v>1</v>
      </c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12"/>
      <c r="Z88" s="212"/>
      <c r="AA88" s="212"/>
      <c r="AB88" s="212"/>
      <c r="AC88" s="212"/>
      <c r="AD88" s="212"/>
      <c r="AE88" s="212"/>
      <c r="AF88" s="212"/>
      <c r="AG88" s="212" t="s">
        <v>108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x14ac:dyDescent="0.2">
      <c r="A89" s="225" t="s">
        <v>95</v>
      </c>
      <c r="B89" s="226" t="s">
        <v>62</v>
      </c>
      <c r="C89" s="243" t="s">
        <v>63</v>
      </c>
      <c r="D89" s="227"/>
      <c r="E89" s="228"/>
      <c r="F89" s="229"/>
      <c r="G89" s="229">
        <f>SUMIF(AG90:AG91,"&lt;&gt;NOR",G90:G91)</f>
        <v>0</v>
      </c>
      <c r="H89" s="229"/>
      <c r="I89" s="229">
        <f>SUM(I90:I91)</f>
        <v>0</v>
      </c>
      <c r="J89" s="229"/>
      <c r="K89" s="229">
        <f>SUM(K90:K91)</f>
        <v>0</v>
      </c>
      <c r="L89" s="229"/>
      <c r="M89" s="229">
        <f>SUM(M90:M91)</f>
        <v>0</v>
      </c>
      <c r="N89" s="229"/>
      <c r="O89" s="229">
        <f>SUM(O90:O91)</f>
        <v>0</v>
      </c>
      <c r="P89" s="229"/>
      <c r="Q89" s="229">
        <f>SUM(Q90:Q91)</f>
        <v>0</v>
      </c>
      <c r="R89" s="229"/>
      <c r="S89" s="229"/>
      <c r="T89" s="230"/>
      <c r="U89" s="224"/>
      <c r="V89" s="224">
        <f>SUM(V90:V91)</f>
        <v>15</v>
      </c>
      <c r="W89" s="224"/>
      <c r="X89" s="224"/>
      <c r="AG89" t="s">
        <v>96</v>
      </c>
    </row>
    <row r="90" spans="1:60" outlineLevel="1" x14ac:dyDescent="0.2">
      <c r="A90" s="231">
        <v>31</v>
      </c>
      <c r="B90" s="232" t="s">
        <v>222</v>
      </c>
      <c r="C90" s="244" t="s">
        <v>223</v>
      </c>
      <c r="D90" s="233" t="s">
        <v>166</v>
      </c>
      <c r="E90" s="234">
        <v>100</v>
      </c>
      <c r="F90" s="235"/>
      <c r="G90" s="236">
        <f>ROUND(E90*F90,2)</f>
        <v>0</v>
      </c>
      <c r="H90" s="235"/>
      <c r="I90" s="236">
        <f>ROUND(E90*H90,2)</f>
        <v>0</v>
      </c>
      <c r="J90" s="235"/>
      <c r="K90" s="236">
        <f>ROUND(E90*J90,2)</f>
        <v>0</v>
      </c>
      <c r="L90" s="236">
        <v>21</v>
      </c>
      <c r="M90" s="236">
        <f>G90*(1+L90/100)</f>
        <v>0</v>
      </c>
      <c r="N90" s="236">
        <v>0</v>
      </c>
      <c r="O90" s="236">
        <f>ROUND(E90*N90,2)</f>
        <v>0</v>
      </c>
      <c r="P90" s="236">
        <v>0</v>
      </c>
      <c r="Q90" s="236">
        <f>ROUND(E90*P90,2)</f>
        <v>0</v>
      </c>
      <c r="R90" s="236"/>
      <c r="S90" s="236" t="s">
        <v>101</v>
      </c>
      <c r="T90" s="237" t="s">
        <v>102</v>
      </c>
      <c r="U90" s="221">
        <v>0.15</v>
      </c>
      <c r="V90" s="221">
        <f>ROUND(E90*U90,2)</f>
        <v>15</v>
      </c>
      <c r="W90" s="221"/>
      <c r="X90" s="221" t="s">
        <v>103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104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46" t="s">
        <v>224</v>
      </c>
      <c r="D91" s="222"/>
      <c r="E91" s="223">
        <v>100</v>
      </c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12"/>
      <c r="Z91" s="212"/>
      <c r="AA91" s="212"/>
      <c r="AB91" s="212"/>
      <c r="AC91" s="212"/>
      <c r="AD91" s="212"/>
      <c r="AE91" s="212"/>
      <c r="AF91" s="212"/>
      <c r="AG91" s="212" t="s">
        <v>108</v>
      </c>
      <c r="AH91" s="212">
        <v>0</v>
      </c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x14ac:dyDescent="0.2">
      <c r="A92" s="225" t="s">
        <v>95</v>
      </c>
      <c r="B92" s="226" t="s">
        <v>64</v>
      </c>
      <c r="C92" s="243" t="s">
        <v>65</v>
      </c>
      <c r="D92" s="227"/>
      <c r="E92" s="228"/>
      <c r="F92" s="229"/>
      <c r="G92" s="229">
        <f>SUMIF(AG93:AG101,"&lt;&gt;NOR",G93:G101)</f>
        <v>0</v>
      </c>
      <c r="H92" s="229"/>
      <c r="I92" s="229">
        <f>SUM(I93:I101)</f>
        <v>0</v>
      </c>
      <c r="J92" s="229"/>
      <c r="K92" s="229">
        <f>SUM(K93:K101)</f>
        <v>0</v>
      </c>
      <c r="L92" s="229"/>
      <c r="M92" s="229">
        <f>SUM(M93:M101)</f>
        <v>0</v>
      </c>
      <c r="N92" s="229"/>
      <c r="O92" s="229">
        <f>SUM(O93:O101)</f>
        <v>0</v>
      </c>
      <c r="P92" s="229"/>
      <c r="Q92" s="229">
        <f>SUM(Q93:Q101)</f>
        <v>0</v>
      </c>
      <c r="R92" s="229"/>
      <c r="S92" s="229"/>
      <c r="T92" s="230"/>
      <c r="U92" s="224"/>
      <c r="V92" s="224">
        <f>SUM(V93:V101)</f>
        <v>17.440000000000001</v>
      </c>
      <c r="W92" s="224"/>
      <c r="X92" s="224"/>
      <c r="AG92" t="s">
        <v>96</v>
      </c>
    </row>
    <row r="93" spans="1:60" outlineLevel="1" x14ac:dyDescent="0.2">
      <c r="A93" s="231">
        <v>32</v>
      </c>
      <c r="B93" s="232" t="s">
        <v>225</v>
      </c>
      <c r="C93" s="244" t="s">
        <v>226</v>
      </c>
      <c r="D93" s="233" t="s">
        <v>149</v>
      </c>
      <c r="E93" s="234">
        <v>35.598750000000003</v>
      </c>
      <c r="F93" s="235"/>
      <c r="G93" s="236">
        <f>ROUND(E93*F93,2)</f>
        <v>0</v>
      </c>
      <c r="H93" s="235"/>
      <c r="I93" s="236">
        <f>ROUND(E93*H93,2)</f>
        <v>0</v>
      </c>
      <c r="J93" s="235"/>
      <c r="K93" s="236">
        <f>ROUND(E93*J93,2)</f>
        <v>0</v>
      </c>
      <c r="L93" s="236">
        <v>21</v>
      </c>
      <c r="M93" s="236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6" t="s">
        <v>227</v>
      </c>
      <c r="S93" s="236" t="s">
        <v>101</v>
      </c>
      <c r="T93" s="237" t="s">
        <v>102</v>
      </c>
      <c r="U93" s="221">
        <v>0.49</v>
      </c>
      <c r="V93" s="221">
        <f>ROUND(E93*U93,2)</f>
        <v>17.440000000000001</v>
      </c>
      <c r="W93" s="221"/>
      <c r="X93" s="221" t="s">
        <v>103</v>
      </c>
      <c r="Y93" s="212"/>
      <c r="Z93" s="212"/>
      <c r="AA93" s="212"/>
      <c r="AB93" s="212"/>
      <c r="AC93" s="212"/>
      <c r="AD93" s="212"/>
      <c r="AE93" s="212"/>
      <c r="AF93" s="212"/>
      <c r="AG93" s="212" t="s">
        <v>104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19"/>
      <c r="B94" s="220"/>
      <c r="C94" s="248" t="s">
        <v>228</v>
      </c>
      <c r="D94" s="241"/>
      <c r="E94" s="241"/>
      <c r="F94" s="241"/>
      <c r="G94" s="24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12"/>
      <c r="Z94" s="212"/>
      <c r="AA94" s="212"/>
      <c r="AB94" s="212"/>
      <c r="AC94" s="212"/>
      <c r="AD94" s="212"/>
      <c r="AE94" s="212"/>
      <c r="AF94" s="212"/>
      <c r="AG94" s="212" t="s">
        <v>127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19"/>
      <c r="B95" s="220"/>
      <c r="C95" s="246" t="s">
        <v>229</v>
      </c>
      <c r="D95" s="222"/>
      <c r="E95" s="223">
        <v>1.05</v>
      </c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12"/>
      <c r="Z95" s="212"/>
      <c r="AA95" s="212"/>
      <c r="AB95" s="212"/>
      <c r="AC95" s="212"/>
      <c r="AD95" s="212"/>
      <c r="AE95" s="212"/>
      <c r="AF95" s="212"/>
      <c r="AG95" s="212" t="s">
        <v>108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46" t="s">
        <v>230</v>
      </c>
      <c r="D96" s="222"/>
      <c r="E96" s="223">
        <v>34.548749999999998</v>
      </c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12"/>
      <c r="Z96" s="212"/>
      <c r="AA96" s="212"/>
      <c r="AB96" s="212"/>
      <c r="AC96" s="212"/>
      <c r="AD96" s="212"/>
      <c r="AE96" s="212"/>
      <c r="AF96" s="212"/>
      <c r="AG96" s="212" t="s">
        <v>108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31">
        <v>33</v>
      </c>
      <c r="B97" s="232" t="s">
        <v>231</v>
      </c>
      <c r="C97" s="244" t="s">
        <v>232</v>
      </c>
      <c r="D97" s="233" t="s">
        <v>149</v>
      </c>
      <c r="E97" s="234">
        <v>1032.36375</v>
      </c>
      <c r="F97" s="235"/>
      <c r="G97" s="236">
        <f>ROUND(E97*F97,2)</f>
        <v>0</v>
      </c>
      <c r="H97" s="235"/>
      <c r="I97" s="236">
        <f>ROUND(E97*H97,2)</f>
        <v>0</v>
      </c>
      <c r="J97" s="235"/>
      <c r="K97" s="236">
        <f>ROUND(E97*J97,2)</f>
        <v>0</v>
      </c>
      <c r="L97" s="236">
        <v>21</v>
      </c>
      <c r="M97" s="236">
        <f>G97*(1+L97/100)</f>
        <v>0</v>
      </c>
      <c r="N97" s="236">
        <v>0</v>
      </c>
      <c r="O97" s="236">
        <f>ROUND(E97*N97,2)</f>
        <v>0</v>
      </c>
      <c r="P97" s="236">
        <v>0</v>
      </c>
      <c r="Q97" s="236">
        <f>ROUND(E97*P97,2)</f>
        <v>0</v>
      </c>
      <c r="R97" s="236" t="s">
        <v>227</v>
      </c>
      <c r="S97" s="236" t="s">
        <v>101</v>
      </c>
      <c r="T97" s="237" t="s">
        <v>102</v>
      </c>
      <c r="U97" s="221">
        <v>0</v>
      </c>
      <c r="V97" s="221">
        <f>ROUND(E97*U97,2)</f>
        <v>0</v>
      </c>
      <c r="W97" s="221"/>
      <c r="X97" s="221" t="s">
        <v>103</v>
      </c>
      <c r="Y97" s="212"/>
      <c r="Z97" s="212"/>
      <c r="AA97" s="212"/>
      <c r="AB97" s="212"/>
      <c r="AC97" s="212"/>
      <c r="AD97" s="212"/>
      <c r="AE97" s="212"/>
      <c r="AF97" s="212"/>
      <c r="AG97" s="212" t="s">
        <v>104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19"/>
      <c r="B98" s="220"/>
      <c r="C98" s="248" t="s">
        <v>233</v>
      </c>
      <c r="D98" s="241"/>
      <c r="E98" s="241"/>
      <c r="F98" s="241"/>
      <c r="G98" s="24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12"/>
      <c r="Z98" s="212"/>
      <c r="AA98" s="212"/>
      <c r="AB98" s="212"/>
      <c r="AC98" s="212"/>
      <c r="AD98" s="212"/>
      <c r="AE98" s="212"/>
      <c r="AF98" s="212"/>
      <c r="AG98" s="212" t="s">
        <v>127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19"/>
      <c r="B99" s="220"/>
      <c r="C99" s="246" t="s">
        <v>234</v>
      </c>
      <c r="D99" s="222"/>
      <c r="E99" s="223">
        <v>1032.36375</v>
      </c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12"/>
      <c r="Z99" s="212"/>
      <c r="AA99" s="212"/>
      <c r="AB99" s="212"/>
      <c r="AC99" s="212"/>
      <c r="AD99" s="212"/>
      <c r="AE99" s="212"/>
      <c r="AF99" s="212"/>
      <c r="AG99" s="212" t="s">
        <v>108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31">
        <v>34</v>
      </c>
      <c r="B100" s="232" t="s">
        <v>235</v>
      </c>
      <c r="C100" s="244" t="s">
        <v>236</v>
      </c>
      <c r="D100" s="233" t="s">
        <v>149</v>
      </c>
      <c r="E100" s="234">
        <v>35.598750000000003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6" t="s">
        <v>227</v>
      </c>
      <c r="S100" s="236" t="s">
        <v>101</v>
      </c>
      <c r="T100" s="237" t="s">
        <v>102</v>
      </c>
      <c r="U100" s="221">
        <v>0</v>
      </c>
      <c r="V100" s="221">
        <f>ROUND(E100*U100,2)</f>
        <v>0</v>
      </c>
      <c r="W100" s="221"/>
      <c r="X100" s="221" t="s">
        <v>103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104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46" t="s">
        <v>237</v>
      </c>
      <c r="D101" s="222"/>
      <c r="E101" s="223">
        <v>35.598750000000003</v>
      </c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108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x14ac:dyDescent="0.2">
      <c r="A102" s="225" t="s">
        <v>95</v>
      </c>
      <c r="B102" s="226" t="s">
        <v>67</v>
      </c>
      <c r="C102" s="243" t="s">
        <v>28</v>
      </c>
      <c r="D102" s="227"/>
      <c r="E102" s="228"/>
      <c r="F102" s="229"/>
      <c r="G102" s="229">
        <f>SUMIF(AG103:AG113,"&lt;&gt;NOR",G103:G113)</f>
        <v>0</v>
      </c>
      <c r="H102" s="229"/>
      <c r="I102" s="229">
        <f>SUM(I103:I113)</f>
        <v>0</v>
      </c>
      <c r="J102" s="229"/>
      <c r="K102" s="229">
        <f>SUM(K103:K113)</f>
        <v>0</v>
      </c>
      <c r="L102" s="229"/>
      <c r="M102" s="229">
        <f>SUM(M103:M113)</f>
        <v>0</v>
      </c>
      <c r="N102" s="229"/>
      <c r="O102" s="229">
        <f>SUM(O103:O113)</f>
        <v>0</v>
      </c>
      <c r="P102" s="229"/>
      <c r="Q102" s="229">
        <f>SUM(Q103:Q113)</f>
        <v>0</v>
      </c>
      <c r="R102" s="229"/>
      <c r="S102" s="229"/>
      <c r="T102" s="230"/>
      <c r="U102" s="224"/>
      <c r="V102" s="224">
        <f>SUM(V103:V113)</f>
        <v>0</v>
      </c>
      <c r="W102" s="224"/>
      <c r="X102" s="224"/>
      <c r="AG102" t="s">
        <v>96</v>
      </c>
    </row>
    <row r="103" spans="1:60" outlineLevel="1" x14ac:dyDescent="0.2">
      <c r="A103" s="231">
        <v>35</v>
      </c>
      <c r="B103" s="232" t="s">
        <v>238</v>
      </c>
      <c r="C103" s="244" t="s">
        <v>239</v>
      </c>
      <c r="D103" s="233" t="s">
        <v>240</v>
      </c>
      <c r="E103" s="234">
        <v>1</v>
      </c>
      <c r="F103" s="235"/>
      <c r="G103" s="236">
        <f>ROUND(E103*F103,2)</f>
        <v>0</v>
      </c>
      <c r="H103" s="235"/>
      <c r="I103" s="236">
        <f>ROUND(E103*H103,2)</f>
        <v>0</v>
      </c>
      <c r="J103" s="235"/>
      <c r="K103" s="236">
        <f>ROUND(E103*J103,2)</f>
        <v>0</v>
      </c>
      <c r="L103" s="236">
        <v>21</v>
      </c>
      <c r="M103" s="236">
        <f>G103*(1+L103/100)</f>
        <v>0</v>
      </c>
      <c r="N103" s="236">
        <v>0</v>
      </c>
      <c r="O103" s="236">
        <f>ROUND(E103*N103,2)</f>
        <v>0</v>
      </c>
      <c r="P103" s="236">
        <v>0</v>
      </c>
      <c r="Q103" s="236">
        <f>ROUND(E103*P103,2)</f>
        <v>0</v>
      </c>
      <c r="R103" s="236"/>
      <c r="S103" s="236" t="s">
        <v>101</v>
      </c>
      <c r="T103" s="237" t="s">
        <v>102</v>
      </c>
      <c r="U103" s="221">
        <v>0</v>
      </c>
      <c r="V103" s="221">
        <f>ROUND(E103*U103,2)</f>
        <v>0</v>
      </c>
      <c r="W103" s="221"/>
      <c r="X103" s="221" t="s">
        <v>241</v>
      </c>
      <c r="Y103" s="212"/>
      <c r="Z103" s="212"/>
      <c r="AA103" s="212"/>
      <c r="AB103" s="212"/>
      <c r="AC103" s="212"/>
      <c r="AD103" s="212"/>
      <c r="AE103" s="212"/>
      <c r="AF103" s="212"/>
      <c r="AG103" s="212" t="s">
        <v>242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46" t="s">
        <v>243</v>
      </c>
      <c r="D104" s="222"/>
      <c r="E104" s="223">
        <v>1</v>
      </c>
      <c r="F104" s="221"/>
      <c r="G104" s="221"/>
      <c r="H104" s="221"/>
      <c r="I104" s="221"/>
      <c r="J104" s="221"/>
      <c r="K104" s="221"/>
      <c r="L104" s="221"/>
      <c r="M104" s="221"/>
      <c r="N104" s="221"/>
      <c r="O104" s="221"/>
      <c r="P104" s="221"/>
      <c r="Q104" s="221"/>
      <c r="R104" s="221"/>
      <c r="S104" s="221"/>
      <c r="T104" s="221"/>
      <c r="U104" s="221"/>
      <c r="V104" s="221"/>
      <c r="W104" s="221"/>
      <c r="X104" s="221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108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31">
        <v>36</v>
      </c>
      <c r="B105" s="232" t="s">
        <v>244</v>
      </c>
      <c r="C105" s="244" t="s">
        <v>245</v>
      </c>
      <c r="D105" s="233" t="s">
        <v>240</v>
      </c>
      <c r="E105" s="234">
        <v>1</v>
      </c>
      <c r="F105" s="235"/>
      <c r="G105" s="236">
        <f>ROUND(E105*F105,2)</f>
        <v>0</v>
      </c>
      <c r="H105" s="235"/>
      <c r="I105" s="236">
        <f>ROUND(E105*H105,2)</f>
        <v>0</v>
      </c>
      <c r="J105" s="235"/>
      <c r="K105" s="236">
        <f>ROUND(E105*J105,2)</f>
        <v>0</v>
      </c>
      <c r="L105" s="236">
        <v>21</v>
      </c>
      <c r="M105" s="236">
        <f>G105*(1+L105/100)</f>
        <v>0</v>
      </c>
      <c r="N105" s="236">
        <v>0</v>
      </c>
      <c r="O105" s="236">
        <f>ROUND(E105*N105,2)</f>
        <v>0</v>
      </c>
      <c r="P105" s="236">
        <v>0</v>
      </c>
      <c r="Q105" s="236">
        <f>ROUND(E105*P105,2)</f>
        <v>0</v>
      </c>
      <c r="R105" s="236"/>
      <c r="S105" s="236" t="s">
        <v>101</v>
      </c>
      <c r="T105" s="237" t="s">
        <v>102</v>
      </c>
      <c r="U105" s="221">
        <v>0</v>
      </c>
      <c r="V105" s="221">
        <f>ROUND(E105*U105,2)</f>
        <v>0</v>
      </c>
      <c r="W105" s="221"/>
      <c r="X105" s="221" t="s">
        <v>241</v>
      </c>
      <c r="Y105" s="212"/>
      <c r="Z105" s="212"/>
      <c r="AA105" s="212"/>
      <c r="AB105" s="212"/>
      <c r="AC105" s="212"/>
      <c r="AD105" s="212"/>
      <c r="AE105" s="212"/>
      <c r="AF105" s="212"/>
      <c r="AG105" s="212" t="s">
        <v>242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19"/>
      <c r="B106" s="220"/>
      <c r="C106" s="248" t="s">
        <v>246</v>
      </c>
      <c r="D106" s="241"/>
      <c r="E106" s="241"/>
      <c r="F106" s="241"/>
      <c r="G106" s="241"/>
      <c r="H106" s="221"/>
      <c r="I106" s="221"/>
      <c r="J106" s="221"/>
      <c r="K106" s="221"/>
      <c r="L106" s="221"/>
      <c r="M106" s="221"/>
      <c r="N106" s="221"/>
      <c r="O106" s="221"/>
      <c r="P106" s="221"/>
      <c r="Q106" s="221"/>
      <c r="R106" s="221"/>
      <c r="S106" s="221"/>
      <c r="T106" s="221"/>
      <c r="U106" s="221"/>
      <c r="V106" s="221"/>
      <c r="W106" s="221"/>
      <c r="X106" s="221"/>
      <c r="Y106" s="212"/>
      <c r="Z106" s="212"/>
      <c r="AA106" s="212"/>
      <c r="AB106" s="212"/>
      <c r="AC106" s="212"/>
      <c r="AD106" s="212"/>
      <c r="AE106" s="212"/>
      <c r="AF106" s="212"/>
      <c r="AG106" s="212" t="s">
        <v>127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31">
        <v>37</v>
      </c>
      <c r="B107" s="232" t="s">
        <v>247</v>
      </c>
      <c r="C107" s="244" t="s">
        <v>248</v>
      </c>
      <c r="D107" s="233" t="s">
        <v>240</v>
      </c>
      <c r="E107" s="234">
        <v>1</v>
      </c>
      <c r="F107" s="235"/>
      <c r="G107" s="236">
        <f>ROUND(E107*F107,2)</f>
        <v>0</v>
      </c>
      <c r="H107" s="235"/>
      <c r="I107" s="236">
        <f>ROUND(E107*H107,2)</f>
        <v>0</v>
      </c>
      <c r="J107" s="235"/>
      <c r="K107" s="236">
        <f>ROUND(E107*J107,2)</f>
        <v>0</v>
      </c>
      <c r="L107" s="236">
        <v>21</v>
      </c>
      <c r="M107" s="236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6"/>
      <c r="S107" s="236" t="s">
        <v>101</v>
      </c>
      <c r="T107" s="237" t="s">
        <v>102</v>
      </c>
      <c r="U107" s="221">
        <v>0</v>
      </c>
      <c r="V107" s="221">
        <f>ROUND(E107*U107,2)</f>
        <v>0</v>
      </c>
      <c r="W107" s="221"/>
      <c r="X107" s="221" t="s">
        <v>241</v>
      </c>
      <c r="Y107" s="212"/>
      <c r="Z107" s="212"/>
      <c r="AA107" s="212"/>
      <c r="AB107" s="212"/>
      <c r="AC107" s="212"/>
      <c r="AD107" s="212"/>
      <c r="AE107" s="212"/>
      <c r="AF107" s="212"/>
      <c r="AG107" s="212" t="s">
        <v>242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ht="22.5" outlineLevel="1" x14ac:dyDescent="0.2">
      <c r="A108" s="219"/>
      <c r="B108" s="220"/>
      <c r="C108" s="248" t="s">
        <v>249</v>
      </c>
      <c r="D108" s="241"/>
      <c r="E108" s="241"/>
      <c r="F108" s="241"/>
      <c r="G108" s="241"/>
      <c r="H108" s="221"/>
      <c r="I108" s="221"/>
      <c r="J108" s="221"/>
      <c r="K108" s="221"/>
      <c r="L108" s="221"/>
      <c r="M108" s="221"/>
      <c r="N108" s="221"/>
      <c r="O108" s="221"/>
      <c r="P108" s="221"/>
      <c r="Q108" s="221"/>
      <c r="R108" s="221"/>
      <c r="S108" s="221"/>
      <c r="T108" s="221"/>
      <c r="U108" s="221"/>
      <c r="V108" s="221"/>
      <c r="W108" s="221"/>
      <c r="X108" s="221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127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39" t="str">
        <f>C108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31">
        <v>38</v>
      </c>
      <c r="B109" s="232" t="s">
        <v>250</v>
      </c>
      <c r="C109" s="244" t="s">
        <v>251</v>
      </c>
      <c r="D109" s="233" t="s">
        <v>240</v>
      </c>
      <c r="E109" s="234">
        <v>1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/>
      <c r="S109" s="236" t="s">
        <v>101</v>
      </c>
      <c r="T109" s="237" t="s">
        <v>102</v>
      </c>
      <c r="U109" s="221">
        <v>0</v>
      </c>
      <c r="V109" s="221">
        <f>ROUND(E109*U109,2)</f>
        <v>0</v>
      </c>
      <c r="W109" s="221"/>
      <c r="X109" s="221" t="s">
        <v>241</v>
      </c>
      <c r="Y109" s="212"/>
      <c r="Z109" s="212"/>
      <c r="AA109" s="212"/>
      <c r="AB109" s="212"/>
      <c r="AC109" s="212"/>
      <c r="AD109" s="212"/>
      <c r="AE109" s="212"/>
      <c r="AF109" s="212"/>
      <c r="AG109" s="212" t="s">
        <v>242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ht="22.5" outlineLevel="1" x14ac:dyDescent="0.2">
      <c r="A110" s="219"/>
      <c r="B110" s="220"/>
      <c r="C110" s="248" t="s">
        <v>252</v>
      </c>
      <c r="D110" s="241"/>
      <c r="E110" s="241"/>
      <c r="F110" s="241"/>
      <c r="G110" s="241"/>
      <c r="H110" s="221"/>
      <c r="I110" s="221"/>
      <c r="J110" s="221"/>
      <c r="K110" s="221"/>
      <c r="L110" s="221"/>
      <c r="M110" s="221"/>
      <c r="N110" s="221"/>
      <c r="O110" s="221"/>
      <c r="P110" s="221"/>
      <c r="Q110" s="221"/>
      <c r="R110" s="221"/>
      <c r="S110" s="221"/>
      <c r="T110" s="221"/>
      <c r="U110" s="221"/>
      <c r="V110" s="221"/>
      <c r="W110" s="221"/>
      <c r="X110" s="221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127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39" t="str">
        <f>C110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31">
        <v>39</v>
      </c>
      <c r="B111" s="232" t="s">
        <v>253</v>
      </c>
      <c r="C111" s="244" t="s">
        <v>254</v>
      </c>
      <c r="D111" s="233" t="s">
        <v>240</v>
      </c>
      <c r="E111" s="234">
        <v>4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6">
        <v>0</v>
      </c>
      <c r="O111" s="236">
        <f>ROUND(E111*N111,2)</f>
        <v>0</v>
      </c>
      <c r="P111" s="236">
        <v>0</v>
      </c>
      <c r="Q111" s="236">
        <f>ROUND(E111*P111,2)</f>
        <v>0</v>
      </c>
      <c r="R111" s="236"/>
      <c r="S111" s="236" t="s">
        <v>101</v>
      </c>
      <c r="T111" s="237" t="s">
        <v>102</v>
      </c>
      <c r="U111" s="221">
        <v>0</v>
      </c>
      <c r="V111" s="221">
        <f>ROUND(E111*U111,2)</f>
        <v>0</v>
      </c>
      <c r="W111" s="221"/>
      <c r="X111" s="221" t="s">
        <v>241</v>
      </c>
      <c r="Y111" s="212"/>
      <c r="Z111" s="212"/>
      <c r="AA111" s="212"/>
      <c r="AB111" s="212"/>
      <c r="AC111" s="212"/>
      <c r="AD111" s="212"/>
      <c r="AE111" s="212"/>
      <c r="AF111" s="212"/>
      <c r="AG111" s="212" t="s">
        <v>242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ht="22.5" outlineLevel="1" x14ac:dyDescent="0.2">
      <c r="A112" s="219"/>
      <c r="B112" s="220"/>
      <c r="C112" s="248" t="s">
        <v>255</v>
      </c>
      <c r="D112" s="241"/>
      <c r="E112" s="241"/>
      <c r="F112" s="241"/>
      <c r="G112" s="241"/>
      <c r="H112" s="221"/>
      <c r="I112" s="221"/>
      <c r="J112" s="221"/>
      <c r="K112" s="221"/>
      <c r="L112" s="221"/>
      <c r="M112" s="221"/>
      <c r="N112" s="221"/>
      <c r="O112" s="221"/>
      <c r="P112" s="221"/>
      <c r="Q112" s="221"/>
      <c r="R112" s="221"/>
      <c r="S112" s="221"/>
      <c r="T112" s="221"/>
      <c r="U112" s="221"/>
      <c r="V112" s="221"/>
      <c r="W112" s="221"/>
      <c r="X112" s="221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127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39" t="str">
        <f>C112</f>
        <v>Náklady zhotovitele, související s prováděním zkoušek a revizí předepsaných technickými normami nebo objednatelem a které jsou pro provedení díla nezbytné.</v>
      </c>
      <c r="BB112" s="212"/>
      <c r="BC112" s="212"/>
      <c r="BD112" s="212"/>
      <c r="BE112" s="212"/>
      <c r="BF112" s="212"/>
      <c r="BG112" s="212"/>
      <c r="BH112" s="212"/>
    </row>
    <row r="113" spans="1:60" outlineLevel="1" x14ac:dyDescent="0.2">
      <c r="A113" s="219"/>
      <c r="B113" s="220"/>
      <c r="C113" s="246" t="s">
        <v>256</v>
      </c>
      <c r="D113" s="222"/>
      <c r="E113" s="223">
        <v>4</v>
      </c>
      <c r="F113" s="221"/>
      <c r="G113" s="221"/>
      <c r="H113" s="221"/>
      <c r="I113" s="221"/>
      <c r="J113" s="221"/>
      <c r="K113" s="221"/>
      <c r="L113" s="221"/>
      <c r="M113" s="221"/>
      <c r="N113" s="221"/>
      <c r="O113" s="221"/>
      <c r="P113" s="221"/>
      <c r="Q113" s="221"/>
      <c r="R113" s="221"/>
      <c r="S113" s="221"/>
      <c r="T113" s="221"/>
      <c r="U113" s="221"/>
      <c r="V113" s="221"/>
      <c r="W113" s="221"/>
      <c r="X113" s="221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108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x14ac:dyDescent="0.2">
      <c r="A114" s="3"/>
      <c r="B114" s="4"/>
      <c r="C114" s="249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AE114">
        <v>15</v>
      </c>
      <c r="AF114">
        <v>21</v>
      </c>
      <c r="AG114" t="s">
        <v>82</v>
      </c>
    </row>
    <row r="115" spans="1:60" x14ac:dyDescent="0.2">
      <c r="A115" s="215"/>
      <c r="B115" s="216" t="s">
        <v>29</v>
      </c>
      <c r="C115" s="250"/>
      <c r="D115" s="217"/>
      <c r="E115" s="218"/>
      <c r="F115" s="218"/>
      <c r="G115" s="242">
        <f>G8+G53+G76+G80+G89+G92+G102</f>
        <v>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AE115">
        <f>SUMIF(L7:L113,AE114,G7:G113)</f>
        <v>0</v>
      </c>
      <c r="AF115">
        <f>SUMIF(L7:L113,AF114,G7:G113)</f>
        <v>0</v>
      </c>
      <c r="AG115" t="s">
        <v>257</v>
      </c>
    </row>
    <row r="116" spans="1:60" x14ac:dyDescent="0.2">
      <c r="C116" s="251"/>
      <c r="D116" s="10"/>
      <c r="AG116" t="s">
        <v>258</v>
      </c>
    </row>
    <row r="117" spans="1:60" x14ac:dyDescent="0.2">
      <c r="D117" s="10"/>
    </row>
    <row r="118" spans="1:60" x14ac:dyDescent="0.2">
      <c r="D118" s="10"/>
    </row>
    <row r="119" spans="1:60" x14ac:dyDescent="0.2">
      <c r="D119" s="10"/>
    </row>
    <row r="120" spans="1:60" x14ac:dyDescent="0.2">
      <c r="D120" s="10"/>
    </row>
    <row r="121" spans="1:60" x14ac:dyDescent="0.2">
      <c r="D121" s="10"/>
    </row>
    <row r="122" spans="1:60" x14ac:dyDescent="0.2">
      <c r="D122" s="10"/>
    </row>
    <row r="123" spans="1:60" x14ac:dyDescent="0.2">
      <c r="D123" s="10"/>
    </row>
    <row r="124" spans="1:60" x14ac:dyDescent="0.2">
      <c r="D124" s="10"/>
    </row>
    <row r="125" spans="1:60" x14ac:dyDescent="0.2">
      <c r="D125" s="10"/>
    </row>
    <row r="126" spans="1:60" x14ac:dyDescent="0.2">
      <c r="D126" s="10"/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VEPa8qgQikVZAizQD4t02jZqJ9wGNWw+nZgtheqGtKlFSvcPPE5KcHxkaFiVR8z0nSK+1rnvaYvqX3FEIRDkA==" saltValue="mrHNXhyK3yZuv2uduEAzQw==" spinCount="100000" sheet="1"/>
  <mergeCells count="24">
    <mergeCell ref="C94:G94"/>
    <mergeCell ref="C98:G98"/>
    <mergeCell ref="C106:G106"/>
    <mergeCell ref="C108:G108"/>
    <mergeCell ref="C110:G110"/>
    <mergeCell ref="C112:G112"/>
    <mergeCell ref="C43:G43"/>
    <mergeCell ref="C44:G44"/>
    <mergeCell ref="C48:G48"/>
    <mergeCell ref="C51:G51"/>
    <mergeCell ref="C61:G61"/>
    <mergeCell ref="C78:G78"/>
    <mergeCell ref="C19:G19"/>
    <mergeCell ref="C22:G22"/>
    <mergeCell ref="C23:G23"/>
    <mergeCell ref="C26:G26"/>
    <mergeCell ref="C31:G31"/>
    <mergeCell ref="C40:G40"/>
    <mergeCell ref="A1:G1"/>
    <mergeCell ref="C2:G2"/>
    <mergeCell ref="C3:G3"/>
    <mergeCell ref="C4:G4"/>
    <mergeCell ref="C10:G10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  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    Pol'!Názvy_tisku</vt:lpstr>
      <vt:lpstr>oadresa</vt:lpstr>
      <vt:lpstr>Stavba!Objednatel</vt:lpstr>
      <vt:lpstr>Stavba!Objekt</vt:lpstr>
      <vt:lpstr>'   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 RTS</dc:creator>
  <cp:lastModifiedBy>PW RTS</cp:lastModifiedBy>
  <cp:lastPrinted>2019-03-19T12:27:02Z</cp:lastPrinted>
  <dcterms:created xsi:type="dcterms:W3CDTF">2009-04-08T07:15:50Z</dcterms:created>
  <dcterms:modified xsi:type="dcterms:W3CDTF">2020-10-12T03:33:44Z</dcterms:modified>
</cp:coreProperties>
</file>