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Ladislav\Desktop\Sjednocení\"/>
    </mc:Choice>
  </mc:AlternateContent>
  <bookViews>
    <workbookView xWindow="0" yWindow="0" windowWidth="0" windowHeight="0"/>
  </bookViews>
  <sheets>
    <sheet name="Rekapitulace stavby" sheetId="1" r:id="rId1"/>
    <sheet name="320 - Technologie kuchyně" sheetId="2" r:id="rId2"/>
    <sheet name="VRN - Vedlejší náklady" sheetId="3" r:id="rId3"/>
  </sheets>
  <definedNames>
    <definedName name="_xlnm.Print_Area" localSheetId="0">'Rekapitulace stavby'!$D$4:$AO$76,'Rekapitulace stavby'!$C$82:$AQ$97</definedName>
    <definedName name="_xlnm.Print_Titles" localSheetId="0">'Rekapitulace stavby'!$92:$92</definedName>
    <definedName name="_xlnm._FilterDatabase" localSheetId="1" hidden="1">'320 - Technologie kuchyně'!$C$129:$K$285</definedName>
    <definedName name="_xlnm.Print_Area" localSheetId="1">'320 - Technologie kuchyně'!$C$4:$J$39,'320 - Technologie kuchyně'!$C$50:$J$76,'320 - Technologie kuchyně'!$C$82:$J$111,'320 - Technologie kuchyně'!$C$117:$K$285</definedName>
    <definedName name="_xlnm.Print_Titles" localSheetId="1">'320 - Technologie kuchyně'!$129:$129</definedName>
    <definedName name="_xlnm._FilterDatabase" localSheetId="2" hidden="1">'VRN - Vedlejší náklady'!$C$118:$K$127</definedName>
    <definedName name="_xlnm.Print_Area" localSheetId="2">'VRN - Vedlejší náklady'!$C$4:$J$39,'VRN - Vedlejší náklady'!$C$50:$J$76,'VRN - Vedlejší náklady'!$C$82:$J$100,'VRN - Vedlejší náklady'!$C$106:$K$127</definedName>
    <definedName name="_xlnm.Print_Titles" localSheetId="2">'VRN - Vedlejší náklady'!$118:$118</definedName>
  </definedNames>
  <calcPr/>
</workbook>
</file>

<file path=xl/calcChain.xml><?xml version="1.0" encoding="utf-8"?>
<calcChain xmlns="http://schemas.openxmlformats.org/spreadsheetml/2006/main">
  <c i="3" l="1" r="J37"/>
  <c r="J36"/>
  <c i="1" r="AY96"/>
  <c i="3" r="J35"/>
  <c i="1" r="AX96"/>
  <c i="3" r="BI127"/>
  <c r="BH127"/>
  <c r="BG127"/>
  <c r="BF127"/>
  <c r="T127"/>
  <c r="T126"/>
  <c r="R127"/>
  <c r="R126"/>
  <c r="P127"/>
  <c r="P126"/>
  <c r="BI125"/>
  <c r="BH125"/>
  <c r="BG125"/>
  <c r="BF125"/>
  <c r="T125"/>
  <c r="T124"/>
  <c r="R125"/>
  <c r="R124"/>
  <c r="P125"/>
  <c r="P124"/>
  <c r="BI123"/>
  <c r="BH123"/>
  <c r="BG123"/>
  <c r="BF123"/>
  <c r="T123"/>
  <c r="R123"/>
  <c r="P123"/>
  <c r="BI122"/>
  <c r="BH122"/>
  <c r="BG122"/>
  <c r="BF122"/>
  <c r="T122"/>
  <c r="R122"/>
  <c r="P122"/>
  <c r="BI121"/>
  <c r="BH121"/>
  <c r="BG121"/>
  <c r="BF121"/>
  <c r="T121"/>
  <c r="R121"/>
  <c r="P121"/>
  <c r="J116"/>
  <c r="J115"/>
  <c r="F115"/>
  <c r="F113"/>
  <c r="E111"/>
  <c r="J92"/>
  <c r="J91"/>
  <c r="F91"/>
  <c r="F89"/>
  <c r="E87"/>
  <c r="J18"/>
  <c r="E18"/>
  <c r="F92"/>
  <c r="J17"/>
  <c r="J12"/>
  <c r="J113"/>
  <c r="E7"/>
  <c r="E109"/>
  <c i="2" r="J37"/>
  <c r="J36"/>
  <c i="1" r="AY95"/>
  <c i="2" r="J35"/>
  <c i="1" r="AX95"/>
  <c i="2"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0"/>
  <c r="BH270"/>
  <c r="BG270"/>
  <c r="BF270"/>
  <c r="T270"/>
  <c r="R270"/>
  <c r="P270"/>
  <c r="BI269"/>
  <c r="BH269"/>
  <c r="BG269"/>
  <c r="BF269"/>
  <c r="T269"/>
  <c r="R269"/>
  <c r="P269"/>
  <c r="BI267"/>
  <c r="BH267"/>
  <c r="BG267"/>
  <c r="BF267"/>
  <c r="T267"/>
  <c r="T266"/>
  <c r="R267"/>
  <c r="R266"/>
  <c r="P267"/>
  <c r="P266"/>
  <c r="BI265"/>
  <c r="BH265"/>
  <c r="BG265"/>
  <c r="BF265"/>
  <c r="T265"/>
  <c r="R265"/>
  <c r="P265"/>
  <c r="BI264"/>
  <c r="BH264"/>
  <c r="BG264"/>
  <c r="BF264"/>
  <c r="T264"/>
  <c r="R264"/>
  <c r="P264"/>
  <c r="BI263"/>
  <c r="BH263"/>
  <c r="BG263"/>
  <c r="BF263"/>
  <c r="T263"/>
  <c r="R263"/>
  <c r="P263"/>
  <c r="BI261"/>
  <c r="BH261"/>
  <c r="BG261"/>
  <c r="BF261"/>
  <c r="T261"/>
  <c r="T260"/>
  <c r="R261"/>
  <c r="R260"/>
  <c r="P261"/>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7"/>
  <c r="J126"/>
  <c r="F126"/>
  <c r="F124"/>
  <c r="E122"/>
  <c r="J92"/>
  <c r="J91"/>
  <c r="F91"/>
  <c r="F89"/>
  <c r="E87"/>
  <c r="J18"/>
  <c r="E18"/>
  <c r="F127"/>
  <c r="J17"/>
  <c r="J12"/>
  <c r="J89"/>
  <c r="E7"/>
  <c r="E85"/>
  <c i="1" r="L90"/>
  <c r="AM90"/>
  <c r="AM89"/>
  <c r="L89"/>
  <c r="AM87"/>
  <c r="L87"/>
  <c r="L85"/>
  <c r="L84"/>
  <c i="3" r="J127"/>
  <c r="J125"/>
  <c r="J123"/>
  <c r="J122"/>
  <c r="J121"/>
  <c i="2" r="BK284"/>
  <c r="J284"/>
  <c r="J283"/>
  <c r="BK282"/>
  <c r="BK281"/>
  <c r="BK279"/>
  <c r="J278"/>
  <c r="J274"/>
  <c r="BK269"/>
  <c r="BK267"/>
  <c r="J265"/>
  <c r="BK264"/>
  <c r="BK263"/>
  <c r="BK261"/>
  <c r="J259"/>
  <c r="J258"/>
  <c r="BK256"/>
  <c r="BK254"/>
  <c r="J253"/>
  <c r="J246"/>
  <c r="J245"/>
  <c r="BK243"/>
  <c r="J242"/>
  <c r="J240"/>
  <c r="J239"/>
  <c r="J238"/>
  <c r="BK237"/>
  <c r="J234"/>
  <c r="BK233"/>
  <c r="J232"/>
  <c r="J231"/>
  <c r="BK229"/>
  <c r="BK228"/>
  <c r="BK226"/>
  <c r="J225"/>
  <c r="J224"/>
  <c r="J221"/>
  <c r="BK215"/>
  <c r="J214"/>
  <c r="BK212"/>
  <c r="J210"/>
  <c r="J209"/>
  <c r="BK208"/>
  <c r="BK207"/>
  <c r="BK204"/>
  <c r="J203"/>
  <c r="BK199"/>
  <c r="J198"/>
  <c r="BK197"/>
  <c r="BK195"/>
  <c r="J193"/>
  <c r="J191"/>
  <c r="J190"/>
  <c r="BK189"/>
  <c r="BK188"/>
  <c r="J187"/>
  <c r="BK185"/>
  <c r="BK184"/>
  <c r="BK183"/>
  <c r="BK178"/>
  <c r="BK176"/>
  <c r="J174"/>
  <c r="J172"/>
  <c r="BK165"/>
  <c r="BK162"/>
  <c r="J160"/>
  <c r="J159"/>
  <c r="J157"/>
  <c r="J156"/>
  <c r="J153"/>
  <c r="BK151"/>
  <c r="J150"/>
  <c r="J146"/>
  <c r="BK140"/>
  <c r="J139"/>
  <c r="J136"/>
  <c r="BK134"/>
  <c r="J133"/>
  <c i="3" r="BK125"/>
  <c r="BK123"/>
  <c i="2" r="BK280"/>
  <c r="BK277"/>
  <c r="BK276"/>
  <c r="BK275"/>
  <c r="BK274"/>
  <c r="BK272"/>
  <c r="BK270"/>
  <c r="J269"/>
  <c r="J267"/>
  <c r="BK265"/>
  <c r="J263"/>
  <c r="BK258"/>
  <c r="BK257"/>
  <c r="BK253"/>
  <c r="BK252"/>
  <c r="J251"/>
  <c r="BK250"/>
  <c r="J249"/>
  <c r="BK246"/>
  <c r="J241"/>
  <c r="BK238"/>
  <c r="J235"/>
  <c r="J233"/>
  <c r="BK231"/>
  <c r="BK230"/>
  <c r="J228"/>
  <c r="BK227"/>
  <c r="J226"/>
  <c r="BK223"/>
  <c r="BK218"/>
  <c r="J213"/>
  <c r="J212"/>
  <c r="BK211"/>
  <c r="J208"/>
  <c r="J206"/>
  <c r="J205"/>
  <c r="BK202"/>
  <c r="J201"/>
  <c r="J199"/>
  <c r="BK198"/>
  <c r="BK194"/>
  <c r="BK192"/>
  <c r="J182"/>
  <c r="J181"/>
  <c r="BK180"/>
  <c r="J179"/>
  <c r="J178"/>
  <c r="J177"/>
  <c r="BK175"/>
  <c r="BK174"/>
  <c r="J173"/>
  <c r="BK172"/>
  <c r="J171"/>
  <c r="J170"/>
  <c r="BK169"/>
  <c r="BK168"/>
  <c r="J167"/>
  <c r="J164"/>
  <c r="BK163"/>
  <c r="J162"/>
  <c r="BK161"/>
  <c r="BK160"/>
  <c r="BK159"/>
  <c r="J158"/>
  <c r="J155"/>
  <c r="BK154"/>
  <c r="J149"/>
  <c r="BK147"/>
  <c r="BK144"/>
  <c r="BK143"/>
  <c r="J141"/>
  <c r="J140"/>
  <c r="BK139"/>
  <c r="J132"/>
  <c i="3" r="BK127"/>
  <c r="BK122"/>
  <c r="BK121"/>
  <c i="2" r="J281"/>
  <c r="J280"/>
  <c r="J279"/>
  <c r="J277"/>
  <c r="BK273"/>
  <c r="J270"/>
  <c r="J261"/>
  <c r="BK259"/>
  <c r="J257"/>
  <c r="J256"/>
  <c r="BK255"/>
  <c r="J254"/>
  <c r="J250"/>
  <c r="BK249"/>
  <c r="J248"/>
  <c r="J243"/>
  <c r="BK242"/>
  <c r="BK240"/>
  <c r="J237"/>
  <c r="BK236"/>
  <c r="BK234"/>
  <c r="J227"/>
  <c r="BK224"/>
  <c r="J220"/>
  <c r="BK219"/>
  <c r="J218"/>
  <c r="J217"/>
  <c r="BK216"/>
  <c r="J215"/>
  <c r="BK214"/>
  <c r="BK213"/>
  <c r="BK210"/>
  <c r="BK209"/>
  <c r="J207"/>
  <c r="BK206"/>
  <c r="BK201"/>
  <c r="J197"/>
  <c r="J196"/>
  <c r="J194"/>
  <c r="BK193"/>
  <c r="BK191"/>
  <c r="J188"/>
  <c r="BK187"/>
  <c r="BK186"/>
  <c r="J185"/>
  <c r="J184"/>
  <c r="J183"/>
  <c r="BK182"/>
  <c r="BK181"/>
  <c r="J180"/>
  <c r="J175"/>
  <c r="BK170"/>
  <c r="J169"/>
  <c r="J168"/>
  <c r="J166"/>
  <c r="J161"/>
  <c r="BK156"/>
  <c r="BK155"/>
  <c r="J154"/>
  <c r="BK153"/>
  <c r="BK152"/>
  <c r="J151"/>
  <c r="J143"/>
  <c r="BK141"/>
  <c r="BK138"/>
  <c r="BK136"/>
  <c r="BK135"/>
  <c r="J134"/>
  <c i="1" r="AS94"/>
  <c i="2" r="BK283"/>
  <c r="J282"/>
  <c r="BK278"/>
  <c r="J276"/>
  <c r="J275"/>
  <c r="J273"/>
  <c r="J272"/>
  <c r="J264"/>
  <c r="J255"/>
  <c r="J252"/>
  <c r="BK251"/>
  <c r="BK248"/>
  <c r="BK245"/>
  <c r="BK241"/>
  <c r="BK239"/>
  <c r="J236"/>
  <c r="BK235"/>
  <c r="BK232"/>
  <c r="J230"/>
  <c r="J229"/>
  <c r="BK225"/>
  <c r="J223"/>
  <c r="BK221"/>
  <c r="BK220"/>
  <c r="J219"/>
  <c r="BK217"/>
  <c r="J216"/>
  <c r="J211"/>
  <c r="BK205"/>
  <c r="J204"/>
  <c r="BK203"/>
  <c r="J202"/>
  <c r="BK196"/>
  <c r="J195"/>
  <c r="J192"/>
  <c r="BK190"/>
  <c r="J189"/>
  <c r="J186"/>
  <c r="BK179"/>
  <c r="BK177"/>
  <c r="J176"/>
  <c r="BK173"/>
  <c r="BK171"/>
  <c r="BK167"/>
  <c r="BK166"/>
  <c r="J165"/>
  <c r="BK164"/>
  <c r="J163"/>
  <c r="BK158"/>
  <c r="BK157"/>
  <c r="J152"/>
  <c r="BK150"/>
  <c r="BK149"/>
  <c r="J147"/>
  <c r="BK146"/>
  <c r="J144"/>
  <c r="J138"/>
  <c r="J135"/>
  <c r="BK133"/>
  <c r="BK132"/>
  <c l="1" r="BK131"/>
  <c r="T131"/>
  <c r="T137"/>
  <c r="R142"/>
  <c r="R145"/>
  <c r="T148"/>
  <c r="R200"/>
  <c r="T222"/>
  <c r="T244"/>
  <c r="T247"/>
  <c r="T262"/>
  <c r="BK271"/>
  <c r="J271"/>
  <c r="J110"/>
  <c r="BK137"/>
  <c r="J137"/>
  <c r="J98"/>
  <c r="R137"/>
  <c r="BK145"/>
  <c r="J145"/>
  <c r="J100"/>
  <c r="P148"/>
  <c r="P200"/>
  <c r="BK222"/>
  <c r="J222"/>
  <c r="J103"/>
  <c r="BK244"/>
  <c r="J244"/>
  <c r="J104"/>
  <c r="R244"/>
  <c r="P247"/>
  <c r="BK262"/>
  <c r="J262"/>
  <c r="J107"/>
  <c r="BK268"/>
  <c r="J268"/>
  <c r="J109"/>
  <c r="P268"/>
  <c r="P271"/>
  <c r="R131"/>
  <c r="P137"/>
  <c r="P142"/>
  <c r="P145"/>
  <c r="T145"/>
  <c r="R148"/>
  <c r="T200"/>
  <c r="R222"/>
  <c r="BK247"/>
  <c r="J247"/>
  <c r="J105"/>
  <c r="R262"/>
  <c r="R268"/>
  <c r="T271"/>
  <c r="P131"/>
  <c r="BK142"/>
  <c r="J142"/>
  <c r="J99"/>
  <c r="T142"/>
  <c r="BK148"/>
  <c r="J148"/>
  <c r="J101"/>
  <c r="BK200"/>
  <c r="J200"/>
  <c r="J102"/>
  <c r="P222"/>
  <c r="P244"/>
  <c r="R247"/>
  <c r="P262"/>
  <c r="T268"/>
  <c r="R271"/>
  <c i="3" r="BK120"/>
  <c r="J120"/>
  <c r="J97"/>
  <c r="P120"/>
  <c r="P119"/>
  <c i="1" r="AU96"/>
  <c i="3" r="R120"/>
  <c r="R119"/>
  <c r="T120"/>
  <c r="T119"/>
  <c i="2" r="BE136"/>
  <c r="BE140"/>
  <c r="BE153"/>
  <c r="BE160"/>
  <c r="BE161"/>
  <c r="BE167"/>
  <c r="BE169"/>
  <c r="BE174"/>
  <c r="BE180"/>
  <c r="BE182"/>
  <c r="BE186"/>
  <c r="BE187"/>
  <c r="BE193"/>
  <c r="BE197"/>
  <c r="BE199"/>
  <c r="BE206"/>
  <c r="BE207"/>
  <c r="BE208"/>
  <c r="BE209"/>
  <c r="BE210"/>
  <c r="BE211"/>
  <c r="BE212"/>
  <c r="BE213"/>
  <c r="BE214"/>
  <c r="BE223"/>
  <c r="BE226"/>
  <c r="BE227"/>
  <c r="BE230"/>
  <c r="BE233"/>
  <c r="BE248"/>
  <c r="BE253"/>
  <c r="BE257"/>
  <c r="BE269"/>
  <c r="BE273"/>
  <c r="BE277"/>
  <c r="BE279"/>
  <c r="BE280"/>
  <c i="3" r="F116"/>
  <c i="2" r="F92"/>
  <c r="J124"/>
  <c r="BE132"/>
  <c r="BE139"/>
  <c r="BE144"/>
  <c r="BE146"/>
  <c r="BE147"/>
  <c r="BE157"/>
  <c r="BE158"/>
  <c r="BE159"/>
  <c r="BE162"/>
  <c r="BE164"/>
  <c r="BE171"/>
  <c r="BE172"/>
  <c r="BE173"/>
  <c r="BE175"/>
  <c r="BE176"/>
  <c r="BE177"/>
  <c r="BE178"/>
  <c r="BE179"/>
  <c r="BE189"/>
  <c r="BE191"/>
  <c r="BE194"/>
  <c r="BE198"/>
  <c r="BE201"/>
  <c r="BE203"/>
  <c r="BE215"/>
  <c r="BE221"/>
  <c r="BE225"/>
  <c r="BE229"/>
  <c r="BE231"/>
  <c r="BE232"/>
  <c r="BE238"/>
  <c r="BE243"/>
  <c r="BE245"/>
  <c r="BE252"/>
  <c r="BE258"/>
  <c r="BE259"/>
  <c r="BE265"/>
  <c r="BE267"/>
  <c r="BE274"/>
  <c r="BE275"/>
  <c r="BE282"/>
  <c i="3" r="BE123"/>
  <c r="BE125"/>
  <c i="2" r="E120"/>
  <c r="BE133"/>
  <c r="BE134"/>
  <c r="BE135"/>
  <c r="BE150"/>
  <c r="BE151"/>
  <c r="BE152"/>
  <c r="BE156"/>
  <c r="BE183"/>
  <c r="BE184"/>
  <c r="BE185"/>
  <c r="BE188"/>
  <c r="BE190"/>
  <c r="BE195"/>
  <c r="BE196"/>
  <c r="BE204"/>
  <c r="BE205"/>
  <c r="BE219"/>
  <c r="BE220"/>
  <c r="BE224"/>
  <c r="BE228"/>
  <c r="BE234"/>
  <c r="BE236"/>
  <c r="BE237"/>
  <c r="BE239"/>
  <c r="BE240"/>
  <c r="BE242"/>
  <c r="BE254"/>
  <c r="BE255"/>
  <c r="BE263"/>
  <c r="BE264"/>
  <c r="BE278"/>
  <c r="BE281"/>
  <c i="3" r="E85"/>
  <c r="J89"/>
  <c r="BE121"/>
  <c r="BE122"/>
  <c i="2" r="BE138"/>
  <c r="BE141"/>
  <c r="BE143"/>
  <c r="BE149"/>
  <c r="BE154"/>
  <c r="BE155"/>
  <c r="BE163"/>
  <c r="BE165"/>
  <c r="BE166"/>
  <c r="BE168"/>
  <c r="BE170"/>
  <c r="BE181"/>
  <c r="BE192"/>
  <c r="BE202"/>
  <c r="BE216"/>
  <c r="BE217"/>
  <c r="BE218"/>
  <c r="BE235"/>
  <c r="BE241"/>
  <c r="BE246"/>
  <c r="BE249"/>
  <c r="BE250"/>
  <c r="BE251"/>
  <c r="BE256"/>
  <c r="BE261"/>
  <c r="BE270"/>
  <c r="BE272"/>
  <c r="BE276"/>
  <c r="BE283"/>
  <c r="BE284"/>
  <c r="BK260"/>
  <c r="J260"/>
  <c r="J106"/>
  <c r="BK266"/>
  <c r="J266"/>
  <c r="J108"/>
  <c i="3" r="BE127"/>
  <c r="BK124"/>
  <c r="J124"/>
  <c r="J98"/>
  <c r="BK126"/>
  <c r="J126"/>
  <c r="J99"/>
  <c i="2" r="F36"/>
  <c i="1" r="BC95"/>
  <c i="3" r="J34"/>
  <c i="1" r="AW96"/>
  <c i="2" r="F35"/>
  <c i="1" r="BB95"/>
  <c i="3" r="F34"/>
  <c i="1" r="BA96"/>
  <c i="2" r="F37"/>
  <c i="1" r="BD95"/>
  <c i="3" r="F36"/>
  <c i="1" r="BC96"/>
  <c i="2" r="J34"/>
  <c i="1" r="AW95"/>
  <c i="3" r="F37"/>
  <c i="1" r="BD96"/>
  <c i="2" r="F34"/>
  <c i="1" r="BA95"/>
  <c i="3" r="F35"/>
  <c i="1" r="BB96"/>
  <c i="2" l="1" r="R130"/>
  <c r="T130"/>
  <c r="BK130"/>
  <c r="J130"/>
  <c r="P130"/>
  <c i="1" r="AU95"/>
  <c i="2" r="J131"/>
  <c r="J97"/>
  <c i="3" r="BK119"/>
  <c r="J119"/>
  <c i="2" r="J30"/>
  <c i="1" r="AG95"/>
  <c r="BD94"/>
  <c r="W33"/>
  <c i="3" r="F33"/>
  <c i="1" r="AZ96"/>
  <c i="3" r="J33"/>
  <c i="1" r="AV96"/>
  <c r="AT96"/>
  <c r="AU94"/>
  <c i="2" r="F33"/>
  <c i="1" r="AZ95"/>
  <c i="3" r="J30"/>
  <c i="1" r="AG96"/>
  <c r="AN96"/>
  <c i="2" r="J33"/>
  <c i="1" r="AV95"/>
  <c r="AT95"/>
  <c r="BB94"/>
  <c r="W31"/>
  <c r="BC94"/>
  <c r="W32"/>
  <c r="BA94"/>
  <c r="W30"/>
  <c i="3" l="1" r="J39"/>
  <c i="2" r="J39"/>
  <c r="J96"/>
  <c i="3" r="J96"/>
  <c i="1" r="AN95"/>
  <c r="AY94"/>
  <c r="AZ94"/>
  <c r="W29"/>
  <c r="AG94"/>
  <c r="AW94"/>
  <c r="AK30"/>
  <c r="AX94"/>
  <c l="1" r="AK26"/>
  <c r="AV94"/>
  <c r="AK29"/>
  <c l="1" r="AK35"/>
  <c r="AT94"/>
  <c l="1" r="AN94"/>
</calcChain>
</file>

<file path=xl/sharedStrings.xml><?xml version="1.0" encoding="utf-8"?>
<sst xmlns="http://schemas.openxmlformats.org/spreadsheetml/2006/main">
  <si>
    <t>Export Komplet</t>
  </si>
  <si>
    <t/>
  </si>
  <si>
    <t>2.0</t>
  </si>
  <si>
    <t>ZAMOK</t>
  </si>
  <si>
    <t>False</t>
  </si>
  <si>
    <t>{659390a6-8178-49e8-9480-c734241b9615}</t>
  </si>
  <si>
    <t>0,01</t>
  </si>
  <si>
    <t>21</t>
  </si>
  <si>
    <t>15</t>
  </si>
  <si>
    <t>REKAPITULACE STAVBY</t>
  </si>
  <si>
    <t xml:space="preserve">v ---  níže se nacházejí doplnkové a pomocné údaje k sestavám  --- v</t>
  </si>
  <si>
    <t>Návod na vyplnění</t>
  </si>
  <si>
    <t>0,001</t>
  </si>
  <si>
    <t>Kód:</t>
  </si>
  <si>
    <t>2020-TP-02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</si>
  <si>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</si>
  <si>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0,1</t>
  </si>
  <si>
    <t>Stavba:</t>
  </si>
  <si>
    <t>REKONSTRUKCE ŠKOLNÍCH KUCHYNÍ STUDÉNKA - ZŠ SJEDNOCENÍ - Technologie kuchyně</t>
  </si>
  <si>
    <t>KSO:</t>
  </si>
  <si>
    <t>CC-CZ:</t>
  </si>
  <si>
    <t>Místo:</t>
  </si>
  <si>
    <t xml:space="preserve"> </t>
  </si>
  <si>
    <t>Datum:</t>
  </si>
  <si>
    <t>25. 2. 2020</t>
  </si>
  <si>
    <t>Zadavatel:</t>
  </si>
  <si>
    <t>IČ:</t>
  </si>
  <si>
    <t>Město Studénka</t>
  </si>
  <si>
    <t>DIČ:</t>
  </si>
  <si>
    <t>Uchazeč:</t>
  </si>
  <si>
    <t>Vyplň údaj</t>
  </si>
  <si>
    <t>Projektant:</t>
  </si>
  <si>
    <t>Technoprojekt, a.s.</t>
  </si>
  <si>
    <t>True</t>
  </si>
  <si>
    <t>Zpracovatel:</t>
  </si>
  <si>
    <t>190 07 680</t>
  </si>
  <si>
    <t>Ladislav Pekárek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</si>
  <si>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</si>
  <si>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</si>
  <si>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</si>
  <si>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</si>
  <si>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</si>
  <si>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</si>
  <si>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</si>
  <si>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</si>
  <si>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</si>
  <si>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</si>
  <si>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</si>
  <si>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</si>
  <si>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</si>
  <si>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</si>
  <si>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</si>
  <si>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</si>
  <si>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</si>
  <si>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</si>
  <si>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</si>
  <si>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</si>
  <si>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</si>
  <si>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</si>
  <si>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</si>
  <si>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</si>
  <si>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</si>
  <si>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</si>
  <si>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</si>
  <si>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</si>
  <si>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</si>
  <si>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</si>
  <si>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</si>
  <si>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</si>
  <si>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</si>
  <si>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</si>
  <si>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</si>
  <si>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</si>
  <si>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</si>
  <si>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</si>
  <si>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</si>
  <si>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</si>
  <si>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</si>
  <si>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</si>
  <si>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</si>
  <si>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</si>
  <si>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</si>
  <si>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</si>
  <si>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320</t>
  </si>
  <si>
    <t>Technologie kuchyně</t>
  </si>
  <si>
    <t>PRO</t>
  </si>
  <si>
    <t>1</t>
  </si>
  <si>
    <t>{29c346c4-c5d4-4a2c-a63d-b3256db4cf6d}</t>
  </si>
  <si>
    <t>2</t>
  </si>
  <si>
    <t>VRN</t>
  </si>
  <si>
    <t>Vedlejší náklady</t>
  </si>
  <si>
    <t>VON</t>
  </si>
  <si>
    <t>{0a0ccddc-7f28-4573-92f6-ac7cf9652210}</t>
  </si>
  <si>
    <t>KRYCÍ LIST SOUPISU PRACÍ</t>
  </si>
  <si>
    <t>Objekt:</t>
  </si>
  <si>
    <t>320 - Technologie kuchyně</t>
  </si>
  <si>
    <t>REKAPITULACE ČLENĚNÍ SOUPISU PRACÍ</t>
  </si>
  <si>
    <t>Kód dílu - Popis</t>
  </si>
  <si>
    <t>Cena celkem [CZK]</t>
  </si>
  <si>
    <t>Náklady ze soupisu prací</t>
  </si>
  <si>
    <t>-1</t>
  </si>
  <si>
    <t>32.2 - Sklad potravin m.č.120</t>
  </si>
  <si>
    <t>32.3 - Denní místnost m.č.121</t>
  </si>
  <si>
    <t>33.3 - Zádveří m.č.108</t>
  </si>
  <si>
    <t>33.4 - Úklid + sklad BIO odpadků m.č.106</t>
  </si>
  <si>
    <t>33.5 - Varna m.č.102.2</t>
  </si>
  <si>
    <t>33.6 - Mytí stolního nádobí m.č.122</t>
  </si>
  <si>
    <t>33.7 - Výdej jídel m.č.103</t>
  </si>
  <si>
    <t>33.8 - Jídelna m.č.104</t>
  </si>
  <si>
    <t>33.9 - Hrubá příprava zeleniny m.č.002</t>
  </si>
  <si>
    <t>33.10 - Šatna zaměstnanců ženy m.č.010</t>
  </si>
  <si>
    <t>33.11 - Prádelna m.č.008</t>
  </si>
  <si>
    <t>33.12 - Sklad čistících prostředků m.č.013</t>
  </si>
  <si>
    <t>33.13 - Sklad DKP m.č.006</t>
  </si>
  <si>
    <t>33.14 - Ostatní</t>
  </si>
  <si>
    <t>SOUPIS PRACÍ</t>
  </si>
  <si>
    <t>PČ</t>
  </si>
  <si>
    <t>MJ</t>
  </si>
  <si>
    <t>Množství</t>
  </si>
  <si>
    <t>J.cena [CZK]</t>
  </si>
  <si>
    <t>Cenová soustava</t>
  </si>
  <si>
    <t>J. Nh [h]</t>
  </si>
  <si>
    <t>Nh celkem [h]</t>
  </si>
  <si>
    <t>J. hmotnost [t]</t>
  </si>
  <si>
    <t>Hmotnost celkem [t]</t>
  </si>
  <si>
    <t>J. suť [t]</t>
  </si>
  <si>
    <t>Suť Celkem [t]</t>
  </si>
  <si>
    <t>Náklady soupisu celkem</t>
  </si>
  <si>
    <t>32.2</t>
  </si>
  <si>
    <t>Sklad potravin m.č.120</t>
  </si>
  <si>
    <t>3</t>
  </si>
  <si>
    <t>ROZPOCET</t>
  </si>
  <si>
    <t>K</t>
  </si>
  <si>
    <t>32.2.1</t>
  </si>
  <si>
    <t xml:space="preserve">Mrazící skříň 700l, GN 2/1 s nuceným oběhem vzduchu s automatickým odtáváním a odpaření kondenzátu horkým plynem, nastavitelný s digitálním displejem. LED osvětlení vnitřního prostoru. Rozsah teplot -15 -22°C. Nerezové provedení vně i uvnitř. Hygienicky vnitřní prostor se zaoblenými hranami. Výparník umístěný vně chladicí komory. Jednotka ve formě monobloku v horní části přístroje. Výškově nastavitelné nohy. Chladivo R290. Energetická třída D. Tropikalizované provedení do +43°C.  Maximální rozměry: 695x810x2020. Příkon: 0,45kW/230V</t>
  </si>
  <si>
    <t>ks</t>
  </si>
  <si>
    <t>64</t>
  </si>
  <si>
    <t>4</t>
  </si>
  <si>
    <t>32.2.2</t>
  </si>
  <si>
    <t xml:space="preserve">Chladicí skříň 700l, GN 2/1 s nuceným oběhem vzduchu s automatickým odtáváním a odpaření kondenzátu horkým plynem, nastavitelný s digitálním displejem. LED osvětlení vnitřního prostoru. Rozsah teplot -2+12°C. Nerezové provedení vně i uvnitř. Hygienicky vnitřní prostor se zaoblenými hranami. Výparník umístěný vně chladicí komory. Jednotka ve formě monobloku v horní části přístroje. Výškově nastavitelné nohy. Chladivo R290. Energetická třída C. Tropikalizované provedení do +43°C.  Maximální rozměry: 695x810x2020. Příkon: 0,28kW/230V</t>
  </si>
  <si>
    <t>6</t>
  </si>
  <si>
    <t>32.2.3</t>
  </si>
  <si>
    <t>Regál nerez, 4 police Rozměry: 1000x500x1750</t>
  </si>
  <si>
    <t>8</t>
  </si>
  <si>
    <t>32.2.4</t>
  </si>
  <si>
    <t>Regál nerez, 4 police Rozměry: 800x500x1750</t>
  </si>
  <si>
    <t>10</t>
  </si>
  <si>
    <t>5</t>
  </si>
  <si>
    <t>32.2.5</t>
  </si>
  <si>
    <t>Servírovací vozík nerez, 2 policový Rozměry: 800x600x950</t>
  </si>
  <si>
    <t>12</t>
  </si>
  <si>
    <t>32.3</t>
  </si>
  <si>
    <t>Denní místnost m.č.121</t>
  </si>
  <si>
    <t>32.3.1</t>
  </si>
  <si>
    <t xml:space="preserve">Kuchyňská linka, sestava horních skříněk (dvoudvéřové, police). Korpus lamino tl.min. 18mm, dvířka lamino dvířka tl. min. 18mm . Úchytky - madla, kovové, povrch hliník) a spodních skříněk (korpus a sokl lamino tl.min. 18mm, dvířka lamino tl.min. 22mm. Úchytky - madla, kovové, povrch hliník.) vč. pracovní desky (z dřevotřískové desky, která je potažena dekorativním laminátem. Tloušťka min. 38mm. Přední podélná hrana nahoře a dole zaoblena.  Vč. dřezu 400x400x250 se stojánkovou baterií. Rozměry: 1400x600x900</t>
  </si>
  <si>
    <t>14</t>
  </si>
  <si>
    <t>7</t>
  </si>
  <si>
    <t>32.3.2</t>
  </si>
  <si>
    <t>Kombinovaná chladnička. Energetická třída A+. Objem chladničky 110 l. Objem mrazničky 38 l. Typ chladiva R600a. Klimatická třída N. Rozměry: 480x560x1480 Příkon: 0,17kW/230V</t>
  </si>
  <si>
    <t>16</t>
  </si>
  <si>
    <t>32.3.3</t>
  </si>
  <si>
    <t>Jídelní stůl Rozměry: 1800x800x745</t>
  </si>
  <si>
    <t>18</t>
  </si>
  <si>
    <t>9</t>
  </si>
  <si>
    <t>32.3.4</t>
  </si>
  <si>
    <t>Jídelní židle</t>
  </si>
  <si>
    <t>20</t>
  </si>
  <si>
    <t>33.3</t>
  </si>
  <si>
    <t>Zádveří m.č.108</t>
  </si>
  <si>
    <t>33.3.1</t>
  </si>
  <si>
    <t>Ocelový rudl. Kola dušová 260mm a jsou uložena na jehlových ložiscích. Rozměr plošiny 400x250mm. Rukojeti rudlů jsou opatřeny plastovými madly s bezpečnostní ochranou zamezující poranění rukou. Povrch rudlů je proveden práškovým lakem v odstínu RAL 1004. Rozměry: 661x534x1296</t>
  </si>
  <si>
    <t>22</t>
  </si>
  <si>
    <t>11</t>
  </si>
  <si>
    <t>33.3.2</t>
  </si>
  <si>
    <t>Můstková váha. Velký podsvícený LCD displej, dvourozsahové vážení (do 30 kg s dílkem 10g a od 30 do 60 kg s dílkem 20 g), provoz z akumulátoru, komunikace RS-232, funkce: limitní vážení, počítání kusů, HOLD - vážení neklidné zátěže, sčítání vážených položek, procentní navažování, tárování a nulování. Rozměr vážní plochy min. 360 x 460 mm. Provedení: vážní plocha – nerez, konstrukce – ocel. Krytí proti vodě a prachu min. IP-54. Certifikace pro obchodní vážení - ES ověření. Displej LCD. Napájení: AC 230V přes adaptér, alternativní napájení přes vestavěný akumulátor. Komunikace: RS-232. Rozměry: 360x460x765 Příkon: 0,1kW/230V</t>
  </si>
  <si>
    <t>24</t>
  </si>
  <si>
    <t>33.4</t>
  </si>
  <si>
    <t>Úklid + sklad BIO odpadků m.č.106</t>
  </si>
  <si>
    <t>33.4.1</t>
  </si>
  <si>
    <t>Chladící skříň 130 l, nerezové opláštění, ventilované chlazení, automatické odtávání, digitální termostat -2+8°C, výškově nastavitelné rošty, snadno vyměnitelné těsnění, zabudovaný zámek, lze měnit otevírání dveří. Rozměry: 603x595x855 Příkon: 0,15kW/230V</t>
  </si>
  <si>
    <t>26</t>
  </si>
  <si>
    <t>13</t>
  </si>
  <si>
    <t>33.4.2</t>
  </si>
  <si>
    <t>Regál nerez, 4 police Rozměry: 790x300x1750</t>
  </si>
  <si>
    <t>28</t>
  </si>
  <si>
    <t>33.5</t>
  </si>
  <si>
    <t>Varna m.č.102.2</t>
  </si>
  <si>
    <t>33.5.1</t>
  </si>
  <si>
    <t xml:space="preserve">Elektrický konvektomat 10GN 1/1. Provozní režimy pro: maso, drůbež, ryby, přílohy, vaječná jídla, pečivo, dokončovací operace. Technologie zaručující rovnoměrné rozdělení energie ve varném prostoru. Plnění smíšenými potravinami s individuálním monitorováním zásuvek a přizpůsobení doby pro každou zásuvku v závislosti na naplnění. Režim konvektomatu se třemi provozní režimy: pára 30–130 °C, horký vzduch 30–300 °C, kombinace páry a horkého vzduchu 30–300 °C. Měření, nastavování a regulace vlhkosti s přesností na procenta. Automatické procesy dokončovacích procesů pro bankety, bufety, a la carte atd. Režim Delta-T – šetrná příprava velkých kusů masa. Ovládací obrazovka. Barevný displej a dotyková obrazovka s intuitivními symboly zajišťujícími nejsnadnější ovládání. Systém automatického čištění a péče o varný prostor. Integrovaná ruční sprcha s automatickým navíjením. Servisní diagnostický systém s automatickým zobrazením servisních hlášení. Sonda teploty jádra se čtyřbodovým měřením. 350 libovolně volitelných programů až s 12 kroky. Rozšířená funkce napařování s nastavením hodnoty vlhkosti. Tři rychlosti vzduchu, programovatelné. Funkce zajišťující rychlé a bezpečné zchlazení varného prostoru. Automatická předvolba okamžiku spuštění. Digitální indikátory teploty. Zobrazení skutečných a požadovaných hodnot. Vysoce výkonný generátor čerstvé páry s automatickým plněním vodou. Přívod energie řízený na základě aktuální potřeby. Detekce vodního kamene a zavápnění. Podélná zásuvka vhodná pro gastronádoby GN 1/1, 1/2, 1/3, 2/3, 2/8. Rozhraní USB pro export dat HACCP na paměťový modul USB nebo pro snadnou aktualizaci softwaru.  Rozměry cca 847x790x1015.  Příkon min. 18,6kW.</t>
  </si>
  <si>
    <t>30</t>
  </si>
  <si>
    <t>33.5.2</t>
  </si>
  <si>
    <t>Nerezový podstavec pod konvektomat se dvěmi řadami zásuvů na GN 1/1 Rozměry: 900x800x850</t>
  </si>
  <si>
    <t>32</t>
  </si>
  <si>
    <t>33.5.3</t>
  </si>
  <si>
    <t>Vozík na gastronádoby 18GN 2/1</t>
  </si>
  <si>
    <t>34</t>
  </si>
  <si>
    <t>17</t>
  </si>
  <si>
    <t>33.5.4</t>
  </si>
  <si>
    <t xml:space="preserve">Elektrický konvektomat 20GN 1/1. Provozní režimy pro: maso, drůbež, ryby, přílohy, vaječná jídla, pečivo, dokončovací operace. Technologie zaručující rovnoměrné rozdělení energie ve varném prostoru. Plnění smíšenými potravinami s individuálním monitorováním zásuvek a přizpůsobení doby pro každou zásuvku v závislosti na naplnění. Režim konvektomatu se třemi provozní režimy: pára 30–130 °C, horký vzduch 30–300 °C, kombinace páry a horkého vzduchu 30–300 °C. Měření, nastavování a regulace vlhkosti s přesností na procenta. Automatické procesy dokončovacích procesů pro bankety, bufety, a la carte atd. Režim Delta-T – šetrná příprava velkých kusů masa. Ovládací obrazovka. Barevný displej a dotyková obrazovka s intuitivními symboly zajišťujícími nejsnadnější ovládání. Systém automatického čištění a péče o varný prostor. Integrovaná ruční sprcha s automatickým navíjením. Servisní diagnostický systém s automatickým zobrazením servisních hlášení. Sonda teploty jádra se čtyřbodovým měřením. 350 libovolně volitelných programů až s 12 kroky. Rozšířená funkce napařování s nastavením hodnoty vlhkosti. Tři rychlosti vzduchu, programovatelné. Funkce zajišťující rychlé a bezpečné zchlazení varného prostoru. Automatická předvolba okamžiku spuštění. Digitální indikátory teploty. Zobrazení skutečných a požadovaných hodnot. Vysoce výkonný generátor čerstvé páry s automatickým plněním vodou. Přívod energie řízený na základě aktuální potřeby. Detekce vodního kamene a zavápnění. Podélná zásuvka vhodná pro gastronádoby GN 1/1, 1/2, 1/3, 2/3, 2/8. Rozhraní USB pro export dat HACCP na paměťový modul USB nebo pro snadnou aktualizaci softwaru.  Rozměry cca 847x878x1782.  Příkon min. 37kW.</t>
  </si>
  <si>
    <t>36</t>
  </si>
  <si>
    <t>33.5.5</t>
  </si>
  <si>
    <t>Náhradní zavážecí vozík ke konvektomatu 20GN 1/1</t>
  </si>
  <si>
    <t>38</t>
  </si>
  <si>
    <t>19</t>
  </si>
  <si>
    <t>33.5.6</t>
  </si>
  <si>
    <t xml:space="preserve">Multifunkční pánev 100l nesklopná. Využitelný objem pánve pro vaření min. 100l. Kapacita  při vaření v GN min. 2x GN 1/1. Ovládání pomocí dotykového displeje TFT. Stroj řízen microprocesorem. Vpichová potravinová sonda. Funkce: smažení; grilování; vaření ve vodě; vaření mléčných produktů; vaření v páře; nízkoteplotní dlouhodobého vaření; vaření souvide;  vaření v gastronádobách a  varných koších například těstovin; fritování ve fritovacích koších; delta T vaření; udržování na nastavené teplotě. Rozsah nastavení teploty min. v rozsahu 30 - 250°C. Automatické napouštění vody s přednastavením množství s přesností min. na 1l. Výpustný ventil 2" z nerezové oceli AISI 316 s pojistkou proti otevření, včetně EPDM těsnění, s plynulou regulací proudu vypouštěného obsahu zabraňující rozstřik vypouštěné tekutiny. Elektromechanické vypouštění odpadní vody z pánve přímo do odpadu - pevné napojení vany pánve na odpoadní potrubí. Bezpečnostní přepad, odtok pevně napojen na odpad, při nepředpokládaném přetečení vany. Izolované dvouplášťové víko s těsněním. Celonerezová nesklopná vany z materiálu AISI 316 včetně dna. Síla dna min. 10mm. Boční stěny varné vany o síle min. 3mm. Celonerezová rámová konstrukce. Nerezová vrchní deska AISI 304 s vevařenou varnou vanou bezespár o síle min. 2,5mm. Integrovaná elektrická zásuvka 230V s příkonem 0,5kW. Integrovaná navinovací sprcha pro čištění stroje. Asistent mytí s konečnou fází sušení.  Délka cca 1100mm  Hloubka maximálně 890mm   Výška cca 1100mm  Elektrická energie 400V/ maximálně 25kW.</t>
  </si>
  <si>
    <t>40</t>
  </si>
  <si>
    <t>33.5.7</t>
  </si>
  <si>
    <t>Podlahová vpusť. Kompletně svařovaná konstrukce. Protiskluzový rošt. Svažující se dno. Vč.upevňovacích prvků do podlahy a odpadu/sifonu. Středový spodní odpad. Nerezové provedení AISI304. Rozměry: 800x400x210</t>
  </si>
  <si>
    <t>42</t>
  </si>
  <si>
    <t>33.5.8</t>
  </si>
  <si>
    <t xml:space="preserve">Elektrický varný kotel 150l, dvouplášťový. Dno varné nádoby z nerezové oceli AISI 316 o tlouštce od 2 do 4 mm. Víko kotle s tepelně izolovanou rukojetí. Bezpečnostní termostat. Ovládání tlaku pracovním tlakovým spínačem a pojistným ventilem kalibrovaným na 0,5 baru, vakuovým ventilem a manometrem. Automatické dopouštění dvojitého pláště kotle, elektronická regulace teploty. Kruhová varná vložka pr. min. 600mm, výška min. 540mm.  Rozměry: 800x900x850 Příkon max. 16kW.</t>
  </si>
  <si>
    <t>44</t>
  </si>
  <si>
    <t>33.5.9</t>
  </si>
  <si>
    <t>Podlahová vpusť. Kompletně svařovaná konstrukce. Protiskluzový rošt. Svažující se dno. Vč.upevňovacích prvků do podlahy a odpadu/sifonu. Středový spodní odpad. Nerezové provedení AISI304. Rozměry: 600x800x210</t>
  </si>
  <si>
    <t>46</t>
  </si>
  <si>
    <t>23</t>
  </si>
  <si>
    <t>33.5.10</t>
  </si>
  <si>
    <t>Multifunkční pánev. Užitná kapacita: min. 2x25 litrů. Rozsah teplot: 30 – 250°C. Automatické zdvihání a spouštění (koše k vaření těstovin a fritování). Barevný displej TFT a dotyková obrazovka s intuitivními symboly. Datová paměť HACCP a export přes rozhraní USB. Integrovaná ruční sprcha s automatickým zatahováním, integrovaná funkce uzavření vody a plynulé dávkování proudu; sonda teploty jádra se šesti měřícími body. Zobrazení požadovaných a skutečných hodnot; digitální spínací hodiny 0 -24hod. s trvalým nastavením; bezpečnostní termostat. Rozměry: 1102x905x428 Příkon: 28</t>
  </si>
  <si>
    <t>48</t>
  </si>
  <si>
    <t>33.5.11</t>
  </si>
  <si>
    <t>Rameno pro zvedací a spouštěcí automatiku</t>
  </si>
  <si>
    <t>50</t>
  </si>
  <si>
    <t>25</t>
  </si>
  <si>
    <t>33.5.12</t>
  </si>
  <si>
    <t>Varný koš</t>
  </si>
  <si>
    <t>52</t>
  </si>
  <si>
    <t>33.5.13</t>
  </si>
  <si>
    <t>Fritovací koš</t>
  </si>
  <si>
    <t>54</t>
  </si>
  <si>
    <t>27</t>
  </si>
  <si>
    <t>33.5.14</t>
  </si>
  <si>
    <t>Špachtle</t>
  </si>
  <si>
    <t>56</t>
  </si>
  <si>
    <t>33.5.15</t>
  </si>
  <si>
    <t>Rošt na dno pánve</t>
  </si>
  <si>
    <t>58</t>
  </si>
  <si>
    <t>29</t>
  </si>
  <si>
    <t>33.5.16</t>
  </si>
  <si>
    <t>Síto</t>
  </si>
  <si>
    <t>60</t>
  </si>
  <si>
    <t>33.5.17</t>
  </si>
  <si>
    <t xml:space="preserve">Nerezový varný monoblok. Uzavřený ze tří stran, spodní police. Vč. elektrické 230V zásuvky pro napojení příslušenství (např. tyčový mixér). Vlevo snížená plocha 1800mm pro umístění pánve poz.19. Ve spodní části monobloku (prostor pod pánví) jsou 2 výsuvné police pro umístění GN 1/1, vpravo je část zvýšená na standartdní pracovní výšku. Ovládání ploten z čela sporáku.  Síla pracovní desky min.2mm. V desce je vylisovaný po celém obvodu odkapní žlábek pro případ vytečení tekutin (prostor sporáku). V odkapním žlábku je umístěn otvor, který je napojen na odpad. Napouštěcí rameno na studenou vodu. Otvor pro baterii vylisovaný směrem nahoru proti zamezení zatékání vody. 2 otevřené hořáky, vnější i vnitřní hoření, 2x 5,5kW, zapalování pilotním plamínkem, termopojistka, bezpečnostní plynový ventil, možnost vrchní roštů variantně litinových. Provedení na stavební sokl 150mm. Rozměry: 2690x900x700 Příkon plyn: 18kW</t>
  </si>
  <si>
    <t>62</t>
  </si>
  <si>
    <t>31</t>
  </si>
  <si>
    <t>33.5.18</t>
  </si>
  <si>
    <t xml:space="preserve">Vozík pro udržení a ohřev jídel. Provedení dvouplášťové, izolované lisované bočnice s roztečí vsunů min. 75 mm, rovnoměrné proudění horkého vzduchu zajišťuje ventilátor a distanční prvky na zadní stěně a dveřích vozíku, madlo pro transport na zadní straně vozíku, odkládací zásuvka na zadní straně vozíku, zapuštěná madla na bocích vozíku, digitální termostaty umístěné na čelní straně pro ovládání a snadnou kontrolu teploty jak vnitřního prostoru vozíku (30-90°C), tak ovládání zvlhčování dno vozíku, vybaveno výpustným kohoutem, aretace dveří, uzavírání klikou se zámkem, masivní rohové nárazníky, 4 otočná kolečka pr.min.125mm, z toho dvě s brzdou. Kapacita min. 15 GN 2/1-65.  Rozměry: 780x950x1500 Příkon: 2,3kW/230V</t>
  </si>
  <si>
    <t>33.5.19</t>
  </si>
  <si>
    <t>Podlahová vpusť. Kompletně svařovaná konstrukce. Protiskluzový rošt. Svažující se dno. Vč.upevňovacích prvků do podlahy a odpadu/sifonu. Středový spodní odpad. Nerezové provedení AISI304. Rozměry: 800x200x210</t>
  </si>
  <si>
    <t>66</t>
  </si>
  <si>
    <t>33</t>
  </si>
  <si>
    <t>33.5.20</t>
  </si>
  <si>
    <t>Umyvadlo nástěnné, nerezové, úchyty na zeď k umyvadlu, zakrytí sifonu, vnější půdorysný tvar bez ostrých rohů pro bezpečný pohy osob kolem umyvadla bez možnosti zachycení oděvu o hranu umyvadla. Rozměry: 560x435x185</t>
  </si>
  <si>
    <t>68</t>
  </si>
  <si>
    <t>33.5.21</t>
  </si>
  <si>
    <t>Stojánková bezdotyková umyvadlová baterie s integrovanou elektronikou ve výtoku, elmag. ventilem, směšovačem, připojovacími hadicemi a filtry nečistot, na teplou a studenou vodu. Napájení z exter. zdroje 12 V~.</t>
  </si>
  <si>
    <t>70</t>
  </si>
  <si>
    <t>35</t>
  </si>
  <si>
    <t>33.5.22</t>
  </si>
  <si>
    <t>Dávkovač tekutého mýdla, objem nádržky min. 400ml, okénko na kontrolu hladiny mýdla, uzamykatelný na klíč, hrany jsou svařované a zabroušené, zámek je zapuštěný do stěny výrobku, schované závěsy krytu. Provedení: nerez mat.</t>
  </si>
  <si>
    <t>72</t>
  </si>
  <si>
    <t>33.5.23</t>
  </si>
  <si>
    <t>Zásobník na jednotlivé papírové ručníky, objem do 250 ks ručníků, okénko na kontrolu množství ručníků v zásobníku, uzamykatelný na klíček. Provedení: nerez mat.</t>
  </si>
  <si>
    <t>74</t>
  </si>
  <si>
    <t>37</t>
  </si>
  <si>
    <t>33.5.24</t>
  </si>
  <si>
    <t xml:space="preserve">Odpadkový koš otevíraný nožním pedálem bílý, objem min.20 l, vybavený vyjímatelnou plastovou vložkou,  možnost použití jednorázových sáčků na odpadky 35 l, odolný proti praskání.</t>
  </si>
  <si>
    <t>76</t>
  </si>
  <si>
    <t>33.5.25</t>
  </si>
  <si>
    <t>Mlýnek na maso určen pro střední zátěž min. 1 hod. nepřetržitý chod/10 min. přestávka. Ventilovaný motor, šnekový pohon. Celonerezové provedení. Standardní vybavení: mlecí složení (1× nůž, 1× šajba); šajba 4,5 mm. Průměr mlecí hlavy 82mm. Výkon 200 kg/hod. Rozměry: 215x440x520 Příkon: 0,8kW/400V</t>
  </si>
  <si>
    <t>78</t>
  </si>
  <si>
    <t>39</t>
  </si>
  <si>
    <t>33.5.26</t>
  </si>
  <si>
    <t xml:space="preserve">Pracovní stůl s dřezem nerez,  dřez 600x500x300, spodní police, blok 3 zásuvek. Pracovní deska v bezesparém provedení společná s poz.27. Provedení na stavební sokl 150mm. Rozměry: 2180x700x700</t>
  </si>
  <si>
    <t>80</t>
  </si>
  <si>
    <t>33.5.27</t>
  </si>
  <si>
    <t>Stojánková tlaková sprcha s napouštěcím raménkem, tlaková hadice s vyvažovací pružinou, úchyt na zeď a háček na sprchu, délka hadice 1100mm.</t>
  </si>
  <si>
    <t>82</t>
  </si>
  <si>
    <t>41</t>
  </si>
  <si>
    <t>33.5.28</t>
  </si>
  <si>
    <t xml:space="preserve">Chladicí stůl pro GN 1/1, 1x dveře, 4x zásuvka s min. užitnou výškou 216 mm,  vnitřní prostor bez výparníku s nuceným oběhem vzduchu, automatické odtávání a odpařování za použití horkého plynu. Objem min. 420l. Rozsah teplot 0/+12°C. Digitální temostat. Chladivo R134A. Jednolitá pracovní deska v bezesparém provedení s poz. 26, provedení na stavební sokl 150mm. Rozměry: 1725x700x680 Příkon: 0,4kW/230V</t>
  </si>
  <si>
    <t>84</t>
  </si>
  <si>
    <t>33.5.29</t>
  </si>
  <si>
    <t xml:space="preserve">Kompaktní digitální VÁHA. váživosti 3/6kg, dílek 1/2g. Rozměr vážní plochy: 306 x 222mm. Certifikace: pro obchodní vážení - ES ověření. Displej LCD podsvícený.  Napájení: AC adaptér DC 12V/1,2Ah nebo 12V/2Ah, alternativní napájení: vestavěný dobíjecí akumulátor. Komunikace: sériové rozhraní RS-232. Rozměry:330x346x107 Příkon: 0,1kW/230V</t>
  </si>
  <si>
    <t>86</t>
  </si>
  <si>
    <t>43</t>
  </si>
  <si>
    <t>33.5.30</t>
  </si>
  <si>
    <t>Pracovní stůl s dřezem nerez, dřez 400x400x250, spodní police, 1x zásuvka. Provedení na stavební sokl 150mm Rozměry: 2500x700x700</t>
  </si>
  <si>
    <t>88</t>
  </si>
  <si>
    <t>33.5.31</t>
  </si>
  <si>
    <t>Stojánková páková baterie - profi</t>
  </si>
  <si>
    <t>90</t>
  </si>
  <si>
    <t>45</t>
  </si>
  <si>
    <t>33.5.32</t>
  </si>
  <si>
    <t>Nástěnná skříňka nerez, posuvné dvířka, středová police Rozměry: 1000x350x600</t>
  </si>
  <si>
    <t>92</t>
  </si>
  <si>
    <t>33.5.33</t>
  </si>
  <si>
    <t>Univerzální kuchyňský robot, kotlík 60l, metla, hák, míchač, nerezový zákryt, mechanické ovládání s časovačem, signalizací a STOP tlačítkem Rozměry: 576x668x1172 Příkon: 0,75kW/400V</t>
  </si>
  <si>
    <t>94</t>
  </si>
  <si>
    <t>47</t>
  </si>
  <si>
    <t>33.5.34</t>
  </si>
  <si>
    <t>Pracovní stůl nerez, 2x spodní police. Provedení na stavební sokl 150mm Rozměry: 2900x700x700</t>
  </si>
  <si>
    <t>96</t>
  </si>
  <si>
    <t>33.5.35</t>
  </si>
  <si>
    <t>Nástěnná skříňka nerez, posuvné dvířka, středová police Rozměry: 1450x350x600</t>
  </si>
  <si>
    <t>98</t>
  </si>
  <si>
    <t>49</t>
  </si>
  <si>
    <t>33.5.36</t>
  </si>
  <si>
    <t xml:space="preserve">Dělička těsta.Robustní provedení pro trvalý provoz. Bezpečnostní koncový spínač vložené mísy. Odnimatelná mísa pro dělení těsta. Počet porcí: 36 Velikost porcí: 35-100gr.  Rozměry: 410x510x1310 Příkon: 0,18kW/230V</t>
  </si>
  <si>
    <t>100</t>
  </si>
  <si>
    <t>33.5.37</t>
  </si>
  <si>
    <t>102</t>
  </si>
  <si>
    <t>51</t>
  </si>
  <si>
    <t>33.5.38</t>
  </si>
  <si>
    <t>Pracovní stůl nerez s mřížky pro ÚT, spodní police. Jednolitá pracovní deska v bezesparém provedení s poz. 33, provedení na stavební sokl 150mm. Rozměry: 1800x700x700</t>
  </si>
  <si>
    <t>104</t>
  </si>
  <si>
    <t>33.5.39</t>
  </si>
  <si>
    <t>Pracovní stůl s dřezem nerez s výřezem kolem sloupu, dřez 400x400x250, spodní police, blok 3 zásuvek. Jednolitá pracovní deska v bezesparém provedení s poz. 33, provedení na stavební sokl 150mm. Rozměry: 1800x700x700</t>
  </si>
  <si>
    <t>106</t>
  </si>
  <si>
    <t>53</t>
  </si>
  <si>
    <t>33.5.40</t>
  </si>
  <si>
    <t>108</t>
  </si>
  <si>
    <t>33.5.41</t>
  </si>
  <si>
    <t xml:space="preserve">Chladicí stůl pro GN 1/1, 1x dveře, 4x zásuvka s min. užitnou výškou 216 mm,  vnitřní prostor bez výparníku s nuceným oběhem vzduchu, automatické odtávání a odpařování za použití horkého plynu. Objem min. 420l. Rozsah teplot 0/+12°C. Digitální temostat. Chladivo R134A. Jednolitá pracovní deska v bezesparém provedení s poz. 33, provedení na stavební sokl 150mm. Rozměry: 1725x700x680 Příkon: 0,4kW/230V</t>
  </si>
  <si>
    <t>110</t>
  </si>
  <si>
    <t>55</t>
  </si>
  <si>
    <t>33.5.42</t>
  </si>
  <si>
    <t>Krouhač zeleniny. Indukční asynchronní motor. Nerezová hřídel, magnetický bezpečnostní systém, automatický restart. Kryt motorového bloku je celonerezový. Dvě regulace rychlosti 375/750 ot./min. 1× velký otvor ve tvaru ledvinky o ploše min. 139 cm2, 1× trubicový otvor o průměru min. 58 mm. Výkon 250kg/hod. Rozměry: 350x320x590 Příkon: 0,6kW/400V</t>
  </si>
  <si>
    <t>112</t>
  </si>
  <si>
    <t>33.5.43</t>
  </si>
  <si>
    <t>Sada dísků ke krouhači: 1x plátkovač 2mm; 1x plátkovač 4mm; 1x strouhač 1,5mm; 1x nudličkovač 4x4mm; 1x kostičkovač 14x14x14mm</t>
  </si>
  <si>
    <t>114</t>
  </si>
  <si>
    <t>57</t>
  </si>
  <si>
    <t>33.5.44</t>
  </si>
  <si>
    <t>116</t>
  </si>
  <si>
    <t>33.5.45</t>
  </si>
  <si>
    <t>118</t>
  </si>
  <si>
    <t>59</t>
  </si>
  <si>
    <t>33.5.46</t>
  </si>
  <si>
    <t>Regál nerez, 4 police Rozměry: 1100x500x1750</t>
  </si>
  <si>
    <t>120</t>
  </si>
  <si>
    <t>33.5.47</t>
  </si>
  <si>
    <t xml:space="preserve">Granulová myčka černého nádobí,s  kapacitou minimálně  6GN1/1-65 na jeden mycí cyklus, včetně příslušenství k mytí hrnců, pánví,naběraček, metel, táců, vík gastronádob,gastronádob velikostíGN 1/1 - GN 1/9, náplň granulí (těžší než voda) ve stroji k mytí minimálně 8kg , atmosferický izolovaný boiler v kombinaci s oplachovým čerpadlem, spuštění oplachu vázáno na dosažení správné oplachové teploty v boileru, elektronický ovládací panel ve výšce očí, minimálně 2 mycí programy s možností volby mytí s granulemi a minimálně 2 mycí programy mytí bez granulí, veškeré hlavní vnitřní komponenty jakož i venkovní panely vyrobeny z ušlechtilé nerez oceli aisi 304, mycí nádrž vyrobena z ušlechtilé nerez oceli aisi304, plovákový bezpečnostní hlídač hladiny vody v bojleru, připojení na studenou vodu. Ochrana proti voděIPX5. Provedení pro připojení na teplou vodu. Rozměry: 944x985x1744 Příkon: 16,5kW/400V</t>
  </si>
  <si>
    <t>122</t>
  </si>
  <si>
    <t>61</t>
  </si>
  <si>
    <t>33.5.48</t>
  </si>
  <si>
    <t>Mycí stůl nerez, dřez 600x500x300, spodní police Rozměry: 700x700x900</t>
  </si>
  <si>
    <t>124</t>
  </si>
  <si>
    <t>33.5.49</t>
  </si>
  <si>
    <t>126</t>
  </si>
  <si>
    <t>63</t>
  </si>
  <si>
    <t>33.5.50</t>
  </si>
  <si>
    <t>128</t>
  </si>
  <si>
    <t>33.5.51</t>
  </si>
  <si>
    <t>Regál nerez, 4 police Rozměry: 1300x500x1750</t>
  </si>
  <si>
    <t>130</t>
  </si>
  <si>
    <t>33.6</t>
  </si>
  <si>
    <t>Mytí stolního nádobí m.č.122</t>
  </si>
  <si>
    <t>65</t>
  </si>
  <si>
    <t>33.6.1</t>
  </si>
  <si>
    <t xml:space="preserve">Tunelová myčka dvounádržová košová, kapacita dle DIN 10510 80 košů/hodinu, nastavení rychlosti nebo kontaktního času plynule v rozsahu 60-260košů/h, možnost připojení předmycího automatu, čistá vstupní výška min. 440 mm, využitelná vstupní šířka 500 mm, dvouplášťové provedení včetně tepelné a hlukové izolace, jednoduše odnímatelné dveře pro jednoduché čištění, centrální vypouštění mycích tanků, samovyprazdňovací mycí čerpadla, jednoduše odnímatelná mycí ramena pro čištění, všechna mycí ramena jsou totožná pro zamezení jejich výměny, systém eliminace mytí prázdných míst, myčka nemyje prázdné prostupy mezi koši, automatické zastavení mycích čerpadel po dobu než vstoupí nový koš do myčky, konstatní oplachový čas - množství vody na oplach je vždy stejné a nezávislé na kontaktním mycím čase, dvojitý transportní systém posunu košů (dvě vačky na protilehlých stranách), nastavení kontaktního času přímo na displeji myčky, délka hlavní mycí zóny 900 mm, teplota dle DIN 10510 55 - 65 °C, výkon mycího čerpadla 1,5 kW, zóna dvojitého závěrečného oplachu s recirkulačním oplachem, množství spotřebované vody na jeden koš je 1,4 litru (při použití automatického předmycího stroje 1,3 litru), délka zóny závěrečného oplachu 585 mm, výkon čerpadla 0,11 kW, jednoduchý kontrolní panel, HACCP s ukládáním dat, připojení možné pomocí počítače přes webový prohlížeč. Myčka je vybavena rekuperační jednotkou, break tankem včetně oplachového čerpadla, připojením na studenou vodu, automatickým samočistícím systémem mycí zóny a rekuperační jednotky.  Rozměry: 1655x697x1950 Příkon: 32,6kW/400V</t>
  </si>
  <si>
    <t>132</t>
  </si>
  <si>
    <t>33.6.2</t>
  </si>
  <si>
    <t>Motorem poháněná zatáčecí dráha 90°. Rám vyroben z 30x30 mm jeklu s nastavitelnými nožkami. Koše jsou posunovány pomocí plastového pásu po celé délce zatáčky. Konstrukce osazena nouzovým tlačítkem pro zastavení. Rozměry: 795x795x850 Příkon: 0,12kW/230V</t>
  </si>
  <si>
    <t>134</t>
  </si>
  <si>
    <t>67</t>
  </si>
  <si>
    <t>33.6.3</t>
  </si>
  <si>
    <t xml:space="preserve">Předmycí stroj. Předmývá špinavé nádobí silným proudem vody při teplotě min. 40 °C. Účinný oplachový systém odstraňuje zbytky jídla a má stejný účinek, jako namáčení. Předmycí stroj udržuje vodu v myčce čistou i při velkém počtu mycích cyklů, což významně snižuje provozní náklady a produkuje vynikající výsledky mytí. Předmycí stroj je určen pro instalaci v přímé linii před mycím strojem. Předmycí stroj opakovaně využívá přebytečnou vodu z mycího tunelového stroje. Objem nádrže min. 30l.  Rozměry: 685x658x1900.  Příkon: 0,8kW</t>
  </si>
  <si>
    <t>136</t>
  </si>
  <si>
    <t>33.6.4</t>
  </si>
  <si>
    <t>Dráha přímá na mycí koše pro připojení k třídící stanici , předmyčku a motorový dopravník Rozměry: 1250</t>
  </si>
  <si>
    <t>138</t>
  </si>
  <si>
    <t>69</t>
  </si>
  <si>
    <t>33.6.5</t>
  </si>
  <si>
    <t>140</t>
  </si>
  <si>
    <t>33.6.6</t>
  </si>
  <si>
    <t>142</t>
  </si>
  <si>
    <t>71</t>
  </si>
  <si>
    <t>33.6.7</t>
  </si>
  <si>
    <t>144</t>
  </si>
  <si>
    <t>33.6.8</t>
  </si>
  <si>
    <t>146</t>
  </si>
  <si>
    <t>73</t>
  </si>
  <si>
    <t>33.6.9</t>
  </si>
  <si>
    <t>148</t>
  </si>
  <si>
    <t>33.6.10</t>
  </si>
  <si>
    <t>150</t>
  </si>
  <si>
    <t>75</t>
  </si>
  <si>
    <t>33.6.11</t>
  </si>
  <si>
    <t>Stůl s otvorem pro shoz zbytků nerez Rozměry: 1200x700x900</t>
  </si>
  <si>
    <t>152</t>
  </si>
  <si>
    <t>33.6.12</t>
  </si>
  <si>
    <t>Regál nerez, 4 police Rozměry: 100x500x1750</t>
  </si>
  <si>
    <t>154</t>
  </si>
  <si>
    <t>77</t>
  </si>
  <si>
    <t>33.6.13</t>
  </si>
  <si>
    <t>Podlahová vpusť. Kompletně svařovaná konstrukce. Protiskluzový rošt. Svažující se dno. Vč.upevňovacích prvků do podlahy a odpadu/sifonu. Středový spodní odpad. Nerezové provedení AISI304. Rozměry: 1600x200x210</t>
  </si>
  <si>
    <t>156</t>
  </si>
  <si>
    <t>33.6.14</t>
  </si>
  <si>
    <t>Mobilní nádoba na odpadky s víkem, 50 l, pojízdné provedení Rozměry: 380x380x615</t>
  </si>
  <si>
    <t>158</t>
  </si>
  <si>
    <t>79</t>
  </si>
  <si>
    <t>33.6.15</t>
  </si>
  <si>
    <t>Pojízdná namáčecí nádoba na příbory nerez Rozměry: 700x700x500</t>
  </si>
  <si>
    <t>160</t>
  </si>
  <si>
    <t>33.6.16</t>
  </si>
  <si>
    <t>Sušící zóna s přímým výstupem, připojení sušící zóny přes myčku, délka sušící zóny 820mm, výkon ohřevu 3kW, celkový příkon 3,3kW Rozměry: 820x697x1445 Příkon: 3,3kW/400V</t>
  </si>
  <si>
    <t>162</t>
  </si>
  <si>
    <t>81</t>
  </si>
  <si>
    <t>33.6.17</t>
  </si>
  <si>
    <t xml:space="preserve">Výstupní válečkový dopravník. Nerezový výstupní stůl pro připojení za tunelovou myčku nádobí. Koše jsou transportovány na plastových kolečkách. Stůl je pevně stojící. Vč. koncového tlačítka k výstupnímu stolu pro zastavení tunelové myčky včetně kabelů pro připojení k tunelové myčce.  Rozměry: 1100x700x850</t>
  </si>
  <si>
    <t>164</t>
  </si>
  <si>
    <t>33.6.18</t>
  </si>
  <si>
    <t>Podlahová vpusť. Kompletně svařovaná konstrukce. Protiskluzový rošt. Svažující se dno. Vč.upevňovacích prvků do podlahy a odpadu/sifonu. Středový spodní odpad. Nerezové provedení AISI304. Rozměry: 400x400x210</t>
  </si>
  <si>
    <t>166</t>
  </si>
  <si>
    <t>83</t>
  </si>
  <si>
    <t>33.6.19</t>
  </si>
  <si>
    <t>Třídící stůl. Zvýšený zadním leme, šikmá police pro 2 mycí koše, otvor na odpad s gumovým kruhem po obvodu, nerezový box na odmáčení příborů, nerezové síto pro zachytávání nečistot, ochranou proti přetečení a robustní uzavírací ventil na napojení na odpad. Rozměry: 1660x670x900</t>
  </si>
  <si>
    <t>168</t>
  </si>
  <si>
    <t>33.6.20</t>
  </si>
  <si>
    <t>Tlaková navinovací sprcha</t>
  </si>
  <si>
    <t>170</t>
  </si>
  <si>
    <t>85</t>
  </si>
  <si>
    <t>33.6.21</t>
  </si>
  <si>
    <t xml:space="preserve">Nerezový parapet  Rozměry: 1200x150x50</t>
  </si>
  <si>
    <t>172</t>
  </si>
  <si>
    <t>33.7</t>
  </si>
  <si>
    <t>Výdej jídel m.č.103</t>
  </si>
  <si>
    <t>33.7.1</t>
  </si>
  <si>
    <t xml:space="preserve">Simplexový změkčovač v kabinetovém provedení  s objemovým řídícím ventilem bez elektrického napájení. Fáze regenerace max.do 15 minut. Objemové řízení s přesným nastavením vstupní tvrdosti vody. Filtr mechanických nečistot. Průtok min. 30l/min; množství katexu min. 7,4l; doba regenerace max. 15 min; spotřeba vody na regeneraci max. 25l; množství soli na regeneraci max. 0,36kg; elektronické připojení: žádné; teplota vstupní vody: 2 – 48° C. Rozměry: 450x290x510</t>
  </si>
  <si>
    <t>174</t>
  </si>
  <si>
    <t>87</t>
  </si>
  <si>
    <t>33.7.2</t>
  </si>
  <si>
    <t xml:space="preserve">Pracovní stůl pro výrobník čaje a umístění centrálního změkčovače, s předními dvířky  Rozměry: 1700x700x900</t>
  </si>
  <si>
    <t>176</t>
  </si>
  <si>
    <t>33.7.3</t>
  </si>
  <si>
    <t>Překapávač vody a čaje. 1 průtoková jednotka. Pevné připojení na vodu. Udržovací kapacita: 20 l. Výkonová kapacita: 90 l/hod. Doba překapávání: 14 min / 20 l. Překapává se do odnímatelných zásobníků. Digitální řízení. Signalizace zavápnění. Celkové a denní počítadlo vydaného množství. Akustický signál dokončení překapávání. Spínací hodiny. Filtrační jednotka. Rozměry: 575x390x945 Příkon: 9,24kW/400V</t>
  </si>
  <si>
    <t>178</t>
  </si>
  <si>
    <t>89</t>
  </si>
  <si>
    <t>33.7.4</t>
  </si>
  <si>
    <t>Termos 20 l s vodomírou na horké a studené nápoje, dvouplášťové plně izolované provedení, s víkem, nekapajícím kohoutkem. Rozměry: 374x510</t>
  </si>
  <si>
    <t>180</t>
  </si>
  <si>
    <t>33.7.5</t>
  </si>
  <si>
    <t>182</t>
  </si>
  <si>
    <t>91</t>
  </si>
  <si>
    <t>33.7.6</t>
  </si>
  <si>
    <t>184</t>
  </si>
  <si>
    <t>33.7.7</t>
  </si>
  <si>
    <t>186</t>
  </si>
  <si>
    <t>93</t>
  </si>
  <si>
    <t>33.7.8</t>
  </si>
  <si>
    <t>188</t>
  </si>
  <si>
    <t>33.7.9</t>
  </si>
  <si>
    <t>190</t>
  </si>
  <si>
    <t>95</t>
  </si>
  <si>
    <t>33.7.10</t>
  </si>
  <si>
    <t xml:space="preserve">Pracovní stůl s dřezem nerez, dřez 400x400x250, spodní police, 1x zásuvka.  Rozměry: 1500x700x900</t>
  </si>
  <si>
    <t>192</t>
  </si>
  <si>
    <t>33.7.11</t>
  </si>
  <si>
    <t>194</t>
  </si>
  <si>
    <t>97</t>
  </si>
  <si>
    <t>33.7.12</t>
  </si>
  <si>
    <t>Nástěnná skříňka nerez, posuvné dvířka, středová police Rozměry: 1500x350x600</t>
  </si>
  <si>
    <t>196</t>
  </si>
  <si>
    <t>33.7.13</t>
  </si>
  <si>
    <t>198</t>
  </si>
  <si>
    <t>99</t>
  </si>
  <si>
    <t>33.7.14</t>
  </si>
  <si>
    <t>Výdejní stůl nerez, spodní police, čelní panel, sokl Rozměry: 1200x700x850</t>
  </si>
  <si>
    <t>200</t>
  </si>
  <si>
    <t>33.7.15</t>
  </si>
  <si>
    <t>Výdejní zákryt pro vozíky nerez Rozměry: 700x200x850</t>
  </si>
  <si>
    <t>202</t>
  </si>
  <si>
    <t>101</t>
  </si>
  <si>
    <t>33.7.16</t>
  </si>
  <si>
    <t>Vyhřívaný zásobník na talíře 2-tubusový, možnost vložení všech tvarů nádobí: kulaté až do průměru 33 cm, čtercové, obdelníkové, IPX 5, kapacita 160 talířů, regulace teploty v rozsahu 30 - 110°C. Zásobník umožňuje úplné vyjmutí obou šachet pro lepší čištění, nastavení pružin a servísní přistup. Jeden polykarbonátový kryt při výdeji lze zavěsit na madlo vozíku. Rozměry: 1076x520x1030 Příkon: 1,2kW/230V</t>
  </si>
  <si>
    <t>204</t>
  </si>
  <si>
    <t>33.7.17</t>
  </si>
  <si>
    <t>Výdejní stůl 3x GN 1/1. 3 bezespárově vevařené vanamy s vypouštěním. Kapacita: 3x GN 1/1, max.hloubka: 200mm (ohřev v provedení vodou nebo na sucho). Rozsah nastavení teploty vany: +30°C až +95°C (každá vana samostatně). Automatické napouštění a dopouštění vody do každé vany s hladinovým senzorem. 4 stavitelné nohy o min. výšce 150mm zakryté nerezovým soklem. Dvě zásuvky na 230V, instalované ze strany obsluhy na vnitřní straně levé a pravé bočnice. Spodní prostor s policí, čelní opláštění. Rozměry: 1200x700x850 Příkon: 3kW/230V</t>
  </si>
  <si>
    <t>206</t>
  </si>
  <si>
    <t>103</t>
  </si>
  <si>
    <t>33.7.18</t>
  </si>
  <si>
    <t>Hygienický zákryt, vrchní nerezová police, čelní sklo částečné - umožňující podávání spodem. LED Osvětlení. Rozměry: 1900x330x350 Příkon: 0,5kW/230V</t>
  </si>
  <si>
    <t>208</t>
  </si>
  <si>
    <t>33.7.19</t>
  </si>
  <si>
    <t>Výdejní stůl nerez, spodní police, čelní panel, sokl Rozměry: 1160x700x850</t>
  </si>
  <si>
    <t>210</t>
  </si>
  <si>
    <t>105</t>
  </si>
  <si>
    <t>33.7.20</t>
  </si>
  <si>
    <t>Pojezdová dráha nerez, trubková Rozměry: 2090x330</t>
  </si>
  <si>
    <t>212</t>
  </si>
  <si>
    <t>33.7.21</t>
  </si>
  <si>
    <t>Vířič nápojů 3x12l. Lopatkový systém víření. Polykarbonátové nádoby na nápoje, snadno odnímatelné. Snadné dávkování samoobslužným kohoutem vybaveným odolným těsněním. Nerezová konstrukce AISI 304 snadná údržba a čistění. Chlazení vzduchem (chladivo R134a). Klimatická třída N (pro okolní teplotu +16 až +32 °C) Rozměry: 630x480x640 Příkon: 0,41kW/230V</t>
  </si>
  <si>
    <t>214</t>
  </si>
  <si>
    <t>33.8</t>
  </si>
  <si>
    <t>Jídelna m.č.104</t>
  </si>
  <si>
    <t>107</t>
  </si>
  <si>
    <t>33.8.1</t>
  </si>
  <si>
    <t>Manipulační vozík na podnosy a příbory , kapacita podnosů 240 Rozměry: 900x615x1230</t>
  </si>
  <si>
    <t>216</t>
  </si>
  <si>
    <t>33.8.2</t>
  </si>
  <si>
    <t>Pojezdová dráha nerez, trubková Rozměry: 1300x330</t>
  </si>
  <si>
    <t>218</t>
  </si>
  <si>
    <t>33.9</t>
  </si>
  <si>
    <t>Hrubá příprava zeleniny m.č.002</t>
  </si>
  <si>
    <t>109</t>
  </si>
  <si>
    <t>33.9.1</t>
  </si>
  <si>
    <t>Škrabka brambor. Výkonnost stroje: min. 200 kg / hod Hmotnost 1 náplně: 12 kg. Doba 1 pracovního cyklu: 1,5 - 3 min. Vrstvou korundu je pokryt buben škrabky a dno. Celonerezové provedení. Rozměry: 700x700x950 Příkon: 0,55kW/400V</t>
  </si>
  <si>
    <t>220</t>
  </si>
  <si>
    <t>33.9.2</t>
  </si>
  <si>
    <t>Lapač škrobu a slupek</t>
  </si>
  <si>
    <t>222</t>
  </si>
  <si>
    <t>111</t>
  </si>
  <si>
    <t>33.9.3</t>
  </si>
  <si>
    <t>Podlahová vpusť. Kompletně svařovaná konstrukce. Protiskluzový rošt. Svažující se dno. Vč.upevňovacích prvků do podlahy a odpadu/sifonu. Středový spodní odpad. Nerezové provedení AISI304. Rozměry: 300x300x210</t>
  </si>
  <si>
    <t>224</t>
  </si>
  <si>
    <t>33.9.4</t>
  </si>
  <si>
    <t>226</t>
  </si>
  <si>
    <t>113</t>
  </si>
  <si>
    <t>33.9.5</t>
  </si>
  <si>
    <t>228</t>
  </si>
  <si>
    <t>33.9.6</t>
  </si>
  <si>
    <t>230</t>
  </si>
  <si>
    <t>115</t>
  </si>
  <si>
    <t>33.9.7</t>
  </si>
  <si>
    <t>232</t>
  </si>
  <si>
    <t>33.9.8</t>
  </si>
  <si>
    <t>234</t>
  </si>
  <si>
    <t>117</t>
  </si>
  <si>
    <t>33.9.9</t>
  </si>
  <si>
    <t>Mycí stůl s dvoudřezem nerez, vany 600x500x300, spodní roštová police Rozměry: 1200x700x900</t>
  </si>
  <si>
    <t>236</t>
  </si>
  <si>
    <t>33.9.10</t>
  </si>
  <si>
    <t>238</t>
  </si>
  <si>
    <t>119</t>
  </si>
  <si>
    <t>33.9.11</t>
  </si>
  <si>
    <t>Pracovní stůl nerez, spodní roštová police, 1x zásuvka Rozměry: 1300x700x900</t>
  </si>
  <si>
    <t>240</t>
  </si>
  <si>
    <t>33.9.12</t>
  </si>
  <si>
    <t>Regál nerez, 4 police Rozměry: 1200x600x1800</t>
  </si>
  <si>
    <t>242</t>
  </si>
  <si>
    <t>33.10</t>
  </si>
  <si>
    <t>Šatna zaměstnanců ženy m.č.010</t>
  </si>
  <si>
    <t>121</t>
  </si>
  <si>
    <t>33.10.1</t>
  </si>
  <si>
    <t xml:space="preserve">Svařovaná šatní skříň.  Šatní skříň se skládá ze dvou samostatně uzamykatelných oddílů; materiál: ocelový plech; šířka oddílu: 30 cm; typ zámku: otočný; barva: šedá RAL 7035; barva dveří: modrá RAL 5005; vybavení: police, tyč na ramínka, háče Rozměry: 600x500x1800</t>
  </si>
  <si>
    <t>244</t>
  </si>
  <si>
    <t>33.11</t>
  </si>
  <si>
    <t>Prádelna m.č.008</t>
  </si>
  <si>
    <t>33.11.1</t>
  </si>
  <si>
    <t xml:space="preserve">Pracovní stůl nerez, 2x spodní police.  Rozměry: 1200x600x850</t>
  </si>
  <si>
    <t>246</t>
  </si>
  <si>
    <t>123</t>
  </si>
  <si>
    <t>33.11.2</t>
  </si>
  <si>
    <t>Poloprůmyslová pračka. Buben a vana z nerezové oceli. Kapacita náplně min. 6,5 kg. Elektronické ovládání. Vyjímatelná násypka z přední strany. Objem bubnu min. 60 litrů. Rychlost odstřeďování: 1 400 ot./min. G faktor min. 530. Odpadové čerpadlo. Příkon topných těles min. 3.2 kW. Rozměry: 595x585x850 Příkon: 3,8kW/400V</t>
  </si>
  <si>
    <t>248</t>
  </si>
  <si>
    <t>33.11.3</t>
  </si>
  <si>
    <t xml:space="preserve">Poloprůmyslová sušička - kondenzační. Kapacita náplně min. 6,5 kg. Bezpečnostní spínač otvírání dveří. Buben: O 571 x 476 mm.Objem bubnu  111 litrů. Rozměry: 595x595x850 Příkon: 3kW/230V</t>
  </si>
  <si>
    <t>250</t>
  </si>
  <si>
    <t>33.12</t>
  </si>
  <si>
    <t>Sklad čistících prostředků m.č.013</t>
  </si>
  <si>
    <t>125</t>
  </si>
  <si>
    <t>33.12.1</t>
  </si>
  <si>
    <t>Regál nerez, 4 police Rozměry: 1400x500x1750</t>
  </si>
  <si>
    <t>252</t>
  </si>
  <si>
    <t>33.13</t>
  </si>
  <si>
    <t>Sklad DKP m.č.006</t>
  </si>
  <si>
    <t>33.13.1</t>
  </si>
  <si>
    <t>254</t>
  </si>
  <si>
    <t>127</t>
  </si>
  <si>
    <t>33.13.2</t>
  </si>
  <si>
    <t>256</t>
  </si>
  <si>
    <t>33.14</t>
  </si>
  <si>
    <t>Ostatní</t>
  </si>
  <si>
    <t>33.14.1</t>
  </si>
  <si>
    <t>Objednávkový systém</t>
  </si>
  <si>
    <t>258</t>
  </si>
  <si>
    <t>129</t>
  </si>
  <si>
    <t>33.14.2</t>
  </si>
  <si>
    <t>MiniPC (4x3,3 GHz, 8GB, 240GB SSD, Win10 pro, UPS, LCD 19</t>
  </si>
  <si>
    <t>260</t>
  </si>
  <si>
    <t>33.14.3</t>
  </si>
  <si>
    <t>Skříňka pro převodník, UPS, PC, LCD (sevisní)</t>
  </si>
  <si>
    <t>262</t>
  </si>
  <si>
    <t>131</t>
  </si>
  <si>
    <t>33.14.4</t>
  </si>
  <si>
    <t>Čidlo teploty pro zabudování do lednice / chl. boxu, RS485, krytí IP 65, -55-+125°C, rozlišení 0,1°C,</t>
  </si>
  <si>
    <t>264</t>
  </si>
  <si>
    <t>33.14.5</t>
  </si>
  <si>
    <t>Prostorové čidlo teploty / vlhkosti pro montáž na stěnu, RS485, -40-+70°C, rozlišení 0,1°C, vlhkost 0-100%</t>
  </si>
  <si>
    <t>266</t>
  </si>
  <si>
    <t>133</t>
  </si>
  <si>
    <t>33.14.6</t>
  </si>
  <si>
    <t>Převodník RS485/USB + napaječ 230 V/12V</t>
  </si>
  <si>
    <t>268</t>
  </si>
  <si>
    <t>33.14.7</t>
  </si>
  <si>
    <t xml:space="preserve">Software pro snímání a archivaci průběhů teplot, vlhkostí s těmito funkcemi: • Monitorování teploty měřené čidly  • možnosti měřit také vlhkost z čidel  • Připojení čidel přes převodník RS485/USB • Měření ze všech čidel „současně“ (tolerance 1s/čidlo) v nastavitelném intervalu • Možnost pojmenování každého čidla • Možnost nastavení dvou kritických teplot pro každé čidlo • Zobrazení posledních naměřených hodnot na obrazovce • Ukládání v nastavitelném intervalu pro všechna čidla společně • Tlačítko okamžitého změření • Zaslání emailu při překročení / podtečení nastavené meze u každého čidla • Zaslání emailu při vadě čidla (čidlo neodpovídá) • Zobrazení vadných čidel na obrazovce • Uložení do textového souboru – každý řádek ve formátu datum čas teploty jednotlivých čidel • Zvýraznění hodnot nad či pod kritickou teplotou • Zakládání nového souboru každý měsíc • zaznamenaná data ukládat do grafu s průběhem teplot se záznamy měření v nastavitelném intervalu s možností vytisknutí grafu a to všech čidel současně, případně pouze vybraných čidel.</t>
  </si>
  <si>
    <t>270</t>
  </si>
  <si>
    <t>135</t>
  </si>
  <si>
    <t>33.14.8</t>
  </si>
  <si>
    <t>Programování čidla do softwar</t>
  </si>
  <si>
    <t>272</t>
  </si>
  <si>
    <t>33.14.9</t>
  </si>
  <si>
    <t>Montáž a Fyzické připojení čidla do systému</t>
  </si>
  <si>
    <t>274</t>
  </si>
  <si>
    <t>137</t>
  </si>
  <si>
    <t>33.14.10</t>
  </si>
  <si>
    <t>Instalace SW, zkompletování, zapojení a odzkoušení systému</t>
  </si>
  <si>
    <t>276</t>
  </si>
  <si>
    <t>33.14.11</t>
  </si>
  <si>
    <t>Zaškolení obsluhy</t>
  </si>
  <si>
    <t>278</t>
  </si>
  <si>
    <t>139</t>
  </si>
  <si>
    <t>33.14.12</t>
  </si>
  <si>
    <t>HACCP - zavedení systému kontroly kritických bodů, zapracování údajů z monitoringu</t>
  </si>
  <si>
    <t>280</t>
  </si>
  <si>
    <t>33.14.13</t>
  </si>
  <si>
    <t>Demontáž stávajícího vybavení</t>
  </si>
  <si>
    <t>-419855341</t>
  </si>
  <si>
    <t>P</t>
  </si>
  <si>
    <t>Poznámka k položce:_x000d_
2x Smažící pánev Pael 50_x000d_
1x Konvektomat Retigo 10 GN1/1_x000d_
1x Universální robot RE 22 Alba_x000d_
1x Fritéza 2X15 l RM GASTRO_x000d_
1x Myčka nádobí poklopová RedfoxT155_x000d_
1x Plynový sporák 4 hořáky _x000d_
1x Plynový kotel Alba ,150l_x000d_
1x Plynový kotel Gastrohal 150l_x000d_
1x Plynový kotel Gastrometal 150l_x000d_
Plynový kotel Nagema 250l</t>
  </si>
  <si>
    <t>VRN - Vedlejší náklady</t>
  </si>
  <si>
    <t>VRN - Vedlejší rozpočtové náklady</t>
  </si>
  <si>
    <t>VRN1 - Průzkumné, geodetické a projektové práce</t>
  </si>
  <si>
    <t>VRN4 - Inženýrská činnost</t>
  </si>
  <si>
    <t>Vedlejší rozpočtové náklady</t>
  </si>
  <si>
    <t>010001000</t>
  </si>
  <si>
    <t>Průzkumné, geodetické a projektové práce</t>
  </si>
  <si>
    <t>suma</t>
  </si>
  <si>
    <t>1024</t>
  </si>
  <si>
    <t>1526100347</t>
  </si>
  <si>
    <t>030001000</t>
  </si>
  <si>
    <t>Zařízení staveniště</t>
  </si>
  <si>
    <t>-469786931</t>
  </si>
  <si>
    <t>090001000</t>
  </si>
  <si>
    <t>Ostatní náklady - přitomnost statika na stavbě</t>
  </si>
  <si>
    <t>hod</t>
  </si>
  <si>
    <t>1963052567</t>
  </si>
  <si>
    <t>VRN1</t>
  </si>
  <si>
    <t>012103000</t>
  </si>
  <si>
    <t>Geodetické práce před výstavbou - vytýčení nženýrských sítí</t>
  </si>
  <si>
    <t>-1067227300</t>
  </si>
  <si>
    <t>VRN4</t>
  </si>
  <si>
    <t>Inženýrská činnost</t>
  </si>
  <si>
    <t>049303000</t>
  </si>
  <si>
    <t>Náklady vzniklé v souvislosti s předáním stavby - poplatek za bankovní záruku</t>
  </si>
  <si>
    <t>1698298184</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</si>
</sst>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2" fillId="0" borderId="0" applyNumberFormat="0" applyFill="0" applyBorder="0" applyAlignment="0" applyProtection="0"/>
  </cellStyleXfs>
  <cellXfs count="24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9" fillId="0" borderId="0" xfId="0" applyFont="1" applyAlignment="1" applyProtection="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2"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2"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3" fillId="0" borderId="5" xfId="0" applyFont="1" applyBorder="1" applyAlignment="1" applyProtection="1">
      <alignment horizontal="left" vertical="center"/>
    </xf>
    <xf numFmtId="0" fontId="0" fillId="0" borderId="5" xfId="0" applyFont="1" applyBorder="1" applyAlignment="1" applyProtection="1">
      <alignment vertical="center"/>
    </xf>
    <xf numFmtId="4" fontId="13"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4" fillId="0" borderId="0" xfId="0" applyNumberFormat="1" applyFont="1" applyAlignment="1" applyProtection="1">
      <alignment vertical="center"/>
    </xf>
    <xf numFmtId="0" fontId="1" fillId="0" borderId="3" xfId="0" applyFont="1" applyBorder="1" applyAlignment="1">
      <alignment vertical="center"/>
    </xf>
    <xf numFmtId="0" fontId="14"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5"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18" fillId="4" borderId="8" xfId="0" applyFont="1" applyFill="1" applyBorder="1" applyAlignment="1" applyProtection="1">
      <alignment horizontal="left" vertical="center"/>
    </xf>
    <xf numFmtId="0" fontId="18" fillId="4" borderId="0" xfId="0" applyFont="1" applyFill="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5" fillId="0" borderId="0" xfId="0" applyFont="1" applyAlignment="1">
      <alignment horizontal="lef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9"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3"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5"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protection locked="0"/>
    </xf>
    <xf numFmtId="0" fontId="18" fillId="4" borderId="18"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8" fillId="0" borderId="12" xfId="0" applyNumberFormat="1" applyFont="1" applyBorder="1" applyAlignment="1" applyProtection="1"/>
    <xf numFmtId="166" fontId="28" fillId="0" borderId="13" xfId="0" applyNumberFormat="1" applyFont="1" applyBorder="1" applyAlignment="1" applyProtection="1"/>
    <xf numFmtId="4" fontId="29"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19" fillId="2" borderId="14"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9" fillId="2" borderId="19" xfId="0" applyFont="1" applyFill="1" applyBorder="1" applyAlignment="1" applyProtection="1">
      <alignment horizontal="left" vertical="center"/>
      <protection locked="0"/>
    </xf>
    <xf numFmtId="0" fontId="19" fillId="0" borderId="20" xfId="0" applyFont="1" applyBorder="1" applyAlignment="1" applyProtection="1">
      <alignment horizontal="center" vertical="center"/>
    </xf>
    <xf numFmtId="166" fontId="19" fillId="0" borderId="20" xfId="0" applyNumberFormat="1" applyFont="1" applyBorder="1" applyAlignment="1" applyProtection="1">
      <alignment vertical="center"/>
    </xf>
    <xf numFmtId="166" fontId="19"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2" t="s">
        <v>0</v>
      </c>
      <c r="AZ1" s="12" t="s">
        <v>1</v>
      </c>
      <c r="BA1" s="12" t="s">
        <v>2</v>
      </c>
      <c r="BB1" s="12" t="s">
        <v>3</v>
      </c>
      <c r="BT1" s="12" t="s">
        <v>4</v>
      </c>
      <c r="BU1" s="12" t="s">
        <v>4</v>
      </c>
      <c r="BV1" s="12" t="s">
        <v>5</v>
      </c>
    </row>
    <row r="2" s="1" customFormat="1" ht="36.96" customHeight="1">
      <c r="AR2" s="1"/>
      <c r="AS2" s="1"/>
      <c r="AT2" s="1"/>
      <c r="AU2" s="1"/>
      <c r="AV2" s="1"/>
      <c r="AW2" s="1"/>
      <c r="AX2" s="1"/>
      <c r="AY2" s="1"/>
      <c r="AZ2" s="1"/>
      <c r="BA2" s="1"/>
      <c r="BB2" s="1"/>
      <c r="BC2" s="1"/>
      <c r="BD2" s="1"/>
      <c r="BE2" s="1"/>
      <c r="BS2" s="13" t="s">
        <v>6</v>
      </c>
      <c r="BT2" s="13" t="s">
        <v>7</v>
      </c>
    </row>
    <row r="3" s="1" customFormat="1" ht="6.96"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1" customFormat="1" ht="24.96" customHeight="1">
      <c r="B4" s="17"/>
      <c r="C4" s="18"/>
      <c r="D4" s="19"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6"/>
      <c r="AS4" s="20" t="s">
        <v>10</v>
      </c>
      <c r="BE4" s="21" t="s">
        <v>11</v>
      </c>
      <c r="BS4" s="13" t="s">
        <v>12</v>
      </c>
    </row>
    <row r="5" s="1" customFormat="1" ht="12" customHeight="1">
      <c r="B5" s="17"/>
      <c r="C5" s="18"/>
      <c r="D5" s="22" t="s">
        <v>13</v>
      </c>
      <c r="E5" s="18"/>
      <c r="F5" s="18"/>
      <c r="G5" s="18"/>
      <c r="H5" s="18"/>
      <c r="I5" s="18"/>
      <c r="J5" s="18"/>
      <c r="K5" s="23"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6"/>
      <c r="BE5" s="24" t="s">
        <v>15</v>
      </c>
      <c r="BS5" s="13" t="s">
        <v>16</v>
      </c>
    </row>
    <row r="6" s="1" customFormat="1" ht="36.96" customHeight="1">
      <c r="B6" s="17"/>
      <c r="C6" s="18"/>
      <c r="D6" s="25" t="s">
        <v>17</v>
      </c>
      <c r="E6" s="18"/>
      <c r="F6" s="18"/>
      <c r="G6" s="18"/>
      <c r="H6" s="18"/>
      <c r="I6" s="18"/>
      <c r="J6" s="18"/>
      <c r="K6" s="26" t="s">
        <v>18</v>
      </c>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6"/>
      <c r="BE6" s="27"/>
      <c r="BS6" s="13" t="s">
        <v>16</v>
      </c>
    </row>
    <row r="7" s="1" customFormat="1" ht="12" customHeight="1">
      <c r="B7" s="17"/>
      <c r="C7" s="18"/>
      <c r="D7" s="28" t="s">
        <v>19</v>
      </c>
      <c r="E7" s="18"/>
      <c r="F7" s="18"/>
      <c r="G7" s="18"/>
      <c r="H7" s="18"/>
      <c r="I7" s="18"/>
      <c r="J7" s="18"/>
      <c r="K7" s="23" t="s">
        <v>1</v>
      </c>
      <c r="L7" s="18"/>
      <c r="M7" s="18"/>
      <c r="N7" s="18"/>
      <c r="O7" s="18"/>
      <c r="P7" s="18"/>
      <c r="Q7" s="18"/>
      <c r="R7" s="18"/>
      <c r="S7" s="18"/>
      <c r="T7" s="18"/>
      <c r="U7" s="18"/>
      <c r="V7" s="18"/>
      <c r="W7" s="18"/>
      <c r="X7" s="18"/>
      <c r="Y7" s="18"/>
      <c r="Z7" s="18"/>
      <c r="AA7" s="18"/>
      <c r="AB7" s="18"/>
      <c r="AC7" s="18"/>
      <c r="AD7" s="18"/>
      <c r="AE7" s="18"/>
      <c r="AF7" s="18"/>
      <c r="AG7" s="18"/>
      <c r="AH7" s="18"/>
      <c r="AI7" s="18"/>
      <c r="AJ7" s="18"/>
      <c r="AK7" s="28" t="s">
        <v>20</v>
      </c>
      <c r="AL7" s="18"/>
      <c r="AM7" s="18"/>
      <c r="AN7" s="23" t="s">
        <v>1</v>
      </c>
      <c r="AO7" s="18"/>
      <c r="AP7" s="18"/>
      <c r="AQ7" s="18"/>
      <c r="AR7" s="16"/>
      <c r="BE7" s="27"/>
      <c r="BS7" s="13" t="s">
        <v>16</v>
      </c>
    </row>
    <row r="8" s="1" customFormat="1" ht="12" customHeight="1">
      <c r="B8" s="17"/>
      <c r="C8" s="18"/>
      <c r="D8" s="28" t="s">
        <v>21</v>
      </c>
      <c r="E8" s="18"/>
      <c r="F8" s="18"/>
      <c r="G8" s="18"/>
      <c r="H8" s="18"/>
      <c r="I8" s="18"/>
      <c r="J8" s="18"/>
      <c r="K8" s="23" t="s">
        <v>22</v>
      </c>
      <c r="L8" s="18"/>
      <c r="M8" s="18"/>
      <c r="N8" s="18"/>
      <c r="O8" s="18"/>
      <c r="P8" s="18"/>
      <c r="Q8" s="18"/>
      <c r="R8" s="18"/>
      <c r="S8" s="18"/>
      <c r="T8" s="18"/>
      <c r="U8" s="18"/>
      <c r="V8" s="18"/>
      <c r="W8" s="18"/>
      <c r="X8" s="18"/>
      <c r="Y8" s="18"/>
      <c r="Z8" s="18"/>
      <c r="AA8" s="18"/>
      <c r="AB8" s="18"/>
      <c r="AC8" s="18"/>
      <c r="AD8" s="18"/>
      <c r="AE8" s="18"/>
      <c r="AF8" s="18"/>
      <c r="AG8" s="18"/>
      <c r="AH8" s="18"/>
      <c r="AI8" s="18"/>
      <c r="AJ8" s="18"/>
      <c r="AK8" s="28" t="s">
        <v>23</v>
      </c>
      <c r="AL8" s="18"/>
      <c r="AM8" s="18"/>
      <c r="AN8" s="29" t="s">
        <v>24</v>
      </c>
      <c r="AO8" s="18"/>
      <c r="AP8" s="18"/>
      <c r="AQ8" s="18"/>
      <c r="AR8" s="16"/>
      <c r="BE8" s="27"/>
      <c r="BS8" s="13" t="s">
        <v>16</v>
      </c>
    </row>
    <row r="9" s="1" customFormat="1" ht="14.4" customHeight="1">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6"/>
      <c r="BE9" s="27"/>
      <c r="BS9" s="13" t="s">
        <v>16</v>
      </c>
    </row>
    <row r="10" s="1" customFormat="1" ht="12" customHeight="1">
      <c r="B10" s="17"/>
      <c r="C10" s="18"/>
      <c r="D10" s="28" t="s">
        <v>25</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28" t="s">
        <v>26</v>
      </c>
      <c r="AL10" s="18"/>
      <c r="AM10" s="18"/>
      <c r="AN10" s="23" t="s">
        <v>1</v>
      </c>
      <c r="AO10" s="18"/>
      <c r="AP10" s="18"/>
      <c r="AQ10" s="18"/>
      <c r="AR10" s="16"/>
      <c r="BE10" s="27"/>
      <c r="BS10" s="13" t="s">
        <v>16</v>
      </c>
    </row>
    <row r="11" s="1" customFormat="1" ht="18.48" customHeight="1">
      <c r="B11" s="17"/>
      <c r="C11" s="18"/>
      <c r="D11" s="18"/>
      <c r="E11" s="23" t="s">
        <v>27</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28" t="s">
        <v>28</v>
      </c>
      <c r="AL11" s="18"/>
      <c r="AM11" s="18"/>
      <c r="AN11" s="23" t="s">
        <v>1</v>
      </c>
      <c r="AO11" s="18"/>
      <c r="AP11" s="18"/>
      <c r="AQ11" s="18"/>
      <c r="AR11" s="16"/>
      <c r="BE11" s="27"/>
      <c r="BS11" s="13" t="s">
        <v>16</v>
      </c>
    </row>
    <row r="12" s="1" customFormat="1" ht="6.96" customHeight="1">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6"/>
      <c r="BE12" s="27"/>
      <c r="BS12" s="13" t="s">
        <v>16</v>
      </c>
    </row>
    <row r="13" s="1" customFormat="1" ht="12" customHeight="1">
      <c r="B13" s="17"/>
      <c r="C13" s="18"/>
      <c r="D13" s="28" t="s">
        <v>29</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28" t="s">
        <v>26</v>
      </c>
      <c r="AL13" s="18"/>
      <c r="AM13" s="18"/>
      <c r="AN13" s="30" t="s">
        <v>30</v>
      </c>
      <c r="AO13" s="18"/>
      <c r="AP13" s="18"/>
      <c r="AQ13" s="18"/>
      <c r="AR13" s="16"/>
      <c r="BE13" s="27"/>
      <c r="BS13" s="13" t="s">
        <v>16</v>
      </c>
    </row>
    <row r="14">
      <c r="B14" s="17"/>
      <c r="C14" s="18"/>
      <c r="D14" s="18"/>
      <c r="E14" s="30" t="s">
        <v>30</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28" t="s">
        <v>28</v>
      </c>
      <c r="AL14" s="18"/>
      <c r="AM14" s="18"/>
      <c r="AN14" s="30" t="s">
        <v>30</v>
      </c>
      <c r="AO14" s="18"/>
      <c r="AP14" s="18"/>
      <c r="AQ14" s="18"/>
      <c r="AR14" s="16"/>
      <c r="BE14" s="27"/>
      <c r="BS14" s="13" t="s">
        <v>16</v>
      </c>
    </row>
    <row r="15" s="1" customFormat="1" ht="6.96" customHeight="1">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6"/>
      <c r="BE15" s="27"/>
      <c r="BS15" s="13" t="s">
        <v>4</v>
      </c>
    </row>
    <row r="16" s="1" customFormat="1" ht="12" customHeight="1">
      <c r="B16" s="17"/>
      <c r="C16" s="18"/>
      <c r="D16" s="28" t="s">
        <v>31</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28" t="s">
        <v>26</v>
      </c>
      <c r="AL16" s="18"/>
      <c r="AM16" s="18"/>
      <c r="AN16" s="23" t="s">
        <v>1</v>
      </c>
      <c r="AO16" s="18"/>
      <c r="AP16" s="18"/>
      <c r="AQ16" s="18"/>
      <c r="AR16" s="16"/>
      <c r="BE16" s="27"/>
      <c r="BS16" s="13" t="s">
        <v>4</v>
      </c>
    </row>
    <row r="17" s="1" customFormat="1" ht="18.48" customHeight="1">
      <c r="B17" s="17"/>
      <c r="C17" s="18"/>
      <c r="D17" s="18"/>
      <c r="E17" s="23" t="s">
        <v>32</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28" t="s">
        <v>28</v>
      </c>
      <c r="AL17" s="18"/>
      <c r="AM17" s="18"/>
      <c r="AN17" s="23" t="s">
        <v>1</v>
      </c>
      <c r="AO17" s="18"/>
      <c r="AP17" s="18"/>
      <c r="AQ17" s="18"/>
      <c r="AR17" s="16"/>
      <c r="BE17" s="27"/>
      <c r="BS17" s="13" t="s">
        <v>33</v>
      </c>
    </row>
    <row r="18" s="1" customFormat="1" ht="6.96" customHeight="1">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6"/>
      <c r="BE18" s="27"/>
      <c r="BS18" s="13" t="s">
        <v>6</v>
      </c>
    </row>
    <row r="19" s="1" customFormat="1" ht="12" customHeight="1">
      <c r="B19" s="17"/>
      <c r="C19" s="18"/>
      <c r="D19" s="28" t="s">
        <v>34</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28" t="s">
        <v>26</v>
      </c>
      <c r="AL19" s="18"/>
      <c r="AM19" s="18"/>
      <c r="AN19" s="23" t="s">
        <v>35</v>
      </c>
      <c r="AO19" s="18"/>
      <c r="AP19" s="18"/>
      <c r="AQ19" s="18"/>
      <c r="AR19" s="16"/>
      <c r="BE19" s="27"/>
      <c r="BS19" s="13" t="s">
        <v>6</v>
      </c>
    </row>
    <row r="20" s="1" customFormat="1" ht="18.48" customHeight="1">
      <c r="B20" s="17"/>
      <c r="C20" s="18"/>
      <c r="D20" s="18"/>
      <c r="E20" s="23" t="s">
        <v>36</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8" t="s">
        <v>28</v>
      </c>
      <c r="AL20" s="18"/>
      <c r="AM20" s="18"/>
      <c r="AN20" s="23" t="s">
        <v>1</v>
      </c>
      <c r="AO20" s="18"/>
      <c r="AP20" s="18"/>
      <c r="AQ20" s="18"/>
      <c r="AR20" s="16"/>
      <c r="BE20" s="27"/>
      <c r="BS20" s="13" t="s">
        <v>4</v>
      </c>
    </row>
    <row r="21" s="1" customFormat="1" ht="6.96" customHeight="1">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6"/>
      <c r="BE21" s="27"/>
    </row>
    <row r="22" s="1" customFormat="1" ht="12" customHeight="1">
      <c r="B22" s="17"/>
      <c r="C22" s="18"/>
      <c r="D22" s="28" t="s">
        <v>37</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6"/>
      <c r="BE22" s="27"/>
    </row>
    <row r="23" s="1" customFormat="1" ht="16.5" customHeight="1">
      <c r="B23" s="17"/>
      <c r="C23" s="18"/>
      <c r="D23" s="18"/>
      <c r="E23" s="32" t="s">
        <v>1</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18"/>
      <c r="AP23" s="18"/>
      <c r="AQ23" s="18"/>
      <c r="AR23" s="16"/>
      <c r="BE23" s="27"/>
    </row>
    <row r="24" s="1" customFormat="1" ht="6.96"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6"/>
      <c r="BE24" s="27"/>
    </row>
    <row r="25" s="1" customFormat="1" ht="6.96" customHeight="1">
      <c r="B25" s="17"/>
      <c r="C25" s="18"/>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18"/>
      <c r="AQ25" s="18"/>
      <c r="AR25" s="16"/>
      <c r="BE25" s="27"/>
    </row>
    <row r="26" s="2" customFormat="1" ht="25.92" customHeight="1">
      <c r="A26" s="34"/>
      <c r="B26" s="35"/>
      <c r="C26" s="36"/>
      <c r="D26" s="37" t="s">
        <v>38</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f>ROUND(AG94,2)</f>
        <v>0</v>
      </c>
      <c r="AL26" s="38"/>
      <c r="AM26" s="38"/>
      <c r="AN26" s="38"/>
      <c r="AO26" s="38"/>
      <c r="AP26" s="36"/>
      <c r="AQ26" s="36"/>
      <c r="AR26" s="40"/>
      <c r="BE26" s="27"/>
    </row>
    <row r="27" s="2" customFormat="1" ht="6.96"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40"/>
      <c r="BE27" s="27"/>
    </row>
    <row r="28" s="2" customFormat="1">
      <c r="A28" s="34"/>
      <c r="B28" s="35"/>
      <c r="C28" s="36"/>
      <c r="D28" s="36"/>
      <c r="E28" s="36"/>
      <c r="F28" s="36"/>
      <c r="G28" s="36"/>
      <c r="H28" s="36"/>
      <c r="I28" s="36"/>
      <c r="J28" s="36"/>
      <c r="K28" s="36"/>
      <c r="L28" s="41" t="s">
        <v>39</v>
      </c>
      <c r="M28" s="41"/>
      <c r="N28" s="41"/>
      <c r="O28" s="41"/>
      <c r="P28" s="41"/>
      <c r="Q28" s="36"/>
      <c r="R28" s="36"/>
      <c r="S28" s="36"/>
      <c r="T28" s="36"/>
      <c r="U28" s="36"/>
      <c r="V28" s="36"/>
      <c r="W28" s="41" t="s">
        <v>40</v>
      </c>
      <c r="X28" s="41"/>
      <c r="Y28" s="41"/>
      <c r="Z28" s="41"/>
      <c r="AA28" s="41"/>
      <c r="AB28" s="41"/>
      <c r="AC28" s="41"/>
      <c r="AD28" s="41"/>
      <c r="AE28" s="41"/>
      <c r="AF28" s="36"/>
      <c r="AG28" s="36"/>
      <c r="AH28" s="36"/>
      <c r="AI28" s="36"/>
      <c r="AJ28" s="36"/>
      <c r="AK28" s="41" t="s">
        <v>41</v>
      </c>
      <c r="AL28" s="41"/>
      <c r="AM28" s="41"/>
      <c r="AN28" s="41"/>
      <c r="AO28" s="41"/>
      <c r="AP28" s="36"/>
      <c r="AQ28" s="36"/>
      <c r="AR28" s="40"/>
      <c r="BE28" s="27"/>
    </row>
    <row r="29" s="3" customFormat="1" ht="14.4" customHeight="1">
      <c r="A29" s="3"/>
      <c r="B29" s="42"/>
      <c r="C29" s="43"/>
      <c r="D29" s="28" t="s">
        <v>42</v>
      </c>
      <c r="E29" s="43"/>
      <c r="F29" s="28" t="s">
        <v>43</v>
      </c>
      <c r="G29" s="43"/>
      <c r="H29" s="43"/>
      <c r="I29" s="43"/>
      <c r="J29" s="43"/>
      <c r="K29" s="43"/>
      <c r="L29" s="44">
        <v>0.20999999999999999</v>
      </c>
      <c r="M29" s="43"/>
      <c r="N29" s="43"/>
      <c r="O29" s="43"/>
      <c r="P29" s="43"/>
      <c r="Q29" s="43"/>
      <c r="R29" s="43"/>
      <c r="S29" s="43"/>
      <c r="T29" s="43"/>
      <c r="U29" s="43"/>
      <c r="V29" s="43"/>
      <c r="W29" s="45">
        <f>ROUND(AZ94, 2)</f>
        <v>0</v>
      </c>
      <c r="X29" s="43"/>
      <c r="Y29" s="43"/>
      <c r="Z29" s="43"/>
      <c r="AA29" s="43"/>
      <c r="AB29" s="43"/>
      <c r="AC29" s="43"/>
      <c r="AD29" s="43"/>
      <c r="AE29" s="43"/>
      <c r="AF29" s="43"/>
      <c r="AG29" s="43"/>
      <c r="AH29" s="43"/>
      <c r="AI29" s="43"/>
      <c r="AJ29" s="43"/>
      <c r="AK29" s="45">
        <f>ROUND(AV94, 2)</f>
        <v>0</v>
      </c>
      <c r="AL29" s="43"/>
      <c r="AM29" s="43"/>
      <c r="AN29" s="43"/>
      <c r="AO29" s="43"/>
      <c r="AP29" s="43"/>
      <c r="AQ29" s="43"/>
      <c r="AR29" s="46"/>
      <c r="BE29" s="47"/>
    </row>
    <row r="30" s="3" customFormat="1" ht="14.4" customHeight="1">
      <c r="A30" s="3"/>
      <c r="B30" s="42"/>
      <c r="C30" s="43"/>
      <c r="D30" s="43"/>
      <c r="E30" s="43"/>
      <c r="F30" s="28" t="s">
        <v>44</v>
      </c>
      <c r="G30" s="43"/>
      <c r="H30" s="43"/>
      <c r="I30" s="43"/>
      <c r="J30" s="43"/>
      <c r="K30" s="43"/>
      <c r="L30" s="44">
        <v>0.14999999999999999</v>
      </c>
      <c r="M30" s="43"/>
      <c r="N30" s="43"/>
      <c r="O30" s="43"/>
      <c r="P30" s="43"/>
      <c r="Q30" s="43"/>
      <c r="R30" s="43"/>
      <c r="S30" s="43"/>
      <c r="T30" s="43"/>
      <c r="U30" s="43"/>
      <c r="V30" s="43"/>
      <c r="W30" s="45">
        <f>ROUND(BA94, 2)</f>
        <v>0</v>
      </c>
      <c r="X30" s="43"/>
      <c r="Y30" s="43"/>
      <c r="Z30" s="43"/>
      <c r="AA30" s="43"/>
      <c r="AB30" s="43"/>
      <c r="AC30" s="43"/>
      <c r="AD30" s="43"/>
      <c r="AE30" s="43"/>
      <c r="AF30" s="43"/>
      <c r="AG30" s="43"/>
      <c r="AH30" s="43"/>
      <c r="AI30" s="43"/>
      <c r="AJ30" s="43"/>
      <c r="AK30" s="45">
        <f>ROUND(AW94, 2)</f>
        <v>0</v>
      </c>
      <c r="AL30" s="43"/>
      <c r="AM30" s="43"/>
      <c r="AN30" s="43"/>
      <c r="AO30" s="43"/>
      <c r="AP30" s="43"/>
      <c r="AQ30" s="43"/>
      <c r="AR30" s="46"/>
      <c r="BE30" s="47"/>
    </row>
    <row r="31" hidden="1" s="3" customFormat="1" ht="14.4" customHeight="1">
      <c r="A31" s="3"/>
      <c r="B31" s="42"/>
      <c r="C31" s="43"/>
      <c r="D31" s="43"/>
      <c r="E31" s="43"/>
      <c r="F31" s="28" t="s">
        <v>45</v>
      </c>
      <c r="G31" s="43"/>
      <c r="H31" s="43"/>
      <c r="I31" s="43"/>
      <c r="J31" s="43"/>
      <c r="K31" s="43"/>
      <c r="L31" s="44">
        <v>0.20999999999999999</v>
      </c>
      <c r="M31" s="43"/>
      <c r="N31" s="43"/>
      <c r="O31" s="43"/>
      <c r="P31" s="43"/>
      <c r="Q31" s="43"/>
      <c r="R31" s="43"/>
      <c r="S31" s="43"/>
      <c r="T31" s="43"/>
      <c r="U31" s="43"/>
      <c r="V31" s="43"/>
      <c r="W31" s="45">
        <f>ROUND(BB94, 2)</f>
        <v>0</v>
      </c>
      <c r="X31" s="43"/>
      <c r="Y31" s="43"/>
      <c r="Z31" s="43"/>
      <c r="AA31" s="43"/>
      <c r="AB31" s="43"/>
      <c r="AC31" s="43"/>
      <c r="AD31" s="43"/>
      <c r="AE31" s="43"/>
      <c r="AF31" s="43"/>
      <c r="AG31" s="43"/>
      <c r="AH31" s="43"/>
      <c r="AI31" s="43"/>
      <c r="AJ31" s="43"/>
      <c r="AK31" s="45">
        <v>0</v>
      </c>
      <c r="AL31" s="43"/>
      <c r="AM31" s="43"/>
      <c r="AN31" s="43"/>
      <c r="AO31" s="43"/>
      <c r="AP31" s="43"/>
      <c r="AQ31" s="43"/>
      <c r="AR31" s="46"/>
      <c r="BE31" s="47"/>
    </row>
    <row r="32" hidden="1" s="3" customFormat="1" ht="14.4" customHeight="1">
      <c r="A32" s="3"/>
      <c r="B32" s="42"/>
      <c r="C32" s="43"/>
      <c r="D32" s="43"/>
      <c r="E32" s="43"/>
      <c r="F32" s="28" t="s">
        <v>46</v>
      </c>
      <c r="G32" s="43"/>
      <c r="H32" s="43"/>
      <c r="I32" s="43"/>
      <c r="J32" s="43"/>
      <c r="K32" s="43"/>
      <c r="L32" s="44">
        <v>0.14999999999999999</v>
      </c>
      <c r="M32" s="43"/>
      <c r="N32" s="43"/>
      <c r="O32" s="43"/>
      <c r="P32" s="43"/>
      <c r="Q32" s="43"/>
      <c r="R32" s="43"/>
      <c r="S32" s="43"/>
      <c r="T32" s="43"/>
      <c r="U32" s="43"/>
      <c r="V32" s="43"/>
      <c r="W32" s="45">
        <f>ROUND(BC94, 2)</f>
        <v>0</v>
      </c>
      <c r="X32" s="43"/>
      <c r="Y32" s="43"/>
      <c r="Z32" s="43"/>
      <c r="AA32" s="43"/>
      <c r="AB32" s="43"/>
      <c r="AC32" s="43"/>
      <c r="AD32" s="43"/>
      <c r="AE32" s="43"/>
      <c r="AF32" s="43"/>
      <c r="AG32" s="43"/>
      <c r="AH32" s="43"/>
      <c r="AI32" s="43"/>
      <c r="AJ32" s="43"/>
      <c r="AK32" s="45">
        <v>0</v>
      </c>
      <c r="AL32" s="43"/>
      <c r="AM32" s="43"/>
      <c r="AN32" s="43"/>
      <c r="AO32" s="43"/>
      <c r="AP32" s="43"/>
      <c r="AQ32" s="43"/>
      <c r="AR32" s="46"/>
      <c r="BE32" s="47"/>
    </row>
    <row r="33" hidden="1" s="3" customFormat="1" ht="14.4" customHeight="1">
      <c r="A33" s="3"/>
      <c r="B33" s="42"/>
      <c r="C33" s="43"/>
      <c r="D33" s="43"/>
      <c r="E33" s="43"/>
      <c r="F33" s="28" t="s">
        <v>47</v>
      </c>
      <c r="G33" s="43"/>
      <c r="H33" s="43"/>
      <c r="I33" s="43"/>
      <c r="J33" s="43"/>
      <c r="K33" s="43"/>
      <c r="L33" s="44">
        <v>0</v>
      </c>
      <c r="M33" s="43"/>
      <c r="N33" s="43"/>
      <c r="O33" s="43"/>
      <c r="P33" s="43"/>
      <c r="Q33" s="43"/>
      <c r="R33" s="43"/>
      <c r="S33" s="43"/>
      <c r="T33" s="43"/>
      <c r="U33" s="43"/>
      <c r="V33" s="43"/>
      <c r="W33" s="45">
        <f>ROUND(BD94, 2)</f>
        <v>0</v>
      </c>
      <c r="X33" s="43"/>
      <c r="Y33" s="43"/>
      <c r="Z33" s="43"/>
      <c r="AA33" s="43"/>
      <c r="AB33" s="43"/>
      <c r="AC33" s="43"/>
      <c r="AD33" s="43"/>
      <c r="AE33" s="43"/>
      <c r="AF33" s="43"/>
      <c r="AG33" s="43"/>
      <c r="AH33" s="43"/>
      <c r="AI33" s="43"/>
      <c r="AJ33" s="43"/>
      <c r="AK33" s="45">
        <v>0</v>
      </c>
      <c r="AL33" s="43"/>
      <c r="AM33" s="43"/>
      <c r="AN33" s="43"/>
      <c r="AO33" s="43"/>
      <c r="AP33" s="43"/>
      <c r="AQ33" s="43"/>
      <c r="AR33" s="46"/>
      <c r="BE33" s="47"/>
    </row>
    <row r="34" s="2" customFormat="1" ht="6.96"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40"/>
      <c r="BE34" s="27"/>
    </row>
    <row r="35" s="2" customFormat="1" ht="25.92" customHeight="1">
      <c r="A35" s="34"/>
      <c r="B35" s="35"/>
      <c r="C35" s="48"/>
      <c r="D35" s="49" t="s">
        <v>48</v>
      </c>
      <c r="E35" s="50"/>
      <c r="F35" s="50"/>
      <c r="G35" s="50"/>
      <c r="H35" s="50"/>
      <c r="I35" s="50"/>
      <c r="J35" s="50"/>
      <c r="K35" s="50"/>
      <c r="L35" s="50"/>
      <c r="M35" s="50"/>
      <c r="N35" s="50"/>
      <c r="O35" s="50"/>
      <c r="P35" s="50"/>
      <c r="Q35" s="50"/>
      <c r="R35" s="50"/>
      <c r="S35" s="50"/>
      <c r="T35" s="51" t="s">
        <v>49</v>
      </c>
      <c r="U35" s="50"/>
      <c r="V35" s="50"/>
      <c r="W35" s="50"/>
      <c r="X35" s="52" t="s">
        <v>50</v>
      </c>
      <c r="Y35" s="50"/>
      <c r="Z35" s="50"/>
      <c r="AA35" s="50"/>
      <c r="AB35" s="50"/>
      <c r="AC35" s="50"/>
      <c r="AD35" s="50"/>
      <c r="AE35" s="50"/>
      <c r="AF35" s="50"/>
      <c r="AG35" s="50"/>
      <c r="AH35" s="50"/>
      <c r="AI35" s="50"/>
      <c r="AJ35" s="50"/>
      <c r="AK35" s="53">
        <f>SUM(AK26:AK33)</f>
        <v>0</v>
      </c>
      <c r="AL35" s="50"/>
      <c r="AM35" s="50"/>
      <c r="AN35" s="50"/>
      <c r="AO35" s="54"/>
      <c r="AP35" s="48"/>
      <c r="AQ35" s="48"/>
      <c r="AR35" s="40"/>
      <c r="BE35" s="34"/>
    </row>
    <row r="36" s="2" customFormat="1" ht="6.96"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40"/>
      <c r="BE36" s="34"/>
    </row>
    <row r="37" s="2" customFormat="1" ht="14.4"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40"/>
      <c r="BE37" s="34"/>
    </row>
    <row r="38" s="1" customFormat="1" ht="14.4" customHeight="1">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6"/>
    </row>
    <row r="39" s="1" customFormat="1" ht="14.4" customHeight="1">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6"/>
    </row>
    <row r="40" s="1" customFormat="1" ht="14.4" customHeight="1">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6"/>
    </row>
    <row r="41" s="1" customFormat="1" ht="14.4" customHeight="1">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6"/>
    </row>
    <row r="42" s="1" customFormat="1" ht="14.4" customHeight="1">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6"/>
    </row>
    <row r="43" s="1" customFormat="1" ht="14.4"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6"/>
    </row>
    <row r="44" s="1" customFormat="1" ht="14.4" customHeight="1">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6"/>
    </row>
    <row r="45" s="1" customFormat="1" ht="14.4" customHeight="1">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6"/>
    </row>
    <row r="46" s="1" customFormat="1" ht="14.4" customHeight="1">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6"/>
    </row>
    <row r="47" s="1" customFormat="1" ht="14.4" customHeight="1">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6"/>
    </row>
    <row r="48" s="1" customFormat="1" ht="14.4" customHeight="1">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row>
    <row r="49" s="2" customFormat="1" ht="14.4" customHeight="1">
      <c r="B49" s="55"/>
      <c r="C49" s="56"/>
      <c r="D49" s="57" t="s">
        <v>51</v>
      </c>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7" t="s">
        <v>52</v>
      </c>
      <c r="AI49" s="58"/>
      <c r="AJ49" s="58"/>
      <c r="AK49" s="58"/>
      <c r="AL49" s="58"/>
      <c r="AM49" s="58"/>
      <c r="AN49" s="58"/>
      <c r="AO49" s="58"/>
      <c r="AP49" s="56"/>
      <c r="AQ49" s="56"/>
      <c r="AR49" s="59"/>
    </row>
    <row r="50">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6"/>
    </row>
    <row r="51">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6"/>
    </row>
    <row r="5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6"/>
    </row>
    <row r="53">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6"/>
    </row>
    <row r="54">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6"/>
    </row>
    <row r="55">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6"/>
    </row>
    <row r="56">
      <c r="B56" s="17"/>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6"/>
    </row>
    <row r="57">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6"/>
    </row>
    <row r="58">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6"/>
    </row>
    <row r="59">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6"/>
    </row>
    <row r="60" s="2" customFormat="1">
      <c r="A60" s="34"/>
      <c r="B60" s="35"/>
      <c r="C60" s="36"/>
      <c r="D60" s="60" t="s">
        <v>53</v>
      </c>
      <c r="E60" s="38"/>
      <c r="F60" s="38"/>
      <c r="G60" s="38"/>
      <c r="H60" s="38"/>
      <c r="I60" s="38"/>
      <c r="J60" s="38"/>
      <c r="K60" s="38"/>
      <c r="L60" s="38"/>
      <c r="M60" s="38"/>
      <c r="N60" s="38"/>
      <c r="O60" s="38"/>
      <c r="P60" s="38"/>
      <c r="Q60" s="38"/>
      <c r="R60" s="38"/>
      <c r="S60" s="38"/>
      <c r="T60" s="38"/>
      <c r="U60" s="38"/>
      <c r="V60" s="60" t="s">
        <v>54</v>
      </c>
      <c r="W60" s="38"/>
      <c r="X60" s="38"/>
      <c r="Y60" s="38"/>
      <c r="Z60" s="38"/>
      <c r="AA60" s="38"/>
      <c r="AB60" s="38"/>
      <c r="AC60" s="38"/>
      <c r="AD60" s="38"/>
      <c r="AE60" s="38"/>
      <c r="AF60" s="38"/>
      <c r="AG60" s="38"/>
      <c r="AH60" s="60" t="s">
        <v>53</v>
      </c>
      <c r="AI60" s="38"/>
      <c r="AJ60" s="38"/>
      <c r="AK60" s="38"/>
      <c r="AL60" s="38"/>
      <c r="AM60" s="60" t="s">
        <v>54</v>
      </c>
      <c r="AN60" s="38"/>
      <c r="AO60" s="38"/>
      <c r="AP60" s="36"/>
      <c r="AQ60" s="36"/>
      <c r="AR60" s="40"/>
      <c r="BE60" s="34"/>
    </row>
    <row r="61">
      <c r="B61" s="17"/>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6"/>
    </row>
    <row r="6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6"/>
    </row>
    <row r="63">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6"/>
    </row>
    <row r="64" s="2" customFormat="1">
      <c r="A64" s="34"/>
      <c r="B64" s="35"/>
      <c r="C64" s="36"/>
      <c r="D64" s="57" t="s">
        <v>55</v>
      </c>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57" t="s">
        <v>56</v>
      </c>
      <c r="AI64" s="61"/>
      <c r="AJ64" s="61"/>
      <c r="AK64" s="61"/>
      <c r="AL64" s="61"/>
      <c r="AM64" s="61"/>
      <c r="AN64" s="61"/>
      <c r="AO64" s="61"/>
      <c r="AP64" s="36"/>
      <c r="AQ64" s="36"/>
      <c r="AR64" s="40"/>
      <c r="BE64" s="34"/>
    </row>
    <row r="65">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6"/>
    </row>
    <row r="66">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6"/>
    </row>
    <row r="67">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6"/>
    </row>
    <row r="68">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6"/>
    </row>
    <row r="69">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6"/>
    </row>
    <row r="70">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6"/>
    </row>
    <row r="71">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6"/>
    </row>
    <row r="7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6"/>
    </row>
    <row r="73">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6"/>
    </row>
    <row r="74">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6"/>
    </row>
    <row r="75" s="2" customFormat="1">
      <c r="A75" s="34"/>
      <c r="B75" s="35"/>
      <c r="C75" s="36"/>
      <c r="D75" s="60" t="s">
        <v>53</v>
      </c>
      <c r="E75" s="38"/>
      <c r="F75" s="38"/>
      <c r="G75" s="38"/>
      <c r="H75" s="38"/>
      <c r="I75" s="38"/>
      <c r="J75" s="38"/>
      <c r="K75" s="38"/>
      <c r="L75" s="38"/>
      <c r="M75" s="38"/>
      <c r="N75" s="38"/>
      <c r="O75" s="38"/>
      <c r="P75" s="38"/>
      <c r="Q75" s="38"/>
      <c r="R75" s="38"/>
      <c r="S75" s="38"/>
      <c r="T75" s="38"/>
      <c r="U75" s="38"/>
      <c r="V75" s="60" t="s">
        <v>54</v>
      </c>
      <c r="W75" s="38"/>
      <c r="X75" s="38"/>
      <c r="Y75" s="38"/>
      <c r="Z75" s="38"/>
      <c r="AA75" s="38"/>
      <c r="AB75" s="38"/>
      <c r="AC75" s="38"/>
      <c r="AD75" s="38"/>
      <c r="AE75" s="38"/>
      <c r="AF75" s="38"/>
      <c r="AG75" s="38"/>
      <c r="AH75" s="60" t="s">
        <v>53</v>
      </c>
      <c r="AI75" s="38"/>
      <c r="AJ75" s="38"/>
      <c r="AK75" s="38"/>
      <c r="AL75" s="38"/>
      <c r="AM75" s="60" t="s">
        <v>54</v>
      </c>
      <c r="AN75" s="38"/>
      <c r="AO75" s="38"/>
      <c r="AP75" s="36"/>
      <c r="AQ75" s="36"/>
      <c r="AR75" s="40"/>
      <c r="BE75" s="34"/>
    </row>
    <row r="76" s="2" customFormat="1">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40"/>
      <c r="BE76" s="34"/>
    </row>
    <row r="77" s="2" customFormat="1" ht="6.96" customHeight="1">
      <c r="A77" s="34"/>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40"/>
      <c r="BE77" s="34"/>
    </row>
    <row r="81" s="2" customFormat="1" ht="6.96" customHeight="1">
      <c r="A81" s="34"/>
      <c r="B81" s="64"/>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40"/>
      <c r="BE81" s="34"/>
    </row>
    <row r="82" s="2" customFormat="1" ht="24.96" customHeight="1">
      <c r="A82" s="34"/>
      <c r="B82" s="35"/>
      <c r="C82" s="19" t="s">
        <v>57</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40"/>
      <c r="BE82" s="34"/>
    </row>
    <row r="83" s="2" customFormat="1" ht="6.96"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40"/>
      <c r="BE83" s="34"/>
    </row>
    <row r="84" s="4" customFormat="1" ht="12" customHeight="1">
      <c r="A84" s="4"/>
      <c r="B84" s="66"/>
      <c r="C84" s="28" t="s">
        <v>13</v>
      </c>
      <c r="D84" s="67"/>
      <c r="E84" s="67"/>
      <c r="F84" s="67"/>
      <c r="G84" s="67"/>
      <c r="H84" s="67"/>
      <c r="I84" s="67"/>
      <c r="J84" s="67"/>
      <c r="K84" s="67"/>
      <c r="L84" s="67" t="str">
        <f>K5</f>
        <v>2020-TP-02</v>
      </c>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8"/>
      <c r="BE84" s="4"/>
    </row>
    <row r="85" s="5" customFormat="1" ht="36.96" customHeight="1">
      <c r="A85" s="5"/>
      <c r="B85" s="69"/>
      <c r="C85" s="70" t="s">
        <v>17</v>
      </c>
      <c r="D85" s="71"/>
      <c r="E85" s="71"/>
      <c r="F85" s="71"/>
      <c r="G85" s="71"/>
      <c r="H85" s="71"/>
      <c r="I85" s="71"/>
      <c r="J85" s="71"/>
      <c r="K85" s="71"/>
      <c r="L85" s="72" t="str">
        <f>K6</f>
        <v>REKONSTRUKCE ŠKOLNÍCH KUCHYNÍ STUDÉNKA - ZŠ SJEDNOCENÍ - Technologie kuchyně</v>
      </c>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3"/>
      <c r="BE85" s="5"/>
    </row>
    <row r="86" s="2" customFormat="1" ht="6.96"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40"/>
      <c r="BE86" s="34"/>
    </row>
    <row r="87" s="2" customFormat="1" ht="12" customHeight="1">
      <c r="A87" s="34"/>
      <c r="B87" s="35"/>
      <c r="C87" s="28" t="s">
        <v>21</v>
      </c>
      <c r="D87" s="36"/>
      <c r="E87" s="36"/>
      <c r="F87" s="36"/>
      <c r="G87" s="36"/>
      <c r="H87" s="36"/>
      <c r="I87" s="36"/>
      <c r="J87" s="36"/>
      <c r="K87" s="36"/>
      <c r="L87" s="74"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28" t="s">
        <v>23</v>
      </c>
      <c r="AJ87" s="36"/>
      <c r="AK87" s="36"/>
      <c r="AL87" s="36"/>
      <c r="AM87" s="75" t="str">
        <f>IF(AN8= "","",AN8)</f>
        <v>25. 2. 2020</v>
      </c>
      <c r="AN87" s="75"/>
      <c r="AO87" s="36"/>
      <c r="AP87" s="36"/>
      <c r="AQ87" s="36"/>
      <c r="AR87" s="40"/>
      <c r="BE87" s="34"/>
    </row>
    <row r="88" s="2" customFormat="1" ht="6.96"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40"/>
      <c r="BE88" s="34"/>
    </row>
    <row r="89" s="2" customFormat="1" ht="15.15" customHeight="1">
      <c r="A89" s="34"/>
      <c r="B89" s="35"/>
      <c r="C89" s="28" t="s">
        <v>25</v>
      </c>
      <c r="D89" s="36"/>
      <c r="E89" s="36"/>
      <c r="F89" s="36"/>
      <c r="G89" s="36"/>
      <c r="H89" s="36"/>
      <c r="I89" s="36"/>
      <c r="J89" s="36"/>
      <c r="K89" s="36"/>
      <c r="L89" s="67" t="str">
        <f>IF(E11= "","",E11)</f>
        <v>Město Studénka</v>
      </c>
      <c r="M89" s="36"/>
      <c r="N89" s="36"/>
      <c r="O89" s="36"/>
      <c r="P89" s="36"/>
      <c r="Q89" s="36"/>
      <c r="R89" s="36"/>
      <c r="S89" s="36"/>
      <c r="T89" s="36"/>
      <c r="U89" s="36"/>
      <c r="V89" s="36"/>
      <c r="W89" s="36"/>
      <c r="X89" s="36"/>
      <c r="Y89" s="36"/>
      <c r="Z89" s="36"/>
      <c r="AA89" s="36"/>
      <c r="AB89" s="36"/>
      <c r="AC89" s="36"/>
      <c r="AD89" s="36"/>
      <c r="AE89" s="36"/>
      <c r="AF89" s="36"/>
      <c r="AG89" s="36"/>
      <c r="AH89" s="36"/>
      <c r="AI89" s="28" t="s">
        <v>31</v>
      </c>
      <c r="AJ89" s="36"/>
      <c r="AK89" s="36"/>
      <c r="AL89" s="36"/>
      <c r="AM89" s="76" t="str">
        <f>IF(E17="","",E17)</f>
        <v>Technoprojekt, a.s.</v>
      </c>
      <c r="AN89" s="67"/>
      <c r="AO89" s="67"/>
      <c r="AP89" s="67"/>
      <c r="AQ89" s="36"/>
      <c r="AR89" s="40"/>
      <c r="AS89" s="77" t="s">
        <v>58</v>
      </c>
      <c r="AT89" s="78"/>
      <c r="AU89" s="79"/>
      <c r="AV89" s="79"/>
      <c r="AW89" s="79"/>
      <c r="AX89" s="79"/>
      <c r="AY89" s="79"/>
      <c r="AZ89" s="79"/>
      <c r="BA89" s="79"/>
      <c r="BB89" s="79"/>
      <c r="BC89" s="79"/>
      <c r="BD89" s="80"/>
      <c r="BE89" s="34"/>
    </row>
    <row r="90" s="2" customFormat="1" ht="15.15" customHeight="1">
      <c r="A90" s="34"/>
      <c r="B90" s="35"/>
      <c r="C90" s="28" t="s">
        <v>29</v>
      </c>
      <c r="D90" s="36"/>
      <c r="E90" s="36"/>
      <c r="F90" s="36"/>
      <c r="G90" s="36"/>
      <c r="H90" s="36"/>
      <c r="I90" s="36"/>
      <c r="J90" s="36"/>
      <c r="K90" s="36"/>
      <c r="L90" s="67"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8" t="s">
        <v>34</v>
      </c>
      <c r="AJ90" s="36"/>
      <c r="AK90" s="36"/>
      <c r="AL90" s="36"/>
      <c r="AM90" s="76" t="str">
        <f>IF(E20="","",E20)</f>
        <v>Ladislav Pekárek</v>
      </c>
      <c r="AN90" s="67"/>
      <c r="AO90" s="67"/>
      <c r="AP90" s="67"/>
      <c r="AQ90" s="36"/>
      <c r="AR90" s="40"/>
      <c r="AS90" s="81"/>
      <c r="AT90" s="82"/>
      <c r="AU90" s="83"/>
      <c r="AV90" s="83"/>
      <c r="AW90" s="83"/>
      <c r="AX90" s="83"/>
      <c r="AY90" s="83"/>
      <c r="AZ90" s="83"/>
      <c r="BA90" s="83"/>
      <c r="BB90" s="83"/>
      <c r="BC90" s="83"/>
      <c r="BD90" s="84"/>
      <c r="BE90" s="34"/>
    </row>
    <row r="91" s="2" customFormat="1" ht="10.8"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40"/>
      <c r="AS91" s="85"/>
      <c r="AT91" s="86"/>
      <c r="AU91" s="87"/>
      <c r="AV91" s="87"/>
      <c r="AW91" s="87"/>
      <c r="AX91" s="87"/>
      <c r="AY91" s="87"/>
      <c r="AZ91" s="87"/>
      <c r="BA91" s="87"/>
      <c r="BB91" s="87"/>
      <c r="BC91" s="87"/>
      <c r="BD91" s="88"/>
      <c r="BE91" s="34"/>
    </row>
    <row r="92" s="2" customFormat="1" ht="29.28" customHeight="1">
      <c r="A92" s="34"/>
      <c r="B92" s="35"/>
      <c r="C92" s="89" t="s">
        <v>59</v>
      </c>
      <c r="D92" s="90"/>
      <c r="E92" s="90"/>
      <c r="F92" s="90"/>
      <c r="G92" s="90"/>
      <c r="H92" s="91"/>
      <c r="I92" s="92" t="s">
        <v>60</v>
      </c>
      <c r="J92" s="90"/>
      <c r="K92" s="90"/>
      <c r="L92" s="90"/>
      <c r="M92" s="90"/>
      <c r="N92" s="90"/>
      <c r="O92" s="90"/>
      <c r="P92" s="90"/>
      <c r="Q92" s="90"/>
      <c r="R92" s="90"/>
      <c r="S92" s="90"/>
      <c r="T92" s="90"/>
      <c r="U92" s="90"/>
      <c r="V92" s="90"/>
      <c r="W92" s="90"/>
      <c r="X92" s="90"/>
      <c r="Y92" s="90"/>
      <c r="Z92" s="90"/>
      <c r="AA92" s="90"/>
      <c r="AB92" s="90"/>
      <c r="AC92" s="90"/>
      <c r="AD92" s="90"/>
      <c r="AE92" s="90"/>
      <c r="AF92" s="90"/>
      <c r="AG92" s="93" t="s">
        <v>61</v>
      </c>
      <c r="AH92" s="90"/>
      <c r="AI92" s="90"/>
      <c r="AJ92" s="90"/>
      <c r="AK92" s="90"/>
      <c r="AL92" s="90"/>
      <c r="AM92" s="90"/>
      <c r="AN92" s="92" t="s">
        <v>62</v>
      </c>
      <c r="AO92" s="90"/>
      <c r="AP92" s="94"/>
      <c r="AQ92" s="95" t="s">
        <v>63</v>
      </c>
      <c r="AR92" s="40"/>
      <c r="AS92" s="96" t="s">
        <v>64</v>
      </c>
      <c r="AT92" s="97" t="s">
        <v>65</v>
      </c>
      <c r="AU92" s="97" t="s">
        <v>66</v>
      </c>
      <c r="AV92" s="97" t="s">
        <v>67</v>
      </c>
      <c r="AW92" s="97" t="s">
        <v>68</v>
      </c>
      <c r="AX92" s="97" t="s">
        <v>69</v>
      </c>
      <c r="AY92" s="97" t="s">
        <v>70</v>
      </c>
      <c r="AZ92" s="97" t="s">
        <v>71</v>
      </c>
      <c r="BA92" s="97" t="s">
        <v>72</v>
      </c>
      <c r="BB92" s="97" t="s">
        <v>73</v>
      </c>
      <c r="BC92" s="97" t="s">
        <v>74</v>
      </c>
      <c r="BD92" s="98" t="s">
        <v>75</v>
      </c>
      <c r="BE92" s="34"/>
    </row>
    <row r="93" s="2" customFormat="1" ht="10.8"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40"/>
      <c r="AS93" s="99"/>
      <c r="AT93" s="100"/>
      <c r="AU93" s="100"/>
      <c r="AV93" s="100"/>
      <c r="AW93" s="100"/>
      <c r="AX93" s="100"/>
      <c r="AY93" s="100"/>
      <c r="AZ93" s="100"/>
      <c r="BA93" s="100"/>
      <c r="BB93" s="100"/>
      <c r="BC93" s="100"/>
      <c r="BD93" s="101"/>
      <c r="BE93" s="34"/>
    </row>
    <row r="94" s="6" customFormat="1" ht="32.4" customHeight="1">
      <c r="A94" s="6"/>
      <c r="B94" s="102"/>
      <c r="C94" s="103" t="s">
        <v>76</v>
      </c>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5">
        <f>ROUND(SUM(AG95:AG96),2)</f>
        <v>0</v>
      </c>
      <c r="AH94" s="105"/>
      <c r="AI94" s="105"/>
      <c r="AJ94" s="105"/>
      <c r="AK94" s="105"/>
      <c r="AL94" s="105"/>
      <c r="AM94" s="105"/>
      <c r="AN94" s="106">
        <f>SUM(AG94,AT94)</f>
        <v>0</v>
      </c>
      <c r="AO94" s="106"/>
      <c r="AP94" s="106"/>
      <c r="AQ94" s="107" t="s">
        <v>1</v>
      </c>
      <c r="AR94" s="108"/>
      <c r="AS94" s="109">
        <f>ROUND(SUM(AS95:AS96),2)</f>
        <v>0</v>
      </c>
      <c r="AT94" s="110">
        <f>ROUND(SUM(AV94:AW94),2)</f>
        <v>0</v>
      </c>
      <c r="AU94" s="111">
        <f>ROUND(SUM(AU95:AU96),5)</f>
        <v>0</v>
      </c>
      <c r="AV94" s="110">
        <f>ROUND(AZ94*L29,2)</f>
        <v>0</v>
      </c>
      <c r="AW94" s="110">
        <f>ROUND(BA94*L30,2)</f>
        <v>0</v>
      </c>
      <c r="AX94" s="110">
        <f>ROUND(BB94*L29,2)</f>
        <v>0</v>
      </c>
      <c r="AY94" s="110">
        <f>ROUND(BC94*L30,2)</f>
        <v>0</v>
      </c>
      <c r="AZ94" s="110">
        <f>ROUND(SUM(AZ95:AZ96),2)</f>
        <v>0</v>
      </c>
      <c r="BA94" s="110">
        <f>ROUND(SUM(BA95:BA96),2)</f>
        <v>0</v>
      </c>
      <c r="BB94" s="110">
        <f>ROUND(SUM(BB95:BB96),2)</f>
        <v>0</v>
      </c>
      <c r="BC94" s="110">
        <f>ROUND(SUM(BC95:BC96),2)</f>
        <v>0</v>
      </c>
      <c r="BD94" s="112">
        <f>ROUND(SUM(BD95:BD96),2)</f>
        <v>0</v>
      </c>
      <c r="BE94" s="6"/>
      <c r="BS94" s="113" t="s">
        <v>77</v>
      </c>
      <c r="BT94" s="113" t="s">
        <v>78</v>
      </c>
      <c r="BU94" s="114" t="s">
        <v>79</v>
      </c>
      <c r="BV94" s="113" t="s">
        <v>80</v>
      </c>
      <c r="BW94" s="113" t="s">
        <v>5</v>
      </c>
      <c r="BX94" s="113" t="s">
        <v>81</v>
      </c>
      <c r="CL94" s="113" t="s">
        <v>1</v>
      </c>
    </row>
    <row r="95" s="7" customFormat="1" ht="16.5" customHeight="1">
      <c r="A95" s="115" t="s">
        <v>82</v>
      </c>
      <c r="B95" s="116"/>
      <c r="C95" s="117"/>
      <c r="D95" s="118" t="s">
        <v>83</v>
      </c>
      <c r="E95" s="118"/>
      <c r="F95" s="118"/>
      <c r="G95" s="118"/>
      <c r="H95" s="118"/>
      <c r="I95" s="119"/>
      <c r="J95" s="118" t="s">
        <v>84</v>
      </c>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20">
        <f>'320 - Technologie kuchyně'!J30</f>
        <v>0</v>
      </c>
      <c r="AH95" s="119"/>
      <c r="AI95" s="119"/>
      <c r="AJ95" s="119"/>
      <c r="AK95" s="119"/>
      <c r="AL95" s="119"/>
      <c r="AM95" s="119"/>
      <c r="AN95" s="120">
        <f>SUM(AG95,AT95)</f>
        <v>0</v>
      </c>
      <c r="AO95" s="119"/>
      <c r="AP95" s="119"/>
      <c r="AQ95" s="121" t="s">
        <v>85</v>
      </c>
      <c r="AR95" s="122"/>
      <c r="AS95" s="123">
        <v>0</v>
      </c>
      <c r="AT95" s="124">
        <f>ROUND(SUM(AV95:AW95),2)</f>
        <v>0</v>
      </c>
      <c r="AU95" s="125">
        <f>'320 - Technologie kuchyně'!P130</f>
        <v>0</v>
      </c>
      <c r="AV95" s="124">
        <f>'320 - Technologie kuchyně'!J33</f>
        <v>0</v>
      </c>
      <c r="AW95" s="124">
        <f>'320 - Technologie kuchyně'!J34</f>
        <v>0</v>
      </c>
      <c r="AX95" s="124">
        <f>'320 - Technologie kuchyně'!J35</f>
        <v>0</v>
      </c>
      <c r="AY95" s="124">
        <f>'320 - Technologie kuchyně'!J36</f>
        <v>0</v>
      </c>
      <c r="AZ95" s="124">
        <f>'320 - Technologie kuchyně'!F33</f>
        <v>0</v>
      </c>
      <c r="BA95" s="124">
        <f>'320 - Technologie kuchyně'!F34</f>
        <v>0</v>
      </c>
      <c r="BB95" s="124">
        <f>'320 - Technologie kuchyně'!F35</f>
        <v>0</v>
      </c>
      <c r="BC95" s="124">
        <f>'320 - Technologie kuchyně'!F36</f>
        <v>0</v>
      </c>
      <c r="BD95" s="126">
        <f>'320 - Technologie kuchyně'!F37</f>
        <v>0</v>
      </c>
      <c r="BE95" s="7"/>
      <c r="BT95" s="127" t="s">
        <v>86</v>
      </c>
      <c r="BV95" s="127" t="s">
        <v>80</v>
      </c>
      <c r="BW95" s="127" t="s">
        <v>87</v>
      </c>
      <c r="BX95" s="127" t="s">
        <v>5</v>
      </c>
      <c r="CL95" s="127" t="s">
        <v>1</v>
      </c>
      <c r="CM95" s="127" t="s">
        <v>88</v>
      </c>
    </row>
    <row r="96" s="7" customFormat="1" ht="16.5" customHeight="1">
      <c r="A96" s="115" t="s">
        <v>82</v>
      </c>
      <c r="B96" s="116"/>
      <c r="C96" s="117"/>
      <c r="D96" s="118" t="s">
        <v>89</v>
      </c>
      <c r="E96" s="118"/>
      <c r="F96" s="118"/>
      <c r="G96" s="118"/>
      <c r="H96" s="118"/>
      <c r="I96" s="119"/>
      <c r="J96" s="118" t="s">
        <v>90</v>
      </c>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20">
        <f>'VRN - Vedlejší náklady'!J30</f>
        <v>0</v>
      </c>
      <c r="AH96" s="119"/>
      <c r="AI96" s="119"/>
      <c r="AJ96" s="119"/>
      <c r="AK96" s="119"/>
      <c r="AL96" s="119"/>
      <c r="AM96" s="119"/>
      <c r="AN96" s="120">
        <f>SUM(AG96,AT96)</f>
        <v>0</v>
      </c>
      <c r="AO96" s="119"/>
      <c r="AP96" s="119"/>
      <c r="AQ96" s="121" t="s">
        <v>91</v>
      </c>
      <c r="AR96" s="122"/>
      <c r="AS96" s="128">
        <v>0</v>
      </c>
      <c r="AT96" s="129">
        <f>ROUND(SUM(AV96:AW96),2)</f>
        <v>0</v>
      </c>
      <c r="AU96" s="130">
        <f>'VRN - Vedlejší náklady'!P119</f>
        <v>0</v>
      </c>
      <c r="AV96" s="129">
        <f>'VRN - Vedlejší náklady'!J33</f>
        <v>0</v>
      </c>
      <c r="AW96" s="129">
        <f>'VRN - Vedlejší náklady'!J34</f>
        <v>0</v>
      </c>
      <c r="AX96" s="129">
        <f>'VRN - Vedlejší náklady'!J35</f>
        <v>0</v>
      </c>
      <c r="AY96" s="129">
        <f>'VRN - Vedlejší náklady'!J36</f>
        <v>0</v>
      </c>
      <c r="AZ96" s="129">
        <f>'VRN - Vedlejší náklady'!F33</f>
        <v>0</v>
      </c>
      <c r="BA96" s="129">
        <f>'VRN - Vedlejší náklady'!F34</f>
        <v>0</v>
      </c>
      <c r="BB96" s="129">
        <f>'VRN - Vedlejší náklady'!F35</f>
        <v>0</v>
      </c>
      <c r="BC96" s="129">
        <f>'VRN - Vedlejší náklady'!F36</f>
        <v>0</v>
      </c>
      <c r="BD96" s="131">
        <f>'VRN - Vedlejší náklady'!F37</f>
        <v>0</v>
      </c>
      <c r="BE96" s="7"/>
      <c r="BT96" s="127" t="s">
        <v>86</v>
      </c>
      <c r="BV96" s="127" t="s">
        <v>80</v>
      </c>
      <c r="BW96" s="127" t="s">
        <v>92</v>
      </c>
      <c r="BX96" s="127" t="s">
        <v>5</v>
      </c>
      <c r="CL96" s="127" t="s">
        <v>1</v>
      </c>
      <c r="CM96" s="127" t="s">
        <v>88</v>
      </c>
    </row>
    <row r="97" s="2" customFormat="1" ht="30" customHeight="1">
      <c r="A97" s="34"/>
      <c r="B97" s="35"/>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40"/>
      <c r="AS97" s="34"/>
      <c r="AT97" s="34"/>
      <c r="AU97" s="34"/>
      <c r="AV97" s="34"/>
      <c r="AW97" s="34"/>
      <c r="AX97" s="34"/>
      <c r="AY97" s="34"/>
      <c r="AZ97" s="34"/>
      <c r="BA97" s="34"/>
      <c r="BB97" s="34"/>
      <c r="BC97" s="34"/>
      <c r="BD97" s="34"/>
      <c r="BE97" s="34"/>
    </row>
    <row r="98" s="2" customFormat="1" ht="6.96" customHeight="1">
      <c r="A98" s="34"/>
      <c r="B98" s="62"/>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40"/>
      <c r="AS98" s="34"/>
      <c r="AT98" s="34"/>
      <c r="AU98" s="34"/>
      <c r="AV98" s="34"/>
      <c r="AW98" s="34"/>
      <c r="AX98" s="34"/>
      <c r="AY98" s="34"/>
      <c r="AZ98" s="34"/>
      <c r="BA98" s="34"/>
      <c r="BB98" s="34"/>
      <c r="BC98" s="34"/>
      <c r="BD98" s="34"/>
      <c r="BE98" s="34"/>
    </row>
  </sheetData>
  <sheetProtection sheet="1" formatColumns="0" formatRows="0" objects="1" scenarios="1" spinCount="100000" saltValue="OV93wSTe4FdLmhmihwcJFvkhZ9KXklCDwAFdSVCPfLK3LYJpLAdQi2rYz/RtabRPstHTR3neL/1vSZQDJ2xbmg==" hashValue="+C/+WtaRXr4Mc5DZH72DIldwtOFiWT5G4UDnbT3Wqgm0g0MfH8+RxmRr0NTGB3uTy7LFa6oDVX8ZwCBodSTOXw==" algorithmName="SHA-512" password="CC35"/>
  <mergeCells count="46">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G94:AM94"/>
    <mergeCell ref="AN94:AP94"/>
    <mergeCell ref="AR2:BE2"/>
  </mergeCells>
  <hyperlinks>
    <hyperlink ref="A95" location="'320 - Technologie kuchyně'!C2" display="/"/>
    <hyperlink ref="A96" location="'VRN - Vedlejší náklady'!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2"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2"/>
      <c r="L2" s="1"/>
      <c r="M2" s="1"/>
      <c r="N2" s="1"/>
      <c r="O2" s="1"/>
      <c r="P2" s="1"/>
      <c r="Q2" s="1"/>
      <c r="R2" s="1"/>
      <c r="S2" s="1"/>
      <c r="T2" s="1"/>
      <c r="U2" s="1"/>
      <c r="V2" s="1"/>
      <c r="AT2" s="13" t="s">
        <v>87</v>
      </c>
    </row>
    <row r="3" s="1" customFormat="1" ht="6.96" customHeight="1">
      <c r="B3" s="133"/>
      <c r="C3" s="134"/>
      <c r="D3" s="134"/>
      <c r="E3" s="134"/>
      <c r="F3" s="134"/>
      <c r="G3" s="134"/>
      <c r="H3" s="134"/>
      <c r="I3" s="135"/>
      <c r="J3" s="134"/>
      <c r="K3" s="134"/>
      <c r="L3" s="16"/>
      <c r="AT3" s="13" t="s">
        <v>88</v>
      </c>
    </row>
    <row r="4" s="1" customFormat="1" ht="24.96" customHeight="1">
      <c r="B4" s="16"/>
      <c r="D4" s="136" t="s">
        <v>93</v>
      </c>
      <c r="I4" s="132"/>
      <c r="L4" s="16"/>
      <c r="M4" s="137" t="s">
        <v>10</v>
      </c>
      <c r="AT4" s="13" t="s">
        <v>4</v>
      </c>
    </row>
    <row r="5" s="1" customFormat="1" ht="6.96" customHeight="1">
      <c r="B5" s="16"/>
      <c r="I5" s="132"/>
      <c r="L5" s="16"/>
    </row>
    <row r="6" s="1" customFormat="1" ht="12" customHeight="1">
      <c r="B6" s="16"/>
      <c r="D6" s="138" t="s">
        <v>17</v>
      </c>
      <c r="I6" s="132"/>
      <c r="L6" s="16"/>
    </row>
    <row r="7" s="1" customFormat="1" ht="16.5" customHeight="1">
      <c r="B7" s="16"/>
      <c r="E7" s="139" t="str">
        <f>'Rekapitulace stavby'!K6</f>
        <v>REKONSTRUKCE ŠKOLNÍCH KUCHYNÍ STUDÉNKA - ZŠ SJEDNOCENÍ - Technologie kuchyně</v>
      </c>
      <c r="F7" s="138"/>
      <c r="G7" s="138"/>
      <c r="H7" s="138"/>
      <c r="I7" s="132"/>
      <c r="L7" s="16"/>
    </row>
    <row r="8" s="2" customFormat="1" ht="12" customHeight="1">
      <c r="A8" s="34"/>
      <c r="B8" s="40"/>
      <c r="C8" s="34"/>
      <c r="D8" s="138" t="s">
        <v>94</v>
      </c>
      <c r="E8" s="34"/>
      <c r="F8" s="34"/>
      <c r="G8" s="34"/>
      <c r="H8" s="34"/>
      <c r="I8" s="140"/>
      <c r="J8" s="34"/>
      <c r="K8" s="34"/>
      <c r="L8" s="59"/>
      <c r="S8" s="34"/>
      <c r="T8" s="34"/>
      <c r="U8" s="34"/>
      <c r="V8" s="34"/>
      <c r="W8" s="34"/>
      <c r="X8" s="34"/>
      <c r="Y8" s="34"/>
      <c r="Z8" s="34"/>
      <c r="AA8" s="34"/>
      <c r="AB8" s="34"/>
      <c r="AC8" s="34"/>
      <c r="AD8" s="34"/>
      <c r="AE8" s="34"/>
    </row>
    <row r="9" s="2" customFormat="1" ht="16.5" customHeight="1">
      <c r="A9" s="34"/>
      <c r="B9" s="40"/>
      <c r="C9" s="34"/>
      <c r="D9" s="34"/>
      <c r="E9" s="141" t="s">
        <v>95</v>
      </c>
      <c r="F9" s="34"/>
      <c r="G9" s="34"/>
      <c r="H9" s="34"/>
      <c r="I9" s="140"/>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140"/>
      <c r="J10" s="34"/>
      <c r="K10" s="34"/>
      <c r="L10" s="59"/>
      <c r="S10" s="34"/>
      <c r="T10" s="34"/>
      <c r="U10" s="34"/>
      <c r="V10" s="34"/>
      <c r="W10" s="34"/>
      <c r="X10" s="34"/>
      <c r="Y10" s="34"/>
      <c r="Z10" s="34"/>
      <c r="AA10" s="34"/>
      <c r="AB10" s="34"/>
      <c r="AC10" s="34"/>
      <c r="AD10" s="34"/>
      <c r="AE10" s="34"/>
    </row>
    <row r="11" s="2" customFormat="1" ht="12" customHeight="1">
      <c r="A11" s="34"/>
      <c r="B11" s="40"/>
      <c r="C11" s="34"/>
      <c r="D11" s="138" t="s">
        <v>19</v>
      </c>
      <c r="E11" s="34"/>
      <c r="F11" s="142" t="s">
        <v>1</v>
      </c>
      <c r="G11" s="34"/>
      <c r="H11" s="34"/>
      <c r="I11" s="143" t="s">
        <v>20</v>
      </c>
      <c r="J11" s="142" t="s">
        <v>1</v>
      </c>
      <c r="K11" s="34"/>
      <c r="L11" s="59"/>
      <c r="S11" s="34"/>
      <c r="T11" s="34"/>
      <c r="U11" s="34"/>
      <c r="V11" s="34"/>
      <c r="W11" s="34"/>
      <c r="X11" s="34"/>
      <c r="Y11" s="34"/>
      <c r="Z11" s="34"/>
      <c r="AA11" s="34"/>
      <c r="AB11" s="34"/>
      <c r="AC11" s="34"/>
      <c r="AD11" s="34"/>
      <c r="AE11" s="34"/>
    </row>
    <row r="12" s="2" customFormat="1" ht="12" customHeight="1">
      <c r="A12" s="34"/>
      <c r="B12" s="40"/>
      <c r="C12" s="34"/>
      <c r="D12" s="138" t="s">
        <v>21</v>
      </c>
      <c r="E12" s="34"/>
      <c r="F12" s="142" t="s">
        <v>22</v>
      </c>
      <c r="G12" s="34"/>
      <c r="H12" s="34"/>
      <c r="I12" s="143" t="s">
        <v>23</v>
      </c>
      <c r="J12" s="144" t="str">
        <f>'Rekapitulace stavby'!AN8</f>
        <v>25. 2. 2020</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140"/>
      <c r="J13" s="34"/>
      <c r="K13" s="34"/>
      <c r="L13" s="59"/>
      <c r="S13" s="34"/>
      <c r="T13" s="34"/>
      <c r="U13" s="34"/>
      <c r="V13" s="34"/>
      <c r="W13" s="34"/>
      <c r="X13" s="34"/>
      <c r="Y13" s="34"/>
      <c r="Z13" s="34"/>
      <c r="AA13" s="34"/>
      <c r="AB13" s="34"/>
      <c r="AC13" s="34"/>
      <c r="AD13" s="34"/>
      <c r="AE13" s="34"/>
    </row>
    <row r="14" s="2" customFormat="1" ht="12" customHeight="1">
      <c r="A14" s="34"/>
      <c r="B14" s="40"/>
      <c r="C14" s="34"/>
      <c r="D14" s="138" t="s">
        <v>25</v>
      </c>
      <c r="E14" s="34"/>
      <c r="F14" s="34"/>
      <c r="G14" s="34"/>
      <c r="H14" s="34"/>
      <c r="I14" s="143" t="s">
        <v>26</v>
      </c>
      <c r="J14" s="142" t="s">
        <v>1</v>
      </c>
      <c r="K14" s="34"/>
      <c r="L14" s="59"/>
      <c r="S14" s="34"/>
      <c r="T14" s="34"/>
      <c r="U14" s="34"/>
      <c r="V14" s="34"/>
      <c r="W14" s="34"/>
      <c r="X14" s="34"/>
      <c r="Y14" s="34"/>
      <c r="Z14" s="34"/>
      <c r="AA14" s="34"/>
      <c r="AB14" s="34"/>
      <c r="AC14" s="34"/>
      <c r="AD14" s="34"/>
      <c r="AE14" s="34"/>
    </row>
    <row r="15" s="2" customFormat="1" ht="18" customHeight="1">
      <c r="A15" s="34"/>
      <c r="B15" s="40"/>
      <c r="C15" s="34"/>
      <c r="D15" s="34"/>
      <c r="E15" s="142" t="s">
        <v>27</v>
      </c>
      <c r="F15" s="34"/>
      <c r="G15" s="34"/>
      <c r="H15" s="34"/>
      <c r="I15" s="143" t="s">
        <v>28</v>
      </c>
      <c r="J15" s="142" t="s">
        <v>1</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140"/>
      <c r="J16" s="34"/>
      <c r="K16" s="34"/>
      <c r="L16" s="59"/>
      <c r="S16" s="34"/>
      <c r="T16" s="34"/>
      <c r="U16" s="34"/>
      <c r="V16" s="34"/>
      <c r="W16" s="34"/>
      <c r="X16" s="34"/>
      <c r="Y16" s="34"/>
      <c r="Z16" s="34"/>
      <c r="AA16" s="34"/>
      <c r="AB16" s="34"/>
      <c r="AC16" s="34"/>
      <c r="AD16" s="34"/>
      <c r="AE16" s="34"/>
    </row>
    <row r="17" s="2" customFormat="1" ht="12" customHeight="1">
      <c r="A17" s="34"/>
      <c r="B17" s="40"/>
      <c r="C17" s="34"/>
      <c r="D17" s="138" t="s">
        <v>29</v>
      </c>
      <c r="E17" s="34"/>
      <c r="F17" s="34"/>
      <c r="G17" s="34"/>
      <c r="H17" s="34"/>
      <c r="I17" s="143" t="s">
        <v>26</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42"/>
      <c r="G18" s="142"/>
      <c r="H18" s="142"/>
      <c r="I18" s="143" t="s">
        <v>28</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140"/>
      <c r="J19" s="34"/>
      <c r="K19" s="34"/>
      <c r="L19" s="59"/>
      <c r="S19" s="34"/>
      <c r="T19" s="34"/>
      <c r="U19" s="34"/>
      <c r="V19" s="34"/>
      <c r="W19" s="34"/>
      <c r="X19" s="34"/>
      <c r="Y19" s="34"/>
      <c r="Z19" s="34"/>
      <c r="AA19" s="34"/>
      <c r="AB19" s="34"/>
      <c r="AC19" s="34"/>
      <c r="AD19" s="34"/>
      <c r="AE19" s="34"/>
    </row>
    <row r="20" s="2" customFormat="1" ht="12" customHeight="1">
      <c r="A20" s="34"/>
      <c r="B20" s="40"/>
      <c r="C20" s="34"/>
      <c r="D20" s="138" t="s">
        <v>31</v>
      </c>
      <c r="E20" s="34"/>
      <c r="F20" s="34"/>
      <c r="G20" s="34"/>
      <c r="H20" s="34"/>
      <c r="I20" s="143" t="s">
        <v>26</v>
      </c>
      <c r="J20" s="142" t="s">
        <v>1</v>
      </c>
      <c r="K20" s="34"/>
      <c r="L20" s="59"/>
      <c r="S20" s="34"/>
      <c r="T20" s="34"/>
      <c r="U20" s="34"/>
      <c r="V20" s="34"/>
      <c r="W20" s="34"/>
      <c r="X20" s="34"/>
      <c r="Y20" s="34"/>
      <c r="Z20" s="34"/>
      <c r="AA20" s="34"/>
      <c r="AB20" s="34"/>
      <c r="AC20" s="34"/>
      <c r="AD20" s="34"/>
      <c r="AE20" s="34"/>
    </row>
    <row r="21" s="2" customFormat="1" ht="18" customHeight="1">
      <c r="A21" s="34"/>
      <c r="B21" s="40"/>
      <c r="C21" s="34"/>
      <c r="D21" s="34"/>
      <c r="E21" s="142" t="s">
        <v>32</v>
      </c>
      <c r="F21" s="34"/>
      <c r="G21" s="34"/>
      <c r="H21" s="34"/>
      <c r="I21" s="143" t="s">
        <v>28</v>
      </c>
      <c r="J21" s="142" t="s">
        <v>1</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140"/>
      <c r="J22" s="34"/>
      <c r="K22" s="34"/>
      <c r="L22" s="59"/>
      <c r="S22" s="34"/>
      <c r="T22" s="34"/>
      <c r="U22" s="34"/>
      <c r="V22" s="34"/>
      <c r="W22" s="34"/>
      <c r="X22" s="34"/>
      <c r="Y22" s="34"/>
      <c r="Z22" s="34"/>
      <c r="AA22" s="34"/>
      <c r="AB22" s="34"/>
      <c r="AC22" s="34"/>
      <c r="AD22" s="34"/>
      <c r="AE22" s="34"/>
    </row>
    <row r="23" s="2" customFormat="1" ht="12" customHeight="1">
      <c r="A23" s="34"/>
      <c r="B23" s="40"/>
      <c r="C23" s="34"/>
      <c r="D23" s="138" t="s">
        <v>34</v>
      </c>
      <c r="E23" s="34"/>
      <c r="F23" s="34"/>
      <c r="G23" s="34"/>
      <c r="H23" s="34"/>
      <c r="I23" s="143" t="s">
        <v>26</v>
      </c>
      <c r="J23" s="142" t="s">
        <v>35</v>
      </c>
      <c r="K23" s="34"/>
      <c r="L23" s="59"/>
      <c r="S23" s="34"/>
      <c r="T23" s="34"/>
      <c r="U23" s="34"/>
      <c r="V23" s="34"/>
      <c r="W23" s="34"/>
      <c r="X23" s="34"/>
      <c r="Y23" s="34"/>
      <c r="Z23" s="34"/>
      <c r="AA23" s="34"/>
      <c r="AB23" s="34"/>
      <c r="AC23" s="34"/>
      <c r="AD23" s="34"/>
      <c r="AE23" s="34"/>
    </row>
    <row r="24" s="2" customFormat="1" ht="18" customHeight="1">
      <c r="A24" s="34"/>
      <c r="B24" s="40"/>
      <c r="C24" s="34"/>
      <c r="D24" s="34"/>
      <c r="E24" s="142" t="s">
        <v>36</v>
      </c>
      <c r="F24" s="34"/>
      <c r="G24" s="34"/>
      <c r="H24" s="34"/>
      <c r="I24" s="143" t="s">
        <v>28</v>
      </c>
      <c r="J24" s="142" t="s">
        <v>1</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140"/>
      <c r="J25" s="34"/>
      <c r="K25" s="34"/>
      <c r="L25" s="59"/>
      <c r="S25" s="34"/>
      <c r="T25" s="34"/>
      <c r="U25" s="34"/>
      <c r="V25" s="34"/>
      <c r="W25" s="34"/>
      <c r="X25" s="34"/>
      <c r="Y25" s="34"/>
      <c r="Z25" s="34"/>
      <c r="AA25" s="34"/>
      <c r="AB25" s="34"/>
      <c r="AC25" s="34"/>
      <c r="AD25" s="34"/>
      <c r="AE25" s="34"/>
    </row>
    <row r="26" s="2" customFormat="1" ht="12" customHeight="1">
      <c r="A26" s="34"/>
      <c r="B26" s="40"/>
      <c r="C26" s="34"/>
      <c r="D26" s="138" t="s">
        <v>37</v>
      </c>
      <c r="E26" s="34"/>
      <c r="F26" s="34"/>
      <c r="G26" s="34"/>
      <c r="H26" s="34"/>
      <c r="I26" s="140"/>
      <c r="J26" s="34"/>
      <c r="K26" s="34"/>
      <c r="L26" s="59"/>
      <c r="S26" s="34"/>
      <c r="T26" s="34"/>
      <c r="U26" s="34"/>
      <c r="V26" s="34"/>
      <c r="W26" s="34"/>
      <c r="X26" s="34"/>
      <c r="Y26" s="34"/>
      <c r="Z26" s="34"/>
      <c r="AA26" s="34"/>
      <c r="AB26" s="34"/>
      <c r="AC26" s="34"/>
      <c r="AD26" s="34"/>
      <c r="AE26" s="34"/>
    </row>
    <row r="27" s="8" customFormat="1" ht="16.5" customHeight="1">
      <c r="A27" s="145"/>
      <c r="B27" s="146"/>
      <c r="C27" s="145"/>
      <c r="D27" s="145"/>
      <c r="E27" s="147" t="s">
        <v>1</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34"/>
      <c r="B28" s="40"/>
      <c r="C28" s="34"/>
      <c r="D28" s="34"/>
      <c r="E28" s="34"/>
      <c r="F28" s="34"/>
      <c r="G28" s="34"/>
      <c r="H28" s="34"/>
      <c r="I28" s="140"/>
      <c r="J28" s="34"/>
      <c r="K28" s="34"/>
      <c r="L28" s="59"/>
      <c r="S28" s="34"/>
      <c r="T28" s="34"/>
      <c r="U28" s="34"/>
      <c r="V28" s="34"/>
      <c r="W28" s="34"/>
      <c r="X28" s="34"/>
      <c r="Y28" s="34"/>
      <c r="Z28" s="34"/>
      <c r="AA28" s="34"/>
      <c r="AB28" s="34"/>
      <c r="AC28" s="34"/>
      <c r="AD28" s="34"/>
      <c r="AE28" s="34"/>
    </row>
    <row r="29" s="2" customFormat="1" ht="6.96" customHeight="1">
      <c r="A29" s="34"/>
      <c r="B29" s="40"/>
      <c r="C29" s="34"/>
      <c r="D29" s="150"/>
      <c r="E29" s="150"/>
      <c r="F29" s="150"/>
      <c r="G29" s="150"/>
      <c r="H29" s="150"/>
      <c r="I29" s="151"/>
      <c r="J29" s="150"/>
      <c r="K29" s="150"/>
      <c r="L29" s="59"/>
      <c r="S29" s="34"/>
      <c r="T29" s="34"/>
      <c r="U29" s="34"/>
      <c r="V29" s="34"/>
      <c r="W29" s="34"/>
      <c r="X29" s="34"/>
      <c r="Y29" s="34"/>
      <c r="Z29" s="34"/>
      <c r="AA29" s="34"/>
      <c r="AB29" s="34"/>
      <c r="AC29" s="34"/>
      <c r="AD29" s="34"/>
      <c r="AE29" s="34"/>
    </row>
    <row r="30" s="2" customFormat="1" ht="25.44" customHeight="1">
      <c r="A30" s="34"/>
      <c r="B30" s="40"/>
      <c r="C30" s="34"/>
      <c r="D30" s="152" t="s">
        <v>38</v>
      </c>
      <c r="E30" s="34"/>
      <c r="F30" s="34"/>
      <c r="G30" s="34"/>
      <c r="H30" s="34"/>
      <c r="I30" s="140"/>
      <c r="J30" s="153">
        <f>ROUND(J130, 2)</f>
        <v>0</v>
      </c>
      <c r="K30" s="34"/>
      <c r="L30" s="59"/>
      <c r="S30" s="34"/>
      <c r="T30" s="34"/>
      <c r="U30" s="34"/>
      <c r="V30" s="34"/>
      <c r="W30" s="34"/>
      <c r="X30" s="34"/>
      <c r="Y30" s="34"/>
      <c r="Z30" s="34"/>
      <c r="AA30" s="34"/>
      <c r="AB30" s="34"/>
      <c r="AC30" s="34"/>
      <c r="AD30" s="34"/>
      <c r="AE30" s="34"/>
    </row>
    <row r="31" s="2" customFormat="1" ht="6.96" customHeight="1">
      <c r="A31" s="34"/>
      <c r="B31" s="40"/>
      <c r="C31" s="34"/>
      <c r="D31" s="150"/>
      <c r="E31" s="150"/>
      <c r="F31" s="150"/>
      <c r="G31" s="150"/>
      <c r="H31" s="150"/>
      <c r="I31" s="151"/>
      <c r="J31" s="150"/>
      <c r="K31" s="150"/>
      <c r="L31" s="59"/>
      <c r="S31" s="34"/>
      <c r="T31" s="34"/>
      <c r="U31" s="34"/>
      <c r="V31" s="34"/>
      <c r="W31" s="34"/>
      <c r="X31" s="34"/>
      <c r="Y31" s="34"/>
      <c r="Z31" s="34"/>
      <c r="AA31" s="34"/>
      <c r="AB31" s="34"/>
      <c r="AC31" s="34"/>
      <c r="AD31" s="34"/>
      <c r="AE31" s="34"/>
    </row>
    <row r="32" s="2" customFormat="1" ht="14.4" customHeight="1">
      <c r="A32" s="34"/>
      <c r="B32" s="40"/>
      <c r="C32" s="34"/>
      <c r="D32" s="34"/>
      <c r="E32" s="34"/>
      <c r="F32" s="154" t="s">
        <v>40</v>
      </c>
      <c r="G32" s="34"/>
      <c r="H32" s="34"/>
      <c r="I32" s="155" t="s">
        <v>39</v>
      </c>
      <c r="J32" s="154" t="s">
        <v>41</v>
      </c>
      <c r="K32" s="34"/>
      <c r="L32" s="59"/>
      <c r="S32" s="34"/>
      <c r="T32" s="34"/>
      <c r="U32" s="34"/>
      <c r="V32" s="34"/>
      <c r="W32" s="34"/>
      <c r="X32" s="34"/>
      <c r="Y32" s="34"/>
      <c r="Z32" s="34"/>
      <c r="AA32" s="34"/>
      <c r="AB32" s="34"/>
      <c r="AC32" s="34"/>
      <c r="AD32" s="34"/>
      <c r="AE32" s="34"/>
    </row>
    <row r="33" s="2" customFormat="1" ht="14.4" customHeight="1">
      <c r="A33" s="34"/>
      <c r="B33" s="40"/>
      <c r="C33" s="34"/>
      <c r="D33" s="156" t="s">
        <v>42</v>
      </c>
      <c r="E33" s="138" t="s">
        <v>43</v>
      </c>
      <c r="F33" s="157">
        <f>ROUND((SUM(BE130:BE285)),  2)</f>
        <v>0</v>
      </c>
      <c r="G33" s="34"/>
      <c r="H33" s="34"/>
      <c r="I33" s="158">
        <v>0.20999999999999999</v>
      </c>
      <c r="J33" s="157">
        <f>ROUND(((SUM(BE130:BE285))*I33),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8" t="s">
        <v>44</v>
      </c>
      <c r="F34" s="157">
        <f>ROUND((SUM(BF130:BF285)),  2)</f>
        <v>0</v>
      </c>
      <c r="G34" s="34"/>
      <c r="H34" s="34"/>
      <c r="I34" s="158">
        <v>0.14999999999999999</v>
      </c>
      <c r="J34" s="157">
        <f>ROUND(((SUM(BF130:BF285))*I34),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8" t="s">
        <v>45</v>
      </c>
      <c r="F35" s="157">
        <f>ROUND((SUM(BG130:BG285)),  2)</f>
        <v>0</v>
      </c>
      <c r="G35" s="34"/>
      <c r="H35" s="34"/>
      <c r="I35" s="158">
        <v>0.20999999999999999</v>
      </c>
      <c r="J35" s="157">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8" t="s">
        <v>46</v>
      </c>
      <c r="F36" s="157">
        <f>ROUND((SUM(BH130:BH285)),  2)</f>
        <v>0</v>
      </c>
      <c r="G36" s="34"/>
      <c r="H36" s="34"/>
      <c r="I36" s="158">
        <v>0.14999999999999999</v>
      </c>
      <c r="J36" s="157">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8" t="s">
        <v>47</v>
      </c>
      <c r="F37" s="157">
        <f>ROUND((SUM(BI130:BI285)),  2)</f>
        <v>0</v>
      </c>
      <c r="G37" s="34"/>
      <c r="H37" s="34"/>
      <c r="I37" s="158">
        <v>0</v>
      </c>
      <c r="J37" s="157">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140"/>
      <c r="J38" s="34"/>
      <c r="K38" s="34"/>
      <c r="L38" s="59"/>
      <c r="S38" s="34"/>
      <c r="T38" s="34"/>
      <c r="U38" s="34"/>
      <c r="V38" s="34"/>
      <c r="W38" s="34"/>
      <c r="X38" s="34"/>
      <c r="Y38" s="34"/>
      <c r="Z38" s="34"/>
      <c r="AA38" s="34"/>
      <c r="AB38" s="34"/>
      <c r="AC38" s="34"/>
      <c r="AD38" s="34"/>
      <c r="AE38" s="34"/>
    </row>
    <row r="39" s="2" customFormat="1" ht="25.44" customHeight="1">
      <c r="A39" s="34"/>
      <c r="B39" s="40"/>
      <c r="C39" s="159"/>
      <c r="D39" s="160" t="s">
        <v>48</v>
      </c>
      <c r="E39" s="161"/>
      <c r="F39" s="161"/>
      <c r="G39" s="162" t="s">
        <v>49</v>
      </c>
      <c r="H39" s="163" t="s">
        <v>50</v>
      </c>
      <c r="I39" s="164"/>
      <c r="J39" s="165">
        <f>SUM(J30:J37)</f>
        <v>0</v>
      </c>
      <c r="K39" s="166"/>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140"/>
      <c r="J40" s="34"/>
      <c r="K40" s="34"/>
      <c r="L40" s="59"/>
      <c r="S40" s="34"/>
      <c r="T40" s="34"/>
      <c r="U40" s="34"/>
      <c r="V40" s="34"/>
      <c r="W40" s="34"/>
      <c r="X40" s="34"/>
      <c r="Y40" s="34"/>
      <c r="Z40" s="34"/>
      <c r="AA40" s="34"/>
      <c r="AB40" s="34"/>
      <c r="AC40" s="34"/>
      <c r="AD40" s="34"/>
      <c r="AE40" s="34"/>
    </row>
    <row r="41" s="1" customFormat="1" ht="14.4" customHeight="1">
      <c r="B41" s="16"/>
      <c r="I41" s="132"/>
      <c r="L41" s="16"/>
    </row>
    <row r="42" s="1" customFormat="1" ht="14.4" customHeight="1">
      <c r="B42" s="16"/>
      <c r="I42" s="132"/>
      <c r="L42" s="16"/>
    </row>
    <row r="43" s="1" customFormat="1" ht="14.4" customHeight="1">
      <c r="B43" s="16"/>
      <c r="I43" s="132"/>
      <c r="L43" s="16"/>
    </row>
    <row r="44" s="1" customFormat="1" ht="14.4" customHeight="1">
      <c r="B44" s="16"/>
      <c r="I44" s="132"/>
      <c r="L44" s="16"/>
    </row>
    <row r="45" s="1" customFormat="1" ht="14.4" customHeight="1">
      <c r="B45" s="16"/>
      <c r="I45" s="132"/>
      <c r="L45" s="16"/>
    </row>
    <row r="46" s="1" customFormat="1" ht="14.4" customHeight="1">
      <c r="B46" s="16"/>
      <c r="I46" s="132"/>
      <c r="L46" s="16"/>
    </row>
    <row r="47" s="1" customFormat="1" ht="14.4" customHeight="1">
      <c r="B47" s="16"/>
      <c r="I47" s="132"/>
      <c r="L47" s="16"/>
    </row>
    <row r="48" s="1" customFormat="1" ht="14.4" customHeight="1">
      <c r="B48" s="16"/>
      <c r="I48" s="132"/>
      <c r="L48" s="16"/>
    </row>
    <row r="49" s="1" customFormat="1" ht="14.4" customHeight="1">
      <c r="B49" s="16"/>
      <c r="I49" s="132"/>
      <c r="L49" s="16"/>
    </row>
    <row r="50" s="2" customFormat="1" ht="14.4" customHeight="1">
      <c r="B50" s="59"/>
      <c r="D50" s="167" t="s">
        <v>51</v>
      </c>
      <c r="E50" s="168"/>
      <c r="F50" s="168"/>
      <c r="G50" s="167" t="s">
        <v>52</v>
      </c>
      <c r="H50" s="168"/>
      <c r="I50" s="169"/>
      <c r="J50" s="168"/>
      <c r="K50" s="168"/>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70" t="s">
        <v>53</v>
      </c>
      <c r="E61" s="171"/>
      <c r="F61" s="172" t="s">
        <v>54</v>
      </c>
      <c r="G61" s="170" t="s">
        <v>53</v>
      </c>
      <c r="H61" s="171"/>
      <c r="I61" s="173"/>
      <c r="J61" s="174" t="s">
        <v>54</v>
      </c>
      <c r="K61" s="171"/>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67" t="s">
        <v>55</v>
      </c>
      <c r="E65" s="175"/>
      <c r="F65" s="175"/>
      <c r="G65" s="167" t="s">
        <v>56</v>
      </c>
      <c r="H65" s="175"/>
      <c r="I65" s="176"/>
      <c r="J65" s="175"/>
      <c r="K65" s="17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70" t="s">
        <v>53</v>
      </c>
      <c r="E76" s="171"/>
      <c r="F76" s="172" t="s">
        <v>54</v>
      </c>
      <c r="G76" s="170" t="s">
        <v>53</v>
      </c>
      <c r="H76" s="171"/>
      <c r="I76" s="173"/>
      <c r="J76" s="174" t="s">
        <v>54</v>
      </c>
      <c r="K76" s="171"/>
      <c r="L76" s="59"/>
      <c r="S76" s="34"/>
      <c r="T76" s="34"/>
      <c r="U76" s="34"/>
      <c r="V76" s="34"/>
      <c r="W76" s="34"/>
      <c r="X76" s="34"/>
      <c r="Y76" s="34"/>
      <c r="Z76" s="34"/>
      <c r="AA76" s="34"/>
      <c r="AB76" s="34"/>
      <c r="AC76" s="34"/>
      <c r="AD76" s="34"/>
      <c r="AE76" s="34"/>
    </row>
    <row r="77" s="2" customFormat="1" ht="14.4" customHeight="1">
      <c r="A77" s="34"/>
      <c r="B77" s="177"/>
      <c r="C77" s="178"/>
      <c r="D77" s="178"/>
      <c r="E77" s="178"/>
      <c r="F77" s="178"/>
      <c r="G77" s="178"/>
      <c r="H77" s="178"/>
      <c r="I77" s="179"/>
      <c r="J77" s="178"/>
      <c r="K77" s="178"/>
      <c r="L77" s="59"/>
      <c r="S77" s="34"/>
      <c r="T77" s="34"/>
      <c r="U77" s="34"/>
      <c r="V77" s="34"/>
      <c r="W77" s="34"/>
      <c r="X77" s="34"/>
      <c r="Y77" s="34"/>
      <c r="Z77" s="34"/>
      <c r="AA77" s="34"/>
      <c r="AB77" s="34"/>
      <c r="AC77" s="34"/>
      <c r="AD77" s="34"/>
      <c r="AE77" s="34"/>
    </row>
    <row r="81" s="2" customFormat="1" ht="6.96" customHeight="1">
      <c r="A81" s="34"/>
      <c r="B81" s="180"/>
      <c r="C81" s="181"/>
      <c r="D81" s="181"/>
      <c r="E81" s="181"/>
      <c r="F81" s="181"/>
      <c r="G81" s="181"/>
      <c r="H81" s="181"/>
      <c r="I81" s="182"/>
      <c r="J81" s="181"/>
      <c r="K81" s="181"/>
      <c r="L81" s="59"/>
      <c r="S81" s="34"/>
      <c r="T81" s="34"/>
      <c r="U81" s="34"/>
      <c r="V81" s="34"/>
      <c r="W81" s="34"/>
      <c r="X81" s="34"/>
      <c r="Y81" s="34"/>
      <c r="Z81" s="34"/>
      <c r="AA81" s="34"/>
      <c r="AB81" s="34"/>
      <c r="AC81" s="34"/>
      <c r="AD81" s="34"/>
      <c r="AE81" s="34"/>
    </row>
    <row r="82" s="2" customFormat="1" ht="24.96" customHeight="1">
      <c r="A82" s="34"/>
      <c r="B82" s="35"/>
      <c r="C82" s="19" t="s">
        <v>96</v>
      </c>
      <c r="D82" s="36"/>
      <c r="E82" s="36"/>
      <c r="F82" s="36"/>
      <c r="G82" s="36"/>
      <c r="H82" s="36"/>
      <c r="I82" s="140"/>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140"/>
      <c r="J83" s="36"/>
      <c r="K83" s="36"/>
      <c r="L83" s="59"/>
      <c r="S83" s="34"/>
      <c r="T83" s="34"/>
      <c r="U83" s="34"/>
      <c r="V83" s="34"/>
      <c r="W83" s="34"/>
      <c r="X83" s="34"/>
      <c r="Y83" s="34"/>
      <c r="Z83" s="34"/>
      <c r="AA83" s="34"/>
      <c r="AB83" s="34"/>
      <c r="AC83" s="34"/>
      <c r="AD83" s="34"/>
      <c r="AE83" s="34"/>
    </row>
    <row r="84" s="2" customFormat="1" ht="12" customHeight="1">
      <c r="A84" s="34"/>
      <c r="B84" s="35"/>
      <c r="C84" s="28" t="s">
        <v>17</v>
      </c>
      <c r="D84" s="36"/>
      <c r="E84" s="36"/>
      <c r="F84" s="36"/>
      <c r="G84" s="36"/>
      <c r="H84" s="36"/>
      <c r="I84" s="140"/>
      <c r="J84" s="36"/>
      <c r="K84" s="36"/>
      <c r="L84" s="59"/>
      <c r="S84" s="34"/>
      <c r="T84" s="34"/>
      <c r="U84" s="34"/>
      <c r="V84" s="34"/>
      <c r="W84" s="34"/>
      <c r="X84" s="34"/>
      <c r="Y84" s="34"/>
      <c r="Z84" s="34"/>
      <c r="AA84" s="34"/>
      <c r="AB84" s="34"/>
      <c r="AC84" s="34"/>
      <c r="AD84" s="34"/>
      <c r="AE84" s="34"/>
    </row>
    <row r="85" s="2" customFormat="1" ht="16.5" customHeight="1">
      <c r="A85" s="34"/>
      <c r="B85" s="35"/>
      <c r="C85" s="36"/>
      <c r="D85" s="36"/>
      <c r="E85" s="183" t="str">
        <f>E7</f>
        <v>REKONSTRUKCE ŠKOLNÍCH KUCHYNÍ STUDÉNKA - ZŠ SJEDNOCENÍ - Technologie kuchyně</v>
      </c>
      <c r="F85" s="28"/>
      <c r="G85" s="28"/>
      <c r="H85" s="28"/>
      <c r="I85" s="140"/>
      <c r="J85" s="36"/>
      <c r="K85" s="36"/>
      <c r="L85" s="59"/>
      <c r="S85" s="34"/>
      <c r="T85" s="34"/>
      <c r="U85" s="34"/>
      <c r="V85" s="34"/>
      <c r="W85" s="34"/>
      <c r="X85" s="34"/>
      <c r="Y85" s="34"/>
      <c r="Z85" s="34"/>
      <c r="AA85" s="34"/>
      <c r="AB85" s="34"/>
      <c r="AC85" s="34"/>
      <c r="AD85" s="34"/>
      <c r="AE85" s="34"/>
    </row>
    <row r="86" s="2" customFormat="1" ht="12" customHeight="1">
      <c r="A86" s="34"/>
      <c r="B86" s="35"/>
      <c r="C86" s="28" t="s">
        <v>94</v>
      </c>
      <c r="D86" s="36"/>
      <c r="E86" s="36"/>
      <c r="F86" s="36"/>
      <c r="G86" s="36"/>
      <c r="H86" s="36"/>
      <c r="I86" s="140"/>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320 - Technologie kuchyně</v>
      </c>
      <c r="F87" s="36"/>
      <c r="G87" s="36"/>
      <c r="H87" s="36"/>
      <c r="I87" s="140"/>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140"/>
      <c r="J88" s="36"/>
      <c r="K88" s="36"/>
      <c r="L88" s="59"/>
      <c r="S88" s="34"/>
      <c r="T88" s="34"/>
      <c r="U88" s="34"/>
      <c r="V88" s="34"/>
      <c r="W88" s="34"/>
      <c r="X88" s="34"/>
      <c r="Y88" s="34"/>
      <c r="Z88" s="34"/>
      <c r="AA88" s="34"/>
      <c r="AB88" s="34"/>
      <c r="AC88" s="34"/>
      <c r="AD88" s="34"/>
      <c r="AE88" s="34"/>
    </row>
    <row r="89" s="2" customFormat="1" ht="12" customHeight="1">
      <c r="A89" s="34"/>
      <c r="B89" s="35"/>
      <c r="C89" s="28" t="s">
        <v>21</v>
      </c>
      <c r="D89" s="36"/>
      <c r="E89" s="36"/>
      <c r="F89" s="23" t="str">
        <f>F12</f>
        <v xml:space="preserve"> </v>
      </c>
      <c r="G89" s="36"/>
      <c r="H89" s="36"/>
      <c r="I89" s="143" t="s">
        <v>23</v>
      </c>
      <c r="J89" s="75" t="str">
        <f>IF(J12="","",J12)</f>
        <v>25. 2. 2020</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140"/>
      <c r="J90" s="36"/>
      <c r="K90" s="36"/>
      <c r="L90" s="59"/>
      <c r="S90" s="34"/>
      <c r="T90" s="34"/>
      <c r="U90" s="34"/>
      <c r="V90" s="34"/>
      <c r="W90" s="34"/>
      <c r="X90" s="34"/>
      <c r="Y90" s="34"/>
      <c r="Z90" s="34"/>
      <c r="AA90" s="34"/>
      <c r="AB90" s="34"/>
      <c r="AC90" s="34"/>
      <c r="AD90" s="34"/>
      <c r="AE90" s="34"/>
    </row>
    <row r="91" s="2" customFormat="1" ht="15.15" customHeight="1">
      <c r="A91" s="34"/>
      <c r="B91" s="35"/>
      <c r="C91" s="28" t="s">
        <v>25</v>
      </c>
      <c r="D91" s="36"/>
      <c r="E91" s="36"/>
      <c r="F91" s="23" t="str">
        <f>E15</f>
        <v>Město Studénka</v>
      </c>
      <c r="G91" s="36"/>
      <c r="H91" s="36"/>
      <c r="I91" s="143" t="s">
        <v>31</v>
      </c>
      <c r="J91" s="32" t="str">
        <f>E21</f>
        <v>Technoprojekt, a.s.</v>
      </c>
      <c r="K91" s="36"/>
      <c r="L91" s="59"/>
      <c r="S91" s="34"/>
      <c r="T91" s="34"/>
      <c r="U91" s="34"/>
      <c r="V91" s="34"/>
      <c r="W91" s="34"/>
      <c r="X91" s="34"/>
      <c r="Y91" s="34"/>
      <c r="Z91" s="34"/>
      <c r="AA91" s="34"/>
      <c r="AB91" s="34"/>
      <c r="AC91" s="34"/>
      <c r="AD91" s="34"/>
      <c r="AE91" s="34"/>
    </row>
    <row r="92" s="2" customFormat="1" ht="15.15" customHeight="1">
      <c r="A92" s="34"/>
      <c r="B92" s="35"/>
      <c r="C92" s="28" t="s">
        <v>29</v>
      </c>
      <c r="D92" s="36"/>
      <c r="E92" s="36"/>
      <c r="F92" s="23" t="str">
        <f>IF(E18="","",E18)</f>
        <v>Vyplň údaj</v>
      </c>
      <c r="G92" s="36"/>
      <c r="H92" s="36"/>
      <c r="I92" s="143" t="s">
        <v>34</v>
      </c>
      <c r="J92" s="32" t="str">
        <f>E24</f>
        <v>Ladislav Pekárek</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140"/>
      <c r="J93" s="36"/>
      <c r="K93" s="36"/>
      <c r="L93" s="59"/>
      <c r="S93" s="34"/>
      <c r="T93" s="34"/>
      <c r="U93" s="34"/>
      <c r="V93" s="34"/>
      <c r="W93" s="34"/>
      <c r="X93" s="34"/>
      <c r="Y93" s="34"/>
      <c r="Z93" s="34"/>
      <c r="AA93" s="34"/>
      <c r="AB93" s="34"/>
      <c r="AC93" s="34"/>
      <c r="AD93" s="34"/>
      <c r="AE93" s="34"/>
    </row>
    <row r="94" s="2" customFormat="1" ht="29.28" customHeight="1">
      <c r="A94" s="34"/>
      <c r="B94" s="35"/>
      <c r="C94" s="184" t="s">
        <v>97</v>
      </c>
      <c r="D94" s="185"/>
      <c r="E94" s="185"/>
      <c r="F94" s="185"/>
      <c r="G94" s="185"/>
      <c r="H94" s="185"/>
      <c r="I94" s="186"/>
      <c r="J94" s="187" t="s">
        <v>98</v>
      </c>
      <c r="K94" s="185"/>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140"/>
      <c r="J95" s="36"/>
      <c r="K95" s="36"/>
      <c r="L95" s="59"/>
      <c r="S95" s="34"/>
      <c r="T95" s="34"/>
      <c r="U95" s="34"/>
      <c r="V95" s="34"/>
      <c r="W95" s="34"/>
      <c r="X95" s="34"/>
      <c r="Y95" s="34"/>
      <c r="Z95" s="34"/>
      <c r="AA95" s="34"/>
      <c r="AB95" s="34"/>
      <c r="AC95" s="34"/>
      <c r="AD95" s="34"/>
      <c r="AE95" s="34"/>
    </row>
    <row r="96" s="2" customFormat="1" ht="22.8" customHeight="1">
      <c r="A96" s="34"/>
      <c r="B96" s="35"/>
      <c r="C96" s="188" t="s">
        <v>99</v>
      </c>
      <c r="D96" s="36"/>
      <c r="E96" s="36"/>
      <c r="F96" s="36"/>
      <c r="G96" s="36"/>
      <c r="H96" s="36"/>
      <c r="I96" s="140"/>
      <c r="J96" s="106">
        <f>J130</f>
        <v>0</v>
      </c>
      <c r="K96" s="36"/>
      <c r="L96" s="59"/>
      <c r="S96" s="34"/>
      <c r="T96" s="34"/>
      <c r="U96" s="34"/>
      <c r="V96" s="34"/>
      <c r="W96" s="34"/>
      <c r="X96" s="34"/>
      <c r="Y96" s="34"/>
      <c r="Z96" s="34"/>
      <c r="AA96" s="34"/>
      <c r="AB96" s="34"/>
      <c r="AC96" s="34"/>
      <c r="AD96" s="34"/>
      <c r="AE96" s="34"/>
      <c r="AU96" s="13" t="s">
        <v>100</v>
      </c>
    </row>
    <row r="97" s="9" customFormat="1" ht="24.96" customHeight="1">
      <c r="A97" s="9"/>
      <c r="B97" s="189"/>
      <c r="C97" s="190"/>
      <c r="D97" s="191" t="s">
        <v>101</v>
      </c>
      <c r="E97" s="192"/>
      <c r="F97" s="192"/>
      <c r="G97" s="192"/>
      <c r="H97" s="192"/>
      <c r="I97" s="193"/>
      <c r="J97" s="194">
        <f>J131</f>
        <v>0</v>
      </c>
      <c r="K97" s="190"/>
      <c r="L97" s="195"/>
      <c r="S97" s="9"/>
      <c r="T97" s="9"/>
      <c r="U97" s="9"/>
      <c r="V97" s="9"/>
      <c r="W97" s="9"/>
      <c r="X97" s="9"/>
      <c r="Y97" s="9"/>
      <c r="Z97" s="9"/>
      <c r="AA97" s="9"/>
      <c r="AB97" s="9"/>
      <c r="AC97" s="9"/>
      <c r="AD97" s="9"/>
      <c r="AE97" s="9"/>
    </row>
    <row r="98" s="9" customFormat="1" ht="24.96" customHeight="1">
      <c r="A98" s="9"/>
      <c r="B98" s="189"/>
      <c r="C98" s="190"/>
      <c r="D98" s="191" t="s">
        <v>102</v>
      </c>
      <c r="E98" s="192"/>
      <c r="F98" s="192"/>
      <c r="G98" s="192"/>
      <c r="H98" s="192"/>
      <c r="I98" s="193"/>
      <c r="J98" s="194">
        <f>J137</f>
        <v>0</v>
      </c>
      <c r="K98" s="190"/>
      <c r="L98" s="195"/>
      <c r="S98" s="9"/>
      <c r="T98" s="9"/>
      <c r="U98" s="9"/>
      <c r="V98" s="9"/>
      <c r="W98" s="9"/>
      <c r="X98" s="9"/>
      <c r="Y98" s="9"/>
      <c r="Z98" s="9"/>
      <c r="AA98" s="9"/>
      <c r="AB98" s="9"/>
      <c r="AC98" s="9"/>
      <c r="AD98" s="9"/>
      <c r="AE98" s="9"/>
    </row>
    <row r="99" s="9" customFormat="1" ht="24.96" customHeight="1">
      <c r="A99" s="9"/>
      <c r="B99" s="189"/>
      <c r="C99" s="190"/>
      <c r="D99" s="191" t="s">
        <v>103</v>
      </c>
      <c r="E99" s="192"/>
      <c r="F99" s="192"/>
      <c r="G99" s="192"/>
      <c r="H99" s="192"/>
      <c r="I99" s="193"/>
      <c r="J99" s="194">
        <f>J142</f>
        <v>0</v>
      </c>
      <c r="K99" s="190"/>
      <c r="L99" s="195"/>
      <c r="S99" s="9"/>
      <c r="T99" s="9"/>
      <c r="U99" s="9"/>
      <c r="V99" s="9"/>
      <c r="W99" s="9"/>
      <c r="X99" s="9"/>
      <c r="Y99" s="9"/>
      <c r="Z99" s="9"/>
      <c r="AA99" s="9"/>
      <c r="AB99" s="9"/>
      <c r="AC99" s="9"/>
      <c r="AD99" s="9"/>
      <c r="AE99" s="9"/>
    </row>
    <row r="100" s="9" customFormat="1" ht="24.96" customHeight="1">
      <c r="A100" s="9"/>
      <c r="B100" s="189"/>
      <c r="C100" s="190"/>
      <c r="D100" s="191" t="s">
        <v>104</v>
      </c>
      <c r="E100" s="192"/>
      <c r="F100" s="192"/>
      <c r="G100" s="192"/>
      <c r="H100" s="192"/>
      <c r="I100" s="193"/>
      <c r="J100" s="194">
        <f>J145</f>
        <v>0</v>
      </c>
      <c r="K100" s="190"/>
      <c r="L100" s="195"/>
      <c r="S100" s="9"/>
      <c r="T100" s="9"/>
      <c r="U100" s="9"/>
      <c r="V100" s="9"/>
      <c r="W100" s="9"/>
      <c r="X100" s="9"/>
      <c r="Y100" s="9"/>
      <c r="Z100" s="9"/>
      <c r="AA100" s="9"/>
      <c r="AB100" s="9"/>
      <c r="AC100" s="9"/>
      <c r="AD100" s="9"/>
      <c r="AE100" s="9"/>
    </row>
    <row r="101" s="9" customFormat="1" ht="24.96" customHeight="1">
      <c r="A101" s="9"/>
      <c r="B101" s="189"/>
      <c r="C101" s="190"/>
      <c r="D101" s="191" t="s">
        <v>105</v>
      </c>
      <c r="E101" s="192"/>
      <c r="F101" s="192"/>
      <c r="G101" s="192"/>
      <c r="H101" s="192"/>
      <c r="I101" s="193"/>
      <c r="J101" s="194">
        <f>J148</f>
        <v>0</v>
      </c>
      <c r="K101" s="190"/>
      <c r="L101" s="195"/>
      <c r="S101" s="9"/>
      <c r="T101" s="9"/>
      <c r="U101" s="9"/>
      <c r="V101" s="9"/>
      <c r="W101" s="9"/>
      <c r="X101" s="9"/>
      <c r="Y101" s="9"/>
      <c r="Z101" s="9"/>
      <c r="AA101" s="9"/>
      <c r="AB101" s="9"/>
      <c r="AC101" s="9"/>
      <c r="AD101" s="9"/>
      <c r="AE101" s="9"/>
    </row>
    <row r="102" s="9" customFormat="1" ht="24.96" customHeight="1">
      <c r="A102" s="9"/>
      <c r="B102" s="189"/>
      <c r="C102" s="190"/>
      <c r="D102" s="191" t="s">
        <v>106</v>
      </c>
      <c r="E102" s="192"/>
      <c r="F102" s="192"/>
      <c r="G102" s="192"/>
      <c r="H102" s="192"/>
      <c r="I102" s="193"/>
      <c r="J102" s="194">
        <f>J200</f>
        <v>0</v>
      </c>
      <c r="K102" s="190"/>
      <c r="L102" s="195"/>
      <c r="S102" s="9"/>
      <c r="T102" s="9"/>
      <c r="U102" s="9"/>
      <c r="V102" s="9"/>
      <c r="W102" s="9"/>
      <c r="X102" s="9"/>
      <c r="Y102" s="9"/>
      <c r="Z102" s="9"/>
      <c r="AA102" s="9"/>
      <c r="AB102" s="9"/>
      <c r="AC102" s="9"/>
      <c r="AD102" s="9"/>
      <c r="AE102" s="9"/>
    </row>
    <row r="103" s="9" customFormat="1" ht="24.96" customHeight="1">
      <c r="A103" s="9"/>
      <c r="B103" s="189"/>
      <c r="C103" s="190"/>
      <c r="D103" s="191" t="s">
        <v>107</v>
      </c>
      <c r="E103" s="192"/>
      <c r="F103" s="192"/>
      <c r="G103" s="192"/>
      <c r="H103" s="192"/>
      <c r="I103" s="193"/>
      <c r="J103" s="194">
        <f>J222</f>
        <v>0</v>
      </c>
      <c r="K103" s="190"/>
      <c r="L103" s="195"/>
      <c r="S103" s="9"/>
      <c r="T103" s="9"/>
      <c r="U103" s="9"/>
      <c r="V103" s="9"/>
      <c r="W103" s="9"/>
      <c r="X103" s="9"/>
      <c r="Y103" s="9"/>
      <c r="Z103" s="9"/>
      <c r="AA103" s="9"/>
      <c r="AB103" s="9"/>
      <c r="AC103" s="9"/>
      <c r="AD103" s="9"/>
      <c r="AE103" s="9"/>
    </row>
    <row r="104" s="9" customFormat="1" ht="24.96" customHeight="1">
      <c r="A104" s="9"/>
      <c r="B104" s="189"/>
      <c r="C104" s="190"/>
      <c r="D104" s="191" t="s">
        <v>108</v>
      </c>
      <c r="E104" s="192"/>
      <c r="F104" s="192"/>
      <c r="G104" s="192"/>
      <c r="H104" s="192"/>
      <c r="I104" s="193"/>
      <c r="J104" s="194">
        <f>J244</f>
        <v>0</v>
      </c>
      <c r="K104" s="190"/>
      <c r="L104" s="195"/>
      <c r="S104" s="9"/>
      <c r="T104" s="9"/>
      <c r="U104" s="9"/>
      <c r="V104" s="9"/>
      <c r="W104" s="9"/>
      <c r="X104" s="9"/>
      <c r="Y104" s="9"/>
      <c r="Z104" s="9"/>
      <c r="AA104" s="9"/>
      <c r="AB104" s="9"/>
      <c r="AC104" s="9"/>
      <c r="AD104" s="9"/>
      <c r="AE104" s="9"/>
    </row>
    <row r="105" s="9" customFormat="1" ht="24.96" customHeight="1">
      <c r="A105" s="9"/>
      <c r="B105" s="189"/>
      <c r="C105" s="190"/>
      <c r="D105" s="191" t="s">
        <v>109</v>
      </c>
      <c r="E105" s="192"/>
      <c r="F105" s="192"/>
      <c r="G105" s="192"/>
      <c r="H105" s="192"/>
      <c r="I105" s="193"/>
      <c r="J105" s="194">
        <f>J247</f>
        <v>0</v>
      </c>
      <c r="K105" s="190"/>
      <c r="L105" s="195"/>
      <c r="S105" s="9"/>
      <c r="T105" s="9"/>
      <c r="U105" s="9"/>
      <c r="V105" s="9"/>
      <c r="W105" s="9"/>
      <c r="X105" s="9"/>
      <c r="Y105" s="9"/>
      <c r="Z105" s="9"/>
      <c r="AA105" s="9"/>
      <c r="AB105" s="9"/>
      <c r="AC105" s="9"/>
      <c r="AD105" s="9"/>
      <c r="AE105" s="9"/>
    </row>
    <row r="106" s="9" customFormat="1" ht="24.96" customHeight="1">
      <c r="A106" s="9"/>
      <c r="B106" s="189"/>
      <c r="C106" s="190"/>
      <c r="D106" s="191" t="s">
        <v>110</v>
      </c>
      <c r="E106" s="192"/>
      <c r="F106" s="192"/>
      <c r="G106" s="192"/>
      <c r="H106" s="192"/>
      <c r="I106" s="193"/>
      <c r="J106" s="194">
        <f>J260</f>
        <v>0</v>
      </c>
      <c r="K106" s="190"/>
      <c r="L106" s="195"/>
      <c r="S106" s="9"/>
      <c r="T106" s="9"/>
      <c r="U106" s="9"/>
      <c r="V106" s="9"/>
      <c r="W106" s="9"/>
      <c r="X106" s="9"/>
      <c r="Y106" s="9"/>
      <c r="Z106" s="9"/>
      <c r="AA106" s="9"/>
      <c r="AB106" s="9"/>
      <c r="AC106" s="9"/>
      <c r="AD106" s="9"/>
      <c r="AE106" s="9"/>
    </row>
    <row r="107" s="9" customFormat="1" ht="24.96" customHeight="1">
      <c r="A107" s="9"/>
      <c r="B107" s="189"/>
      <c r="C107" s="190"/>
      <c r="D107" s="191" t="s">
        <v>111</v>
      </c>
      <c r="E107" s="192"/>
      <c r="F107" s="192"/>
      <c r="G107" s="192"/>
      <c r="H107" s="192"/>
      <c r="I107" s="193"/>
      <c r="J107" s="194">
        <f>J262</f>
        <v>0</v>
      </c>
      <c r="K107" s="190"/>
      <c r="L107" s="195"/>
      <c r="S107" s="9"/>
      <c r="T107" s="9"/>
      <c r="U107" s="9"/>
      <c r="V107" s="9"/>
      <c r="W107" s="9"/>
      <c r="X107" s="9"/>
      <c r="Y107" s="9"/>
      <c r="Z107" s="9"/>
      <c r="AA107" s="9"/>
      <c r="AB107" s="9"/>
      <c r="AC107" s="9"/>
      <c r="AD107" s="9"/>
      <c r="AE107" s="9"/>
    </row>
    <row r="108" s="9" customFormat="1" ht="24.96" customHeight="1">
      <c r="A108" s="9"/>
      <c r="B108" s="189"/>
      <c r="C108" s="190"/>
      <c r="D108" s="191" t="s">
        <v>112</v>
      </c>
      <c r="E108" s="192"/>
      <c r="F108" s="192"/>
      <c r="G108" s="192"/>
      <c r="H108" s="192"/>
      <c r="I108" s="193"/>
      <c r="J108" s="194">
        <f>J266</f>
        <v>0</v>
      </c>
      <c r="K108" s="190"/>
      <c r="L108" s="195"/>
      <c r="S108" s="9"/>
      <c r="T108" s="9"/>
      <c r="U108" s="9"/>
      <c r="V108" s="9"/>
      <c r="W108" s="9"/>
      <c r="X108" s="9"/>
      <c r="Y108" s="9"/>
      <c r="Z108" s="9"/>
      <c r="AA108" s="9"/>
      <c r="AB108" s="9"/>
      <c r="AC108" s="9"/>
      <c r="AD108" s="9"/>
      <c r="AE108" s="9"/>
    </row>
    <row r="109" s="9" customFormat="1" ht="24.96" customHeight="1">
      <c r="A109" s="9"/>
      <c r="B109" s="189"/>
      <c r="C109" s="190"/>
      <c r="D109" s="191" t="s">
        <v>113</v>
      </c>
      <c r="E109" s="192"/>
      <c r="F109" s="192"/>
      <c r="G109" s="192"/>
      <c r="H109" s="192"/>
      <c r="I109" s="193"/>
      <c r="J109" s="194">
        <f>J268</f>
        <v>0</v>
      </c>
      <c r="K109" s="190"/>
      <c r="L109" s="195"/>
      <c r="S109" s="9"/>
      <c r="T109" s="9"/>
      <c r="U109" s="9"/>
      <c r="V109" s="9"/>
      <c r="W109" s="9"/>
      <c r="X109" s="9"/>
      <c r="Y109" s="9"/>
      <c r="Z109" s="9"/>
      <c r="AA109" s="9"/>
      <c r="AB109" s="9"/>
      <c r="AC109" s="9"/>
      <c r="AD109" s="9"/>
      <c r="AE109" s="9"/>
    </row>
    <row r="110" s="9" customFormat="1" ht="24.96" customHeight="1">
      <c r="A110" s="9"/>
      <c r="B110" s="189"/>
      <c r="C110" s="190"/>
      <c r="D110" s="191" t="s">
        <v>114</v>
      </c>
      <c r="E110" s="192"/>
      <c r="F110" s="192"/>
      <c r="G110" s="192"/>
      <c r="H110" s="192"/>
      <c r="I110" s="193"/>
      <c r="J110" s="194">
        <f>J271</f>
        <v>0</v>
      </c>
      <c r="K110" s="190"/>
      <c r="L110" s="195"/>
      <c r="S110" s="9"/>
      <c r="T110" s="9"/>
      <c r="U110" s="9"/>
      <c r="V110" s="9"/>
      <c r="W110" s="9"/>
      <c r="X110" s="9"/>
      <c r="Y110" s="9"/>
      <c r="Z110" s="9"/>
      <c r="AA110" s="9"/>
      <c r="AB110" s="9"/>
      <c r="AC110" s="9"/>
      <c r="AD110" s="9"/>
      <c r="AE110" s="9"/>
    </row>
    <row r="111" s="2" customFormat="1" ht="21.84" customHeight="1">
      <c r="A111" s="34"/>
      <c r="B111" s="35"/>
      <c r="C111" s="36"/>
      <c r="D111" s="36"/>
      <c r="E111" s="36"/>
      <c r="F111" s="36"/>
      <c r="G111" s="36"/>
      <c r="H111" s="36"/>
      <c r="I111" s="140"/>
      <c r="J111" s="36"/>
      <c r="K111" s="36"/>
      <c r="L111" s="59"/>
      <c r="S111" s="34"/>
      <c r="T111" s="34"/>
      <c r="U111" s="34"/>
      <c r="V111" s="34"/>
      <c r="W111" s="34"/>
      <c r="X111" s="34"/>
      <c r="Y111" s="34"/>
      <c r="Z111" s="34"/>
      <c r="AA111" s="34"/>
      <c r="AB111" s="34"/>
      <c r="AC111" s="34"/>
      <c r="AD111" s="34"/>
      <c r="AE111" s="34"/>
    </row>
    <row r="112" s="2" customFormat="1" ht="6.96" customHeight="1">
      <c r="A112" s="34"/>
      <c r="B112" s="62"/>
      <c r="C112" s="63"/>
      <c r="D112" s="63"/>
      <c r="E112" s="63"/>
      <c r="F112" s="63"/>
      <c r="G112" s="63"/>
      <c r="H112" s="63"/>
      <c r="I112" s="179"/>
      <c r="J112" s="63"/>
      <c r="K112" s="63"/>
      <c r="L112" s="59"/>
      <c r="S112" s="34"/>
      <c r="T112" s="34"/>
      <c r="U112" s="34"/>
      <c r="V112" s="34"/>
      <c r="W112" s="34"/>
      <c r="X112" s="34"/>
      <c r="Y112" s="34"/>
      <c r="Z112" s="34"/>
      <c r="AA112" s="34"/>
      <c r="AB112" s="34"/>
      <c r="AC112" s="34"/>
      <c r="AD112" s="34"/>
      <c r="AE112" s="34"/>
    </row>
    <row r="116" s="2" customFormat="1" ht="6.96" customHeight="1">
      <c r="A116" s="34"/>
      <c r="B116" s="64"/>
      <c r="C116" s="65"/>
      <c r="D116" s="65"/>
      <c r="E116" s="65"/>
      <c r="F116" s="65"/>
      <c r="G116" s="65"/>
      <c r="H116" s="65"/>
      <c r="I116" s="182"/>
      <c r="J116" s="65"/>
      <c r="K116" s="65"/>
      <c r="L116" s="59"/>
      <c r="S116" s="34"/>
      <c r="T116" s="34"/>
      <c r="U116" s="34"/>
      <c r="V116" s="34"/>
      <c r="W116" s="34"/>
      <c r="X116" s="34"/>
      <c r="Y116" s="34"/>
      <c r="Z116" s="34"/>
      <c r="AA116" s="34"/>
      <c r="AB116" s="34"/>
      <c r="AC116" s="34"/>
      <c r="AD116" s="34"/>
      <c r="AE116" s="34"/>
    </row>
    <row r="117" s="2" customFormat="1" ht="24.96" customHeight="1">
      <c r="A117" s="34"/>
      <c r="B117" s="35"/>
      <c r="C117" s="19" t="s">
        <v>115</v>
      </c>
      <c r="D117" s="36"/>
      <c r="E117" s="36"/>
      <c r="F117" s="36"/>
      <c r="G117" s="36"/>
      <c r="H117" s="36"/>
      <c r="I117" s="140"/>
      <c r="J117" s="36"/>
      <c r="K117" s="36"/>
      <c r="L117" s="59"/>
      <c r="S117" s="34"/>
      <c r="T117" s="34"/>
      <c r="U117" s="34"/>
      <c r="V117" s="34"/>
      <c r="W117" s="34"/>
      <c r="X117" s="34"/>
      <c r="Y117" s="34"/>
      <c r="Z117" s="34"/>
      <c r="AA117" s="34"/>
      <c r="AB117" s="34"/>
      <c r="AC117" s="34"/>
      <c r="AD117" s="34"/>
      <c r="AE117" s="34"/>
    </row>
    <row r="118" s="2" customFormat="1" ht="6.96" customHeight="1">
      <c r="A118" s="34"/>
      <c r="B118" s="35"/>
      <c r="C118" s="36"/>
      <c r="D118" s="36"/>
      <c r="E118" s="36"/>
      <c r="F118" s="36"/>
      <c r="G118" s="36"/>
      <c r="H118" s="36"/>
      <c r="I118" s="140"/>
      <c r="J118" s="36"/>
      <c r="K118" s="36"/>
      <c r="L118" s="59"/>
      <c r="S118" s="34"/>
      <c r="T118" s="34"/>
      <c r="U118" s="34"/>
      <c r="V118" s="34"/>
      <c r="W118" s="34"/>
      <c r="X118" s="34"/>
      <c r="Y118" s="34"/>
      <c r="Z118" s="34"/>
      <c r="AA118" s="34"/>
      <c r="AB118" s="34"/>
      <c r="AC118" s="34"/>
      <c r="AD118" s="34"/>
      <c r="AE118" s="34"/>
    </row>
    <row r="119" s="2" customFormat="1" ht="12" customHeight="1">
      <c r="A119" s="34"/>
      <c r="B119" s="35"/>
      <c r="C119" s="28" t="s">
        <v>17</v>
      </c>
      <c r="D119" s="36"/>
      <c r="E119" s="36"/>
      <c r="F119" s="36"/>
      <c r="G119" s="36"/>
      <c r="H119" s="36"/>
      <c r="I119" s="140"/>
      <c r="J119" s="36"/>
      <c r="K119" s="36"/>
      <c r="L119" s="59"/>
      <c r="S119" s="34"/>
      <c r="T119" s="34"/>
      <c r="U119" s="34"/>
      <c r="V119" s="34"/>
      <c r="W119" s="34"/>
      <c r="X119" s="34"/>
      <c r="Y119" s="34"/>
      <c r="Z119" s="34"/>
      <c r="AA119" s="34"/>
      <c r="AB119" s="34"/>
      <c r="AC119" s="34"/>
      <c r="AD119" s="34"/>
      <c r="AE119" s="34"/>
    </row>
    <row r="120" s="2" customFormat="1" ht="16.5" customHeight="1">
      <c r="A120" s="34"/>
      <c r="B120" s="35"/>
      <c r="C120" s="36"/>
      <c r="D120" s="36"/>
      <c r="E120" s="183" t="str">
        <f>E7</f>
        <v>REKONSTRUKCE ŠKOLNÍCH KUCHYNÍ STUDÉNKA - ZŠ SJEDNOCENÍ - Technologie kuchyně</v>
      </c>
      <c r="F120" s="28"/>
      <c r="G120" s="28"/>
      <c r="H120" s="28"/>
      <c r="I120" s="140"/>
      <c r="J120" s="36"/>
      <c r="K120" s="36"/>
      <c r="L120" s="59"/>
      <c r="S120" s="34"/>
      <c r="T120" s="34"/>
      <c r="U120" s="34"/>
      <c r="V120" s="34"/>
      <c r="W120" s="34"/>
      <c r="X120" s="34"/>
      <c r="Y120" s="34"/>
      <c r="Z120" s="34"/>
      <c r="AA120" s="34"/>
      <c r="AB120" s="34"/>
      <c r="AC120" s="34"/>
      <c r="AD120" s="34"/>
      <c r="AE120" s="34"/>
    </row>
    <row r="121" s="2" customFormat="1" ht="12" customHeight="1">
      <c r="A121" s="34"/>
      <c r="B121" s="35"/>
      <c r="C121" s="28" t="s">
        <v>94</v>
      </c>
      <c r="D121" s="36"/>
      <c r="E121" s="36"/>
      <c r="F121" s="36"/>
      <c r="G121" s="36"/>
      <c r="H121" s="36"/>
      <c r="I121" s="140"/>
      <c r="J121" s="36"/>
      <c r="K121" s="36"/>
      <c r="L121" s="59"/>
      <c r="S121" s="34"/>
      <c r="T121" s="34"/>
      <c r="U121" s="34"/>
      <c r="V121" s="34"/>
      <c r="W121" s="34"/>
      <c r="X121" s="34"/>
      <c r="Y121" s="34"/>
      <c r="Z121" s="34"/>
      <c r="AA121" s="34"/>
      <c r="AB121" s="34"/>
      <c r="AC121" s="34"/>
      <c r="AD121" s="34"/>
      <c r="AE121" s="34"/>
    </row>
    <row r="122" s="2" customFormat="1" ht="16.5" customHeight="1">
      <c r="A122" s="34"/>
      <c r="B122" s="35"/>
      <c r="C122" s="36"/>
      <c r="D122" s="36"/>
      <c r="E122" s="72" t="str">
        <f>E9</f>
        <v>320 - Technologie kuchyně</v>
      </c>
      <c r="F122" s="36"/>
      <c r="G122" s="36"/>
      <c r="H122" s="36"/>
      <c r="I122" s="140"/>
      <c r="J122" s="36"/>
      <c r="K122" s="36"/>
      <c r="L122" s="59"/>
      <c r="S122" s="34"/>
      <c r="T122" s="34"/>
      <c r="U122" s="34"/>
      <c r="V122" s="34"/>
      <c r="W122" s="34"/>
      <c r="X122" s="34"/>
      <c r="Y122" s="34"/>
      <c r="Z122" s="34"/>
      <c r="AA122" s="34"/>
      <c r="AB122" s="34"/>
      <c r="AC122" s="34"/>
      <c r="AD122" s="34"/>
      <c r="AE122" s="34"/>
    </row>
    <row r="123" s="2" customFormat="1" ht="6.96" customHeight="1">
      <c r="A123" s="34"/>
      <c r="B123" s="35"/>
      <c r="C123" s="36"/>
      <c r="D123" s="36"/>
      <c r="E123" s="36"/>
      <c r="F123" s="36"/>
      <c r="G123" s="36"/>
      <c r="H123" s="36"/>
      <c r="I123" s="140"/>
      <c r="J123" s="36"/>
      <c r="K123" s="36"/>
      <c r="L123" s="59"/>
      <c r="S123" s="34"/>
      <c r="T123" s="34"/>
      <c r="U123" s="34"/>
      <c r="V123" s="34"/>
      <c r="W123" s="34"/>
      <c r="X123" s="34"/>
      <c r="Y123" s="34"/>
      <c r="Z123" s="34"/>
      <c r="AA123" s="34"/>
      <c r="AB123" s="34"/>
      <c r="AC123" s="34"/>
      <c r="AD123" s="34"/>
      <c r="AE123" s="34"/>
    </row>
    <row r="124" s="2" customFormat="1" ht="12" customHeight="1">
      <c r="A124" s="34"/>
      <c r="B124" s="35"/>
      <c r="C124" s="28" t="s">
        <v>21</v>
      </c>
      <c r="D124" s="36"/>
      <c r="E124" s="36"/>
      <c r="F124" s="23" t="str">
        <f>F12</f>
        <v xml:space="preserve"> </v>
      </c>
      <c r="G124" s="36"/>
      <c r="H124" s="36"/>
      <c r="I124" s="143" t="s">
        <v>23</v>
      </c>
      <c r="J124" s="75" t="str">
        <f>IF(J12="","",J12)</f>
        <v>25. 2. 2020</v>
      </c>
      <c r="K124" s="36"/>
      <c r="L124" s="59"/>
      <c r="S124" s="34"/>
      <c r="T124" s="34"/>
      <c r="U124" s="34"/>
      <c r="V124" s="34"/>
      <c r="W124" s="34"/>
      <c r="X124" s="34"/>
      <c r="Y124" s="34"/>
      <c r="Z124" s="34"/>
      <c r="AA124" s="34"/>
      <c r="AB124" s="34"/>
      <c r="AC124" s="34"/>
      <c r="AD124" s="34"/>
      <c r="AE124" s="34"/>
    </row>
    <row r="125" s="2" customFormat="1" ht="6.96" customHeight="1">
      <c r="A125" s="34"/>
      <c r="B125" s="35"/>
      <c r="C125" s="36"/>
      <c r="D125" s="36"/>
      <c r="E125" s="36"/>
      <c r="F125" s="36"/>
      <c r="G125" s="36"/>
      <c r="H125" s="36"/>
      <c r="I125" s="140"/>
      <c r="J125" s="36"/>
      <c r="K125" s="36"/>
      <c r="L125" s="59"/>
      <c r="S125" s="34"/>
      <c r="T125" s="34"/>
      <c r="U125" s="34"/>
      <c r="V125" s="34"/>
      <c r="W125" s="34"/>
      <c r="X125" s="34"/>
      <c r="Y125" s="34"/>
      <c r="Z125" s="34"/>
      <c r="AA125" s="34"/>
      <c r="AB125" s="34"/>
      <c r="AC125" s="34"/>
      <c r="AD125" s="34"/>
      <c r="AE125" s="34"/>
    </row>
    <row r="126" s="2" customFormat="1" ht="15.15" customHeight="1">
      <c r="A126" s="34"/>
      <c r="B126" s="35"/>
      <c r="C126" s="28" t="s">
        <v>25</v>
      </c>
      <c r="D126" s="36"/>
      <c r="E126" s="36"/>
      <c r="F126" s="23" t="str">
        <f>E15</f>
        <v>Město Studénka</v>
      </c>
      <c r="G126" s="36"/>
      <c r="H126" s="36"/>
      <c r="I126" s="143" t="s">
        <v>31</v>
      </c>
      <c r="J126" s="32" t="str">
        <f>E21</f>
        <v>Technoprojekt, a.s.</v>
      </c>
      <c r="K126" s="36"/>
      <c r="L126" s="59"/>
      <c r="S126" s="34"/>
      <c r="T126" s="34"/>
      <c r="U126" s="34"/>
      <c r="V126" s="34"/>
      <c r="W126" s="34"/>
      <c r="X126" s="34"/>
      <c r="Y126" s="34"/>
      <c r="Z126" s="34"/>
      <c r="AA126" s="34"/>
      <c r="AB126" s="34"/>
      <c r="AC126" s="34"/>
      <c r="AD126" s="34"/>
      <c r="AE126" s="34"/>
    </row>
    <row r="127" s="2" customFormat="1" ht="15.15" customHeight="1">
      <c r="A127" s="34"/>
      <c r="B127" s="35"/>
      <c r="C127" s="28" t="s">
        <v>29</v>
      </c>
      <c r="D127" s="36"/>
      <c r="E127" s="36"/>
      <c r="F127" s="23" t="str">
        <f>IF(E18="","",E18)</f>
        <v>Vyplň údaj</v>
      </c>
      <c r="G127" s="36"/>
      <c r="H127" s="36"/>
      <c r="I127" s="143" t="s">
        <v>34</v>
      </c>
      <c r="J127" s="32" t="str">
        <f>E24</f>
        <v>Ladislav Pekárek</v>
      </c>
      <c r="K127" s="36"/>
      <c r="L127" s="59"/>
      <c r="S127" s="34"/>
      <c r="T127" s="34"/>
      <c r="U127" s="34"/>
      <c r="V127" s="34"/>
      <c r="W127" s="34"/>
      <c r="X127" s="34"/>
      <c r="Y127" s="34"/>
      <c r="Z127" s="34"/>
      <c r="AA127" s="34"/>
      <c r="AB127" s="34"/>
      <c r="AC127" s="34"/>
      <c r="AD127" s="34"/>
      <c r="AE127" s="34"/>
    </row>
    <row r="128" s="2" customFormat="1" ht="10.32" customHeight="1">
      <c r="A128" s="34"/>
      <c r="B128" s="35"/>
      <c r="C128" s="36"/>
      <c r="D128" s="36"/>
      <c r="E128" s="36"/>
      <c r="F128" s="36"/>
      <c r="G128" s="36"/>
      <c r="H128" s="36"/>
      <c r="I128" s="140"/>
      <c r="J128" s="36"/>
      <c r="K128" s="36"/>
      <c r="L128" s="59"/>
      <c r="S128" s="34"/>
      <c r="T128" s="34"/>
      <c r="U128" s="34"/>
      <c r="V128" s="34"/>
      <c r="W128" s="34"/>
      <c r="X128" s="34"/>
      <c r="Y128" s="34"/>
      <c r="Z128" s="34"/>
      <c r="AA128" s="34"/>
      <c r="AB128" s="34"/>
      <c r="AC128" s="34"/>
      <c r="AD128" s="34"/>
      <c r="AE128" s="34"/>
    </row>
    <row r="129" s="10" customFormat="1" ht="29.28" customHeight="1">
      <c r="A129" s="196"/>
      <c r="B129" s="197"/>
      <c r="C129" s="198" t="s">
        <v>116</v>
      </c>
      <c r="D129" s="199" t="s">
        <v>63</v>
      </c>
      <c r="E129" s="199" t="s">
        <v>59</v>
      </c>
      <c r="F129" s="199" t="s">
        <v>60</v>
      </c>
      <c r="G129" s="199" t="s">
        <v>117</v>
      </c>
      <c r="H129" s="199" t="s">
        <v>118</v>
      </c>
      <c r="I129" s="200" t="s">
        <v>119</v>
      </c>
      <c r="J129" s="201" t="s">
        <v>98</v>
      </c>
      <c r="K129" s="202" t="s">
        <v>120</v>
      </c>
      <c r="L129" s="203"/>
      <c r="M129" s="96" t="s">
        <v>1</v>
      </c>
      <c r="N129" s="97" t="s">
        <v>42</v>
      </c>
      <c r="O129" s="97" t="s">
        <v>121</v>
      </c>
      <c r="P129" s="97" t="s">
        <v>122</v>
      </c>
      <c r="Q129" s="97" t="s">
        <v>123</v>
      </c>
      <c r="R129" s="97" t="s">
        <v>124</v>
      </c>
      <c r="S129" s="97" t="s">
        <v>125</v>
      </c>
      <c r="T129" s="98" t="s">
        <v>126</v>
      </c>
      <c r="U129" s="196"/>
      <c r="V129" s="196"/>
      <c r="W129" s="196"/>
      <c r="X129" s="196"/>
      <c r="Y129" s="196"/>
      <c r="Z129" s="196"/>
      <c r="AA129" s="196"/>
      <c r="AB129" s="196"/>
      <c r="AC129" s="196"/>
      <c r="AD129" s="196"/>
      <c r="AE129" s="196"/>
    </row>
    <row r="130" s="2" customFormat="1" ht="22.8" customHeight="1">
      <c r="A130" s="34"/>
      <c r="B130" s="35"/>
      <c r="C130" s="103" t="s">
        <v>127</v>
      </c>
      <c r="D130" s="36"/>
      <c r="E130" s="36"/>
      <c r="F130" s="36"/>
      <c r="G130" s="36"/>
      <c r="H130" s="36"/>
      <c r="I130" s="140"/>
      <c r="J130" s="204">
        <f>BK130</f>
        <v>0</v>
      </c>
      <c r="K130" s="36"/>
      <c r="L130" s="40"/>
      <c r="M130" s="99"/>
      <c r="N130" s="205"/>
      <c r="O130" s="100"/>
      <c r="P130" s="206">
        <f>P131+P137+P142+P145+P148+P200+P222+P244+P247+P260+P262+P266+P268+P271</f>
        <v>0</v>
      </c>
      <c r="Q130" s="100"/>
      <c r="R130" s="206">
        <f>R131+R137+R142+R145+R148+R200+R222+R244+R247+R260+R262+R266+R268+R271</f>
        <v>0</v>
      </c>
      <c r="S130" s="100"/>
      <c r="T130" s="207">
        <f>T131+T137+T142+T145+T148+T200+T222+T244+T247+T260+T262+T266+T268+T271</f>
        <v>0</v>
      </c>
      <c r="U130" s="34"/>
      <c r="V130" s="34"/>
      <c r="W130" s="34"/>
      <c r="X130" s="34"/>
      <c r="Y130" s="34"/>
      <c r="Z130" s="34"/>
      <c r="AA130" s="34"/>
      <c r="AB130" s="34"/>
      <c r="AC130" s="34"/>
      <c r="AD130" s="34"/>
      <c r="AE130" s="34"/>
      <c r="AT130" s="13" t="s">
        <v>77</v>
      </c>
      <c r="AU130" s="13" t="s">
        <v>100</v>
      </c>
      <c r="BK130" s="208">
        <f>BK131+BK137+BK142+BK145+BK148+BK200+BK222+BK244+BK247+BK260+BK262+BK266+BK268+BK271</f>
        <v>0</v>
      </c>
    </row>
    <row r="131" s="11" customFormat="1" ht="25.92" customHeight="1">
      <c r="A131" s="11"/>
      <c r="B131" s="209"/>
      <c r="C131" s="210"/>
      <c r="D131" s="211" t="s">
        <v>77</v>
      </c>
      <c r="E131" s="212" t="s">
        <v>128</v>
      </c>
      <c r="F131" s="212" t="s">
        <v>129</v>
      </c>
      <c r="G131" s="210"/>
      <c r="H131" s="210"/>
      <c r="I131" s="213"/>
      <c r="J131" s="214">
        <f>BK131</f>
        <v>0</v>
      </c>
      <c r="K131" s="210"/>
      <c r="L131" s="215"/>
      <c r="M131" s="216"/>
      <c r="N131" s="217"/>
      <c r="O131" s="217"/>
      <c r="P131" s="218">
        <f>SUM(P132:P136)</f>
        <v>0</v>
      </c>
      <c r="Q131" s="217"/>
      <c r="R131" s="218">
        <f>SUM(R132:R136)</f>
        <v>0</v>
      </c>
      <c r="S131" s="217"/>
      <c r="T131" s="219">
        <f>SUM(T132:T136)</f>
        <v>0</v>
      </c>
      <c r="U131" s="11"/>
      <c r="V131" s="11"/>
      <c r="W131" s="11"/>
      <c r="X131" s="11"/>
      <c r="Y131" s="11"/>
      <c r="Z131" s="11"/>
      <c r="AA131" s="11"/>
      <c r="AB131" s="11"/>
      <c r="AC131" s="11"/>
      <c r="AD131" s="11"/>
      <c r="AE131" s="11"/>
      <c r="AR131" s="220" t="s">
        <v>130</v>
      </c>
      <c r="AT131" s="221" t="s">
        <v>77</v>
      </c>
      <c r="AU131" s="221" t="s">
        <v>78</v>
      </c>
      <c r="AY131" s="220" t="s">
        <v>131</v>
      </c>
      <c r="BK131" s="222">
        <f>SUM(BK132:BK136)</f>
        <v>0</v>
      </c>
    </row>
    <row r="132" s="2" customFormat="1" ht="66.75" customHeight="1">
      <c r="A132" s="34"/>
      <c r="B132" s="35"/>
      <c r="C132" s="223" t="s">
        <v>86</v>
      </c>
      <c r="D132" s="223" t="s">
        <v>132</v>
      </c>
      <c r="E132" s="224" t="s">
        <v>133</v>
      </c>
      <c r="F132" s="225" t="s">
        <v>134</v>
      </c>
      <c r="G132" s="226" t="s">
        <v>135</v>
      </c>
      <c r="H132" s="227">
        <v>2</v>
      </c>
      <c r="I132" s="228"/>
      <c r="J132" s="229">
        <f>ROUND(I132*H132,2)</f>
        <v>0</v>
      </c>
      <c r="K132" s="230"/>
      <c r="L132" s="40"/>
      <c r="M132" s="231" t="s">
        <v>1</v>
      </c>
      <c r="N132" s="232" t="s">
        <v>43</v>
      </c>
      <c r="O132" s="87"/>
      <c r="P132" s="233">
        <f>O132*H132</f>
        <v>0</v>
      </c>
      <c r="Q132" s="233">
        <v>0</v>
      </c>
      <c r="R132" s="233">
        <f>Q132*H132</f>
        <v>0</v>
      </c>
      <c r="S132" s="233">
        <v>0</v>
      </c>
      <c r="T132" s="234">
        <f>S132*H132</f>
        <v>0</v>
      </c>
      <c r="U132" s="34"/>
      <c r="V132" s="34"/>
      <c r="W132" s="34"/>
      <c r="X132" s="34"/>
      <c r="Y132" s="34"/>
      <c r="Z132" s="34"/>
      <c r="AA132" s="34"/>
      <c r="AB132" s="34"/>
      <c r="AC132" s="34"/>
      <c r="AD132" s="34"/>
      <c r="AE132" s="34"/>
      <c r="AR132" s="235" t="s">
        <v>136</v>
      </c>
      <c r="AT132" s="235" t="s">
        <v>132</v>
      </c>
      <c r="AU132" s="235" t="s">
        <v>86</v>
      </c>
      <c r="AY132" s="13" t="s">
        <v>131</v>
      </c>
      <c r="BE132" s="236">
        <f>IF(N132="základní",J132,0)</f>
        <v>0</v>
      </c>
      <c r="BF132" s="236">
        <f>IF(N132="snížená",J132,0)</f>
        <v>0</v>
      </c>
      <c r="BG132" s="236">
        <f>IF(N132="zákl. přenesená",J132,0)</f>
        <v>0</v>
      </c>
      <c r="BH132" s="236">
        <f>IF(N132="sníž. přenesená",J132,0)</f>
        <v>0</v>
      </c>
      <c r="BI132" s="236">
        <f>IF(N132="nulová",J132,0)</f>
        <v>0</v>
      </c>
      <c r="BJ132" s="13" t="s">
        <v>86</v>
      </c>
      <c r="BK132" s="236">
        <f>ROUND(I132*H132,2)</f>
        <v>0</v>
      </c>
      <c r="BL132" s="13" t="s">
        <v>136</v>
      </c>
      <c r="BM132" s="235" t="s">
        <v>137</v>
      </c>
    </row>
    <row r="133" s="2" customFormat="1" ht="66.75" customHeight="1">
      <c r="A133" s="34"/>
      <c r="B133" s="35"/>
      <c r="C133" s="223" t="s">
        <v>88</v>
      </c>
      <c r="D133" s="223" t="s">
        <v>132</v>
      </c>
      <c r="E133" s="224" t="s">
        <v>138</v>
      </c>
      <c r="F133" s="225" t="s">
        <v>139</v>
      </c>
      <c r="G133" s="226" t="s">
        <v>135</v>
      </c>
      <c r="H133" s="227">
        <v>4</v>
      </c>
      <c r="I133" s="228"/>
      <c r="J133" s="229">
        <f>ROUND(I133*H133,2)</f>
        <v>0</v>
      </c>
      <c r="K133" s="230"/>
      <c r="L133" s="40"/>
      <c r="M133" s="231" t="s">
        <v>1</v>
      </c>
      <c r="N133" s="232" t="s">
        <v>43</v>
      </c>
      <c r="O133" s="87"/>
      <c r="P133" s="233">
        <f>O133*H133</f>
        <v>0</v>
      </c>
      <c r="Q133" s="233">
        <v>0</v>
      </c>
      <c r="R133" s="233">
        <f>Q133*H133</f>
        <v>0</v>
      </c>
      <c r="S133" s="233">
        <v>0</v>
      </c>
      <c r="T133" s="234">
        <f>S133*H133</f>
        <v>0</v>
      </c>
      <c r="U133" s="34"/>
      <c r="V133" s="34"/>
      <c r="W133" s="34"/>
      <c r="X133" s="34"/>
      <c r="Y133" s="34"/>
      <c r="Z133" s="34"/>
      <c r="AA133" s="34"/>
      <c r="AB133" s="34"/>
      <c r="AC133" s="34"/>
      <c r="AD133" s="34"/>
      <c r="AE133" s="34"/>
      <c r="AR133" s="235" t="s">
        <v>136</v>
      </c>
      <c r="AT133" s="235" t="s">
        <v>132</v>
      </c>
      <c r="AU133" s="235" t="s">
        <v>86</v>
      </c>
      <c r="AY133" s="13" t="s">
        <v>131</v>
      </c>
      <c r="BE133" s="236">
        <f>IF(N133="základní",J133,0)</f>
        <v>0</v>
      </c>
      <c r="BF133" s="236">
        <f>IF(N133="snížená",J133,0)</f>
        <v>0</v>
      </c>
      <c r="BG133" s="236">
        <f>IF(N133="zákl. přenesená",J133,0)</f>
        <v>0</v>
      </c>
      <c r="BH133" s="236">
        <f>IF(N133="sníž. přenesená",J133,0)</f>
        <v>0</v>
      </c>
      <c r="BI133" s="236">
        <f>IF(N133="nulová",J133,0)</f>
        <v>0</v>
      </c>
      <c r="BJ133" s="13" t="s">
        <v>86</v>
      </c>
      <c r="BK133" s="236">
        <f>ROUND(I133*H133,2)</f>
        <v>0</v>
      </c>
      <c r="BL133" s="13" t="s">
        <v>136</v>
      </c>
      <c r="BM133" s="235" t="s">
        <v>140</v>
      </c>
    </row>
    <row r="134" s="2" customFormat="1" ht="16.5" customHeight="1">
      <c r="A134" s="34"/>
      <c r="B134" s="35"/>
      <c r="C134" s="223" t="s">
        <v>130</v>
      </c>
      <c r="D134" s="223" t="s">
        <v>132</v>
      </c>
      <c r="E134" s="224" t="s">
        <v>141</v>
      </c>
      <c r="F134" s="225" t="s">
        <v>142</v>
      </c>
      <c r="G134" s="226" t="s">
        <v>135</v>
      </c>
      <c r="H134" s="227">
        <v>3</v>
      </c>
      <c r="I134" s="228"/>
      <c r="J134" s="229">
        <f>ROUND(I134*H134,2)</f>
        <v>0</v>
      </c>
      <c r="K134" s="230"/>
      <c r="L134" s="40"/>
      <c r="M134" s="231" t="s">
        <v>1</v>
      </c>
      <c r="N134" s="232" t="s">
        <v>43</v>
      </c>
      <c r="O134" s="87"/>
      <c r="P134" s="233">
        <f>O134*H134</f>
        <v>0</v>
      </c>
      <c r="Q134" s="233">
        <v>0</v>
      </c>
      <c r="R134" s="233">
        <f>Q134*H134</f>
        <v>0</v>
      </c>
      <c r="S134" s="233">
        <v>0</v>
      </c>
      <c r="T134" s="234">
        <f>S134*H134</f>
        <v>0</v>
      </c>
      <c r="U134" s="34"/>
      <c r="V134" s="34"/>
      <c r="W134" s="34"/>
      <c r="X134" s="34"/>
      <c r="Y134" s="34"/>
      <c r="Z134" s="34"/>
      <c r="AA134" s="34"/>
      <c r="AB134" s="34"/>
      <c r="AC134" s="34"/>
      <c r="AD134" s="34"/>
      <c r="AE134" s="34"/>
      <c r="AR134" s="235" t="s">
        <v>136</v>
      </c>
      <c r="AT134" s="235" t="s">
        <v>132</v>
      </c>
      <c r="AU134" s="235" t="s">
        <v>86</v>
      </c>
      <c r="AY134" s="13" t="s">
        <v>131</v>
      </c>
      <c r="BE134" s="236">
        <f>IF(N134="základní",J134,0)</f>
        <v>0</v>
      </c>
      <c r="BF134" s="236">
        <f>IF(N134="snížená",J134,0)</f>
        <v>0</v>
      </c>
      <c r="BG134" s="236">
        <f>IF(N134="zákl. přenesená",J134,0)</f>
        <v>0</v>
      </c>
      <c r="BH134" s="236">
        <f>IF(N134="sníž. přenesená",J134,0)</f>
        <v>0</v>
      </c>
      <c r="BI134" s="236">
        <f>IF(N134="nulová",J134,0)</f>
        <v>0</v>
      </c>
      <c r="BJ134" s="13" t="s">
        <v>86</v>
      </c>
      <c r="BK134" s="236">
        <f>ROUND(I134*H134,2)</f>
        <v>0</v>
      </c>
      <c r="BL134" s="13" t="s">
        <v>136</v>
      </c>
      <c r="BM134" s="235" t="s">
        <v>143</v>
      </c>
    </row>
    <row r="135" s="2" customFormat="1" ht="16.5" customHeight="1">
      <c r="A135" s="34"/>
      <c r="B135" s="35"/>
      <c r="C135" s="223" t="s">
        <v>137</v>
      </c>
      <c r="D135" s="223" t="s">
        <v>132</v>
      </c>
      <c r="E135" s="224" t="s">
        <v>144</v>
      </c>
      <c r="F135" s="225" t="s">
        <v>145</v>
      </c>
      <c r="G135" s="226" t="s">
        <v>135</v>
      </c>
      <c r="H135" s="227">
        <v>1</v>
      </c>
      <c r="I135" s="228"/>
      <c r="J135" s="229">
        <f>ROUND(I135*H135,2)</f>
        <v>0</v>
      </c>
      <c r="K135" s="230"/>
      <c r="L135" s="40"/>
      <c r="M135" s="231" t="s">
        <v>1</v>
      </c>
      <c r="N135" s="232" t="s">
        <v>43</v>
      </c>
      <c r="O135" s="87"/>
      <c r="P135" s="233">
        <f>O135*H135</f>
        <v>0</v>
      </c>
      <c r="Q135" s="233">
        <v>0</v>
      </c>
      <c r="R135" s="233">
        <f>Q135*H135</f>
        <v>0</v>
      </c>
      <c r="S135" s="233">
        <v>0</v>
      </c>
      <c r="T135" s="234">
        <f>S135*H135</f>
        <v>0</v>
      </c>
      <c r="U135" s="34"/>
      <c r="V135" s="34"/>
      <c r="W135" s="34"/>
      <c r="X135" s="34"/>
      <c r="Y135" s="34"/>
      <c r="Z135" s="34"/>
      <c r="AA135" s="34"/>
      <c r="AB135" s="34"/>
      <c r="AC135" s="34"/>
      <c r="AD135" s="34"/>
      <c r="AE135" s="34"/>
      <c r="AR135" s="235" t="s">
        <v>136</v>
      </c>
      <c r="AT135" s="235" t="s">
        <v>132</v>
      </c>
      <c r="AU135" s="235" t="s">
        <v>86</v>
      </c>
      <c r="AY135" s="13" t="s">
        <v>131</v>
      </c>
      <c r="BE135" s="236">
        <f>IF(N135="základní",J135,0)</f>
        <v>0</v>
      </c>
      <c r="BF135" s="236">
        <f>IF(N135="snížená",J135,0)</f>
        <v>0</v>
      </c>
      <c r="BG135" s="236">
        <f>IF(N135="zákl. přenesená",J135,0)</f>
        <v>0</v>
      </c>
      <c r="BH135" s="236">
        <f>IF(N135="sníž. přenesená",J135,0)</f>
        <v>0</v>
      </c>
      <c r="BI135" s="236">
        <f>IF(N135="nulová",J135,0)</f>
        <v>0</v>
      </c>
      <c r="BJ135" s="13" t="s">
        <v>86</v>
      </c>
      <c r="BK135" s="236">
        <f>ROUND(I135*H135,2)</f>
        <v>0</v>
      </c>
      <c r="BL135" s="13" t="s">
        <v>136</v>
      </c>
      <c r="BM135" s="235" t="s">
        <v>146</v>
      </c>
    </row>
    <row r="136" s="2" customFormat="1" ht="16.5" customHeight="1">
      <c r="A136" s="34"/>
      <c r="B136" s="35"/>
      <c r="C136" s="223" t="s">
        <v>147</v>
      </c>
      <c r="D136" s="223" t="s">
        <v>132</v>
      </c>
      <c r="E136" s="224" t="s">
        <v>148</v>
      </c>
      <c r="F136" s="225" t="s">
        <v>149</v>
      </c>
      <c r="G136" s="226" t="s">
        <v>135</v>
      </c>
      <c r="H136" s="227">
        <v>1</v>
      </c>
      <c r="I136" s="228"/>
      <c r="J136" s="229">
        <f>ROUND(I136*H136,2)</f>
        <v>0</v>
      </c>
      <c r="K136" s="230"/>
      <c r="L136" s="40"/>
      <c r="M136" s="231" t="s">
        <v>1</v>
      </c>
      <c r="N136" s="232" t="s">
        <v>43</v>
      </c>
      <c r="O136" s="87"/>
      <c r="P136" s="233">
        <f>O136*H136</f>
        <v>0</v>
      </c>
      <c r="Q136" s="233">
        <v>0</v>
      </c>
      <c r="R136" s="233">
        <f>Q136*H136</f>
        <v>0</v>
      </c>
      <c r="S136" s="233">
        <v>0</v>
      </c>
      <c r="T136" s="234">
        <f>S136*H136</f>
        <v>0</v>
      </c>
      <c r="U136" s="34"/>
      <c r="V136" s="34"/>
      <c r="W136" s="34"/>
      <c r="X136" s="34"/>
      <c r="Y136" s="34"/>
      <c r="Z136" s="34"/>
      <c r="AA136" s="34"/>
      <c r="AB136" s="34"/>
      <c r="AC136" s="34"/>
      <c r="AD136" s="34"/>
      <c r="AE136" s="34"/>
      <c r="AR136" s="235" t="s">
        <v>136</v>
      </c>
      <c r="AT136" s="235" t="s">
        <v>132</v>
      </c>
      <c r="AU136" s="235" t="s">
        <v>86</v>
      </c>
      <c r="AY136" s="13" t="s">
        <v>131</v>
      </c>
      <c r="BE136" s="236">
        <f>IF(N136="základní",J136,0)</f>
        <v>0</v>
      </c>
      <c r="BF136" s="236">
        <f>IF(N136="snížená",J136,0)</f>
        <v>0</v>
      </c>
      <c r="BG136" s="236">
        <f>IF(N136="zákl. přenesená",J136,0)</f>
        <v>0</v>
      </c>
      <c r="BH136" s="236">
        <f>IF(N136="sníž. přenesená",J136,0)</f>
        <v>0</v>
      </c>
      <c r="BI136" s="236">
        <f>IF(N136="nulová",J136,0)</f>
        <v>0</v>
      </c>
      <c r="BJ136" s="13" t="s">
        <v>86</v>
      </c>
      <c r="BK136" s="236">
        <f>ROUND(I136*H136,2)</f>
        <v>0</v>
      </c>
      <c r="BL136" s="13" t="s">
        <v>136</v>
      </c>
      <c r="BM136" s="235" t="s">
        <v>150</v>
      </c>
    </row>
    <row r="137" s="11" customFormat="1" ht="25.92" customHeight="1">
      <c r="A137" s="11"/>
      <c r="B137" s="209"/>
      <c r="C137" s="210"/>
      <c r="D137" s="211" t="s">
        <v>77</v>
      </c>
      <c r="E137" s="212" t="s">
        <v>151</v>
      </c>
      <c r="F137" s="212" t="s">
        <v>152</v>
      </c>
      <c r="G137" s="210"/>
      <c r="H137" s="210"/>
      <c r="I137" s="213"/>
      <c r="J137" s="214">
        <f>BK137</f>
        <v>0</v>
      </c>
      <c r="K137" s="210"/>
      <c r="L137" s="215"/>
      <c r="M137" s="216"/>
      <c r="N137" s="217"/>
      <c r="O137" s="217"/>
      <c r="P137" s="218">
        <f>SUM(P138:P141)</f>
        <v>0</v>
      </c>
      <c r="Q137" s="217"/>
      <c r="R137" s="218">
        <f>SUM(R138:R141)</f>
        <v>0</v>
      </c>
      <c r="S137" s="217"/>
      <c r="T137" s="219">
        <f>SUM(T138:T141)</f>
        <v>0</v>
      </c>
      <c r="U137" s="11"/>
      <c r="V137" s="11"/>
      <c r="W137" s="11"/>
      <c r="X137" s="11"/>
      <c r="Y137" s="11"/>
      <c r="Z137" s="11"/>
      <c r="AA137" s="11"/>
      <c r="AB137" s="11"/>
      <c r="AC137" s="11"/>
      <c r="AD137" s="11"/>
      <c r="AE137" s="11"/>
      <c r="AR137" s="220" t="s">
        <v>130</v>
      </c>
      <c r="AT137" s="221" t="s">
        <v>77</v>
      </c>
      <c r="AU137" s="221" t="s">
        <v>78</v>
      </c>
      <c r="AY137" s="220" t="s">
        <v>131</v>
      </c>
      <c r="BK137" s="222">
        <f>SUM(BK138:BK141)</f>
        <v>0</v>
      </c>
    </row>
    <row r="138" s="2" customFormat="1" ht="55.5" customHeight="1">
      <c r="A138" s="34"/>
      <c r="B138" s="35"/>
      <c r="C138" s="223" t="s">
        <v>140</v>
      </c>
      <c r="D138" s="223" t="s">
        <v>132</v>
      </c>
      <c r="E138" s="224" t="s">
        <v>153</v>
      </c>
      <c r="F138" s="225" t="s">
        <v>154</v>
      </c>
      <c r="G138" s="226" t="s">
        <v>135</v>
      </c>
      <c r="H138" s="227">
        <v>1</v>
      </c>
      <c r="I138" s="228"/>
      <c r="J138" s="229">
        <f>ROUND(I138*H138,2)</f>
        <v>0</v>
      </c>
      <c r="K138" s="230"/>
      <c r="L138" s="40"/>
      <c r="M138" s="231" t="s">
        <v>1</v>
      </c>
      <c r="N138" s="232" t="s">
        <v>43</v>
      </c>
      <c r="O138" s="87"/>
      <c r="P138" s="233">
        <f>O138*H138</f>
        <v>0</v>
      </c>
      <c r="Q138" s="233">
        <v>0</v>
      </c>
      <c r="R138" s="233">
        <f>Q138*H138</f>
        <v>0</v>
      </c>
      <c r="S138" s="233">
        <v>0</v>
      </c>
      <c r="T138" s="234">
        <f>S138*H138</f>
        <v>0</v>
      </c>
      <c r="U138" s="34"/>
      <c r="V138" s="34"/>
      <c r="W138" s="34"/>
      <c r="X138" s="34"/>
      <c r="Y138" s="34"/>
      <c r="Z138" s="34"/>
      <c r="AA138" s="34"/>
      <c r="AB138" s="34"/>
      <c r="AC138" s="34"/>
      <c r="AD138" s="34"/>
      <c r="AE138" s="34"/>
      <c r="AR138" s="235" t="s">
        <v>136</v>
      </c>
      <c r="AT138" s="235" t="s">
        <v>132</v>
      </c>
      <c r="AU138" s="235" t="s">
        <v>86</v>
      </c>
      <c r="AY138" s="13" t="s">
        <v>131</v>
      </c>
      <c r="BE138" s="236">
        <f>IF(N138="základní",J138,0)</f>
        <v>0</v>
      </c>
      <c r="BF138" s="236">
        <f>IF(N138="snížená",J138,0)</f>
        <v>0</v>
      </c>
      <c r="BG138" s="236">
        <f>IF(N138="zákl. přenesená",J138,0)</f>
        <v>0</v>
      </c>
      <c r="BH138" s="236">
        <f>IF(N138="sníž. přenesená",J138,0)</f>
        <v>0</v>
      </c>
      <c r="BI138" s="236">
        <f>IF(N138="nulová",J138,0)</f>
        <v>0</v>
      </c>
      <c r="BJ138" s="13" t="s">
        <v>86</v>
      </c>
      <c r="BK138" s="236">
        <f>ROUND(I138*H138,2)</f>
        <v>0</v>
      </c>
      <c r="BL138" s="13" t="s">
        <v>136</v>
      </c>
      <c r="BM138" s="235" t="s">
        <v>155</v>
      </c>
    </row>
    <row r="139" s="2" customFormat="1" ht="21.75" customHeight="1">
      <c r="A139" s="34"/>
      <c r="B139" s="35"/>
      <c r="C139" s="223" t="s">
        <v>156</v>
      </c>
      <c r="D139" s="223" t="s">
        <v>132</v>
      </c>
      <c r="E139" s="224" t="s">
        <v>157</v>
      </c>
      <c r="F139" s="225" t="s">
        <v>158</v>
      </c>
      <c r="G139" s="226" t="s">
        <v>135</v>
      </c>
      <c r="H139" s="227">
        <v>1</v>
      </c>
      <c r="I139" s="228"/>
      <c r="J139" s="229">
        <f>ROUND(I139*H139,2)</f>
        <v>0</v>
      </c>
      <c r="K139" s="230"/>
      <c r="L139" s="40"/>
      <c r="M139" s="231" t="s">
        <v>1</v>
      </c>
      <c r="N139" s="232" t="s">
        <v>43</v>
      </c>
      <c r="O139" s="87"/>
      <c r="P139" s="233">
        <f>O139*H139</f>
        <v>0</v>
      </c>
      <c r="Q139" s="233">
        <v>0</v>
      </c>
      <c r="R139" s="233">
        <f>Q139*H139</f>
        <v>0</v>
      </c>
      <c r="S139" s="233">
        <v>0</v>
      </c>
      <c r="T139" s="234">
        <f>S139*H139</f>
        <v>0</v>
      </c>
      <c r="U139" s="34"/>
      <c r="V139" s="34"/>
      <c r="W139" s="34"/>
      <c r="X139" s="34"/>
      <c r="Y139" s="34"/>
      <c r="Z139" s="34"/>
      <c r="AA139" s="34"/>
      <c r="AB139" s="34"/>
      <c r="AC139" s="34"/>
      <c r="AD139" s="34"/>
      <c r="AE139" s="34"/>
      <c r="AR139" s="235" t="s">
        <v>136</v>
      </c>
      <c r="AT139" s="235" t="s">
        <v>132</v>
      </c>
      <c r="AU139" s="235" t="s">
        <v>86</v>
      </c>
      <c r="AY139" s="13" t="s">
        <v>131</v>
      </c>
      <c r="BE139" s="236">
        <f>IF(N139="základní",J139,0)</f>
        <v>0</v>
      </c>
      <c r="BF139" s="236">
        <f>IF(N139="snížená",J139,0)</f>
        <v>0</v>
      </c>
      <c r="BG139" s="236">
        <f>IF(N139="zákl. přenesená",J139,0)</f>
        <v>0</v>
      </c>
      <c r="BH139" s="236">
        <f>IF(N139="sníž. přenesená",J139,0)</f>
        <v>0</v>
      </c>
      <c r="BI139" s="236">
        <f>IF(N139="nulová",J139,0)</f>
        <v>0</v>
      </c>
      <c r="BJ139" s="13" t="s">
        <v>86</v>
      </c>
      <c r="BK139" s="236">
        <f>ROUND(I139*H139,2)</f>
        <v>0</v>
      </c>
      <c r="BL139" s="13" t="s">
        <v>136</v>
      </c>
      <c r="BM139" s="235" t="s">
        <v>159</v>
      </c>
    </row>
    <row r="140" s="2" customFormat="1" ht="16.5" customHeight="1">
      <c r="A140" s="34"/>
      <c r="B140" s="35"/>
      <c r="C140" s="223" t="s">
        <v>143</v>
      </c>
      <c r="D140" s="223" t="s">
        <v>132</v>
      </c>
      <c r="E140" s="224" t="s">
        <v>160</v>
      </c>
      <c r="F140" s="225" t="s">
        <v>161</v>
      </c>
      <c r="G140" s="226" t="s">
        <v>135</v>
      </c>
      <c r="H140" s="227">
        <v>1</v>
      </c>
      <c r="I140" s="228"/>
      <c r="J140" s="229">
        <f>ROUND(I140*H140,2)</f>
        <v>0</v>
      </c>
      <c r="K140" s="230"/>
      <c r="L140" s="40"/>
      <c r="M140" s="231" t="s">
        <v>1</v>
      </c>
      <c r="N140" s="232" t="s">
        <v>43</v>
      </c>
      <c r="O140" s="87"/>
      <c r="P140" s="233">
        <f>O140*H140</f>
        <v>0</v>
      </c>
      <c r="Q140" s="233">
        <v>0</v>
      </c>
      <c r="R140" s="233">
        <f>Q140*H140</f>
        <v>0</v>
      </c>
      <c r="S140" s="233">
        <v>0</v>
      </c>
      <c r="T140" s="234">
        <f>S140*H140</f>
        <v>0</v>
      </c>
      <c r="U140" s="34"/>
      <c r="V140" s="34"/>
      <c r="W140" s="34"/>
      <c r="X140" s="34"/>
      <c r="Y140" s="34"/>
      <c r="Z140" s="34"/>
      <c r="AA140" s="34"/>
      <c r="AB140" s="34"/>
      <c r="AC140" s="34"/>
      <c r="AD140" s="34"/>
      <c r="AE140" s="34"/>
      <c r="AR140" s="235" t="s">
        <v>136</v>
      </c>
      <c r="AT140" s="235" t="s">
        <v>132</v>
      </c>
      <c r="AU140" s="235" t="s">
        <v>86</v>
      </c>
      <c r="AY140" s="13" t="s">
        <v>131</v>
      </c>
      <c r="BE140" s="236">
        <f>IF(N140="základní",J140,0)</f>
        <v>0</v>
      </c>
      <c r="BF140" s="236">
        <f>IF(N140="snížená",J140,0)</f>
        <v>0</v>
      </c>
      <c r="BG140" s="236">
        <f>IF(N140="zákl. přenesená",J140,0)</f>
        <v>0</v>
      </c>
      <c r="BH140" s="236">
        <f>IF(N140="sníž. přenesená",J140,0)</f>
        <v>0</v>
      </c>
      <c r="BI140" s="236">
        <f>IF(N140="nulová",J140,0)</f>
        <v>0</v>
      </c>
      <c r="BJ140" s="13" t="s">
        <v>86</v>
      </c>
      <c r="BK140" s="236">
        <f>ROUND(I140*H140,2)</f>
        <v>0</v>
      </c>
      <c r="BL140" s="13" t="s">
        <v>136</v>
      </c>
      <c r="BM140" s="235" t="s">
        <v>162</v>
      </c>
    </row>
    <row r="141" s="2" customFormat="1" ht="16.5" customHeight="1">
      <c r="A141" s="34"/>
      <c r="B141" s="35"/>
      <c r="C141" s="223" t="s">
        <v>163</v>
      </c>
      <c r="D141" s="223" t="s">
        <v>132</v>
      </c>
      <c r="E141" s="224" t="s">
        <v>164</v>
      </c>
      <c r="F141" s="225" t="s">
        <v>165</v>
      </c>
      <c r="G141" s="226" t="s">
        <v>135</v>
      </c>
      <c r="H141" s="227">
        <v>5</v>
      </c>
      <c r="I141" s="228"/>
      <c r="J141" s="229">
        <f>ROUND(I141*H141,2)</f>
        <v>0</v>
      </c>
      <c r="K141" s="230"/>
      <c r="L141" s="40"/>
      <c r="M141" s="231" t="s">
        <v>1</v>
      </c>
      <c r="N141" s="232" t="s">
        <v>43</v>
      </c>
      <c r="O141" s="87"/>
      <c r="P141" s="233">
        <f>O141*H141</f>
        <v>0</v>
      </c>
      <c r="Q141" s="233">
        <v>0</v>
      </c>
      <c r="R141" s="233">
        <f>Q141*H141</f>
        <v>0</v>
      </c>
      <c r="S141" s="233">
        <v>0</v>
      </c>
      <c r="T141" s="234">
        <f>S141*H141</f>
        <v>0</v>
      </c>
      <c r="U141" s="34"/>
      <c r="V141" s="34"/>
      <c r="W141" s="34"/>
      <c r="X141" s="34"/>
      <c r="Y141" s="34"/>
      <c r="Z141" s="34"/>
      <c r="AA141" s="34"/>
      <c r="AB141" s="34"/>
      <c r="AC141" s="34"/>
      <c r="AD141" s="34"/>
      <c r="AE141" s="34"/>
      <c r="AR141" s="235" t="s">
        <v>136</v>
      </c>
      <c r="AT141" s="235" t="s">
        <v>132</v>
      </c>
      <c r="AU141" s="235" t="s">
        <v>86</v>
      </c>
      <c r="AY141" s="13" t="s">
        <v>131</v>
      </c>
      <c r="BE141" s="236">
        <f>IF(N141="základní",J141,0)</f>
        <v>0</v>
      </c>
      <c r="BF141" s="236">
        <f>IF(N141="snížená",J141,0)</f>
        <v>0</v>
      </c>
      <c r="BG141" s="236">
        <f>IF(N141="zákl. přenesená",J141,0)</f>
        <v>0</v>
      </c>
      <c r="BH141" s="236">
        <f>IF(N141="sníž. přenesená",J141,0)</f>
        <v>0</v>
      </c>
      <c r="BI141" s="236">
        <f>IF(N141="nulová",J141,0)</f>
        <v>0</v>
      </c>
      <c r="BJ141" s="13" t="s">
        <v>86</v>
      </c>
      <c r="BK141" s="236">
        <f>ROUND(I141*H141,2)</f>
        <v>0</v>
      </c>
      <c r="BL141" s="13" t="s">
        <v>136</v>
      </c>
      <c r="BM141" s="235" t="s">
        <v>166</v>
      </c>
    </row>
    <row r="142" s="11" customFormat="1" ht="25.92" customHeight="1">
      <c r="A142" s="11"/>
      <c r="B142" s="209"/>
      <c r="C142" s="210"/>
      <c r="D142" s="211" t="s">
        <v>77</v>
      </c>
      <c r="E142" s="212" t="s">
        <v>167</v>
      </c>
      <c r="F142" s="212" t="s">
        <v>168</v>
      </c>
      <c r="G142" s="210"/>
      <c r="H142" s="210"/>
      <c r="I142" s="213"/>
      <c r="J142" s="214">
        <f>BK142</f>
        <v>0</v>
      </c>
      <c r="K142" s="210"/>
      <c r="L142" s="215"/>
      <c r="M142" s="216"/>
      <c r="N142" s="217"/>
      <c r="O142" s="217"/>
      <c r="P142" s="218">
        <f>SUM(P143:P144)</f>
        <v>0</v>
      </c>
      <c r="Q142" s="217"/>
      <c r="R142" s="218">
        <f>SUM(R143:R144)</f>
        <v>0</v>
      </c>
      <c r="S142" s="217"/>
      <c r="T142" s="219">
        <f>SUM(T143:T144)</f>
        <v>0</v>
      </c>
      <c r="U142" s="11"/>
      <c r="V142" s="11"/>
      <c r="W142" s="11"/>
      <c r="X142" s="11"/>
      <c r="Y142" s="11"/>
      <c r="Z142" s="11"/>
      <c r="AA142" s="11"/>
      <c r="AB142" s="11"/>
      <c r="AC142" s="11"/>
      <c r="AD142" s="11"/>
      <c r="AE142" s="11"/>
      <c r="AR142" s="220" t="s">
        <v>130</v>
      </c>
      <c r="AT142" s="221" t="s">
        <v>77</v>
      </c>
      <c r="AU142" s="221" t="s">
        <v>78</v>
      </c>
      <c r="AY142" s="220" t="s">
        <v>131</v>
      </c>
      <c r="BK142" s="222">
        <f>SUM(BK143:BK144)</f>
        <v>0</v>
      </c>
    </row>
    <row r="143" s="2" customFormat="1" ht="33" customHeight="1">
      <c r="A143" s="34"/>
      <c r="B143" s="35"/>
      <c r="C143" s="223" t="s">
        <v>146</v>
      </c>
      <c r="D143" s="223" t="s">
        <v>132</v>
      </c>
      <c r="E143" s="224" t="s">
        <v>169</v>
      </c>
      <c r="F143" s="225" t="s">
        <v>170</v>
      </c>
      <c r="G143" s="226" t="s">
        <v>135</v>
      </c>
      <c r="H143" s="227">
        <v>1</v>
      </c>
      <c r="I143" s="228"/>
      <c r="J143" s="229">
        <f>ROUND(I143*H143,2)</f>
        <v>0</v>
      </c>
      <c r="K143" s="230"/>
      <c r="L143" s="40"/>
      <c r="M143" s="231" t="s">
        <v>1</v>
      </c>
      <c r="N143" s="232" t="s">
        <v>43</v>
      </c>
      <c r="O143" s="87"/>
      <c r="P143" s="233">
        <f>O143*H143</f>
        <v>0</v>
      </c>
      <c r="Q143" s="233">
        <v>0</v>
      </c>
      <c r="R143" s="233">
        <f>Q143*H143</f>
        <v>0</v>
      </c>
      <c r="S143" s="233">
        <v>0</v>
      </c>
      <c r="T143" s="234">
        <f>S143*H143</f>
        <v>0</v>
      </c>
      <c r="U143" s="34"/>
      <c r="V143" s="34"/>
      <c r="W143" s="34"/>
      <c r="X143" s="34"/>
      <c r="Y143" s="34"/>
      <c r="Z143" s="34"/>
      <c r="AA143" s="34"/>
      <c r="AB143" s="34"/>
      <c r="AC143" s="34"/>
      <c r="AD143" s="34"/>
      <c r="AE143" s="34"/>
      <c r="AR143" s="235" t="s">
        <v>136</v>
      </c>
      <c r="AT143" s="235" t="s">
        <v>132</v>
      </c>
      <c r="AU143" s="235" t="s">
        <v>86</v>
      </c>
      <c r="AY143" s="13" t="s">
        <v>131</v>
      </c>
      <c r="BE143" s="236">
        <f>IF(N143="základní",J143,0)</f>
        <v>0</v>
      </c>
      <c r="BF143" s="236">
        <f>IF(N143="snížená",J143,0)</f>
        <v>0</v>
      </c>
      <c r="BG143" s="236">
        <f>IF(N143="zákl. přenesená",J143,0)</f>
        <v>0</v>
      </c>
      <c r="BH143" s="236">
        <f>IF(N143="sníž. přenesená",J143,0)</f>
        <v>0</v>
      </c>
      <c r="BI143" s="236">
        <f>IF(N143="nulová",J143,0)</f>
        <v>0</v>
      </c>
      <c r="BJ143" s="13" t="s">
        <v>86</v>
      </c>
      <c r="BK143" s="236">
        <f>ROUND(I143*H143,2)</f>
        <v>0</v>
      </c>
      <c r="BL143" s="13" t="s">
        <v>136</v>
      </c>
      <c r="BM143" s="235" t="s">
        <v>171</v>
      </c>
    </row>
    <row r="144" s="2" customFormat="1" ht="66.75" customHeight="1">
      <c r="A144" s="34"/>
      <c r="B144" s="35"/>
      <c r="C144" s="223" t="s">
        <v>172</v>
      </c>
      <c r="D144" s="223" t="s">
        <v>132</v>
      </c>
      <c r="E144" s="224" t="s">
        <v>173</v>
      </c>
      <c r="F144" s="225" t="s">
        <v>174</v>
      </c>
      <c r="G144" s="226" t="s">
        <v>135</v>
      </c>
      <c r="H144" s="227">
        <v>1</v>
      </c>
      <c r="I144" s="228"/>
      <c r="J144" s="229">
        <f>ROUND(I144*H144,2)</f>
        <v>0</v>
      </c>
      <c r="K144" s="230"/>
      <c r="L144" s="40"/>
      <c r="M144" s="231" t="s">
        <v>1</v>
      </c>
      <c r="N144" s="232" t="s">
        <v>43</v>
      </c>
      <c r="O144" s="87"/>
      <c r="P144" s="233">
        <f>O144*H144</f>
        <v>0</v>
      </c>
      <c r="Q144" s="233">
        <v>0</v>
      </c>
      <c r="R144" s="233">
        <f>Q144*H144</f>
        <v>0</v>
      </c>
      <c r="S144" s="233">
        <v>0</v>
      </c>
      <c r="T144" s="234">
        <f>S144*H144</f>
        <v>0</v>
      </c>
      <c r="U144" s="34"/>
      <c r="V144" s="34"/>
      <c r="W144" s="34"/>
      <c r="X144" s="34"/>
      <c r="Y144" s="34"/>
      <c r="Z144" s="34"/>
      <c r="AA144" s="34"/>
      <c r="AB144" s="34"/>
      <c r="AC144" s="34"/>
      <c r="AD144" s="34"/>
      <c r="AE144" s="34"/>
      <c r="AR144" s="235" t="s">
        <v>136</v>
      </c>
      <c r="AT144" s="235" t="s">
        <v>132</v>
      </c>
      <c r="AU144" s="235" t="s">
        <v>86</v>
      </c>
      <c r="AY144" s="13" t="s">
        <v>131</v>
      </c>
      <c r="BE144" s="236">
        <f>IF(N144="základní",J144,0)</f>
        <v>0</v>
      </c>
      <c r="BF144" s="236">
        <f>IF(N144="snížená",J144,0)</f>
        <v>0</v>
      </c>
      <c r="BG144" s="236">
        <f>IF(N144="zákl. přenesená",J144,0)</f>
        <v>0</v>
      </c>
      <c r="BH144" s="236">
        <f>IF(N144="sníž. přenesená",J144,0)</f>
        <v>0</v>
      </c>
      <c r="BI144" s="236">
        <f>IF(N144="nulová",J144,0)</f>
        <v>0</v>
      </c>
      <c r="BJ144" s="13" t="s">
        <v>86</v>
      </c>
      <c r="BK144" s="236">
        <f>ROUND(I144*H144,2)</f>
        <v>0</v>
      </c>
      <c r="BL144" s="13" t="s">
        <v>136</v>
      </c>
      <c r="BM144" s="235" t="s">
        <v>175</v>
      </c>
    </row>
    <row r="145" s="11" customFormat="1" ht="25.92" customHeight="1">
      <c r="A145" s="11"/>
      <c r="B145" s="209"/>
      <c r="C145" s="210"/>
      <c r="D145" s="211" t="s">
        <v>77</v>
      </c>
      <c r="E145" s="212" t="s">
        <v>176</v>
      </c>
      <c r="F145" s="212" t="s">
        <v>177</v>
      </c>
      <c r="G145" s="210"/>
      <c r="H145" s="210"/>
      <c r="I145" s="213"/>
      <c r="J145" s="214">
        <f>BK145</f>
        <v>0</v>
      </c>
      <c r="K145" s="210"/>
      <c r="L145" s="215"/>
      <c r="M145" s="216"/>
      <c r="N145" s="217"/>
      <c r="O145" s="217"/>
      <c r="P145" s="218">
        <f>SUM(P146:P147)</f>
        <v>0</v>
      </c>
      <c r="Q145" s="217"/>
      <c r="R145" s="218">
        <f>SUM(R146:R147)</f>
        <v>0</v>
      </c>
      <c r="S145" s="217"/>
      <c r="T145" s="219">
        <f>SUM(T146:T147)</f>
        <v>0</v>
      </c>
      <c r="U145" s="11"/>
      <c r="V145" s="11"/>
      <c r="W145" s="11"/>
      <c r="X145" s="11"/>
      <c r="Y145" s="11"/>
      <c r="Z145" s="11"/>
      <c r="AA145" s="11"/>
      <c r="AB145" s="11"/>
      <c r="AC145" s="11"/>
      <c r="AD145" s="11"/>
      <c r="AE145" s="11"/>
      <c r="AR145" s="220" t="s">
        <v>130</v>
      </c>
      <c r="AT145" s="221" t="s">
        <v>77</v>
      </c>
      <c r="AU145" s="221" t="s">
        <v>78</v>
      </c>
      <c r="AY145" s="220" t="s">
        <v>131</v>
      </c>
      <c r="BK145" s="222">
        <f>SUM(BK146:BK147)</f>
        <v>0</v>
      </c>
    </row>
    <row r="146" s="2" customFormat="1" ht="33" customHeight="1">
      <c r="A146" s="34"/>
      <c r="B146" s="35"/>
      <c r="C146" s="223" t="s">
        <v>150</v>
      </c>
      <c r="D146" s="223" t="s">
        <v>132</v>
      </c>
      <c r="E146" s="224" t="s">
        <v>178</v>
      </c>
      <c r="F146" s="225" t="s">
        <v>179</v>
      </c>
      <c r="G146" s="226" t="s">
        <v>135</v>
      </c>
      <c r="H146" s="227">
        <v>1</v>
      </c>
      <c r="I146" s="228"/>
      <c r="J146" s="229">
        <f>ROUND(I146*H146,2)</f>
        <v>0</v>
      </c>
      <c r="K146" s="230"/>
      <c r="L146" s="40"/>
      <c r="M146" s="231" t="s">
        <v>1</v>
      </c>
      <c r="N146" s="232" t="s">
        <v>43</v>
      </c>
      <c r="O146" s="87"/>
      <c r="P146" s="233">
        <f>O146*H146</f>
        <v>0</v>
      </c>
      <c r="Q146" s="233">
        <v>0</v>
      </c>
      <c r="R146" s="233">
        <f>Q146*H146</f>
        <v>0</v>
      </c>
      <c r="S146" s="233">
        <v>0</v>
      </c>
      <c r="T146" s="234">
        <f>S146*H146</f>
        <v>0</v>
      </c>
      <c r="U146" s="34"/>
      <c r="V146" s="34"/>
      <c r="W146" s="34"/>
      <c r="X146" s="34"/>
      <c r="Y146" s="34"/>
      <c r="Z146" s="34"/>
      <c r="AA146" s="34"/>
      <c r="AB146" s="34"/>
      <c r="AC146" s="34"/>
      <c r="AD146" s="34"/>
      <c r="AE146" s="34"/>
      <c r="AR146" s="235" t="s">
        <v>136</v>
      </c>
      <c r="AT146" s="235" t="s">
        <v>132</v>
      </c>
      <c r="AU146" s="235" t="s">
        <v>86</v>
      </c>
      <c r="AY146" s="13" t="s">
        <v>131</v>
      </c>
      <c r="BE146" s="236">
        <f>IF(N146="základní",J146,0)</f>
        <v>0</v>
      </c>
      <c r="BF146" s="236">
        <f>IF(N146="snížená",J146,0)</f>
        <v>0</v>
      </c>
      <c r="BG146" s="236">
        <f>IF(N146="zákl. přenesená",J146,0)</f>
        <v>0</v>
      </c>
      <c r="BH146" s="236">
        <f>IF(N146="sníž. přenesená",J146,0)</f>
        <v>0</v>
      </c>
      <c r="BI146" s="236">
        <f>IF(N146="nulová",J146,0)</f>
        <v>0</v>
      </c>
      <c r="BJ146" s="13" t="s">
        <v>86</v>
      </c>
      <c r="BK146" s="236">
        <f>ROUND(I146*H146,2)</f>
        <v>0</v>
      </c>
      <c r="BL146" s="13" t="s">
        <v>136</v>
      </c>
      <c r="BM146" s="235" t="s">
        <v>180</v>
      </c>
    </row>
    <row r="147" s="2" customFormat="1" ht="16.5" customHeight="1">
      <c r="A147" s="34"/>
      <c r="B147" s="35"/>
      <c r="C147" s="223" t="s">
        <v>181</v>
      </c>
      <c r="D147" s="223" t="s">
        <v>132</v>
      </c>
      <c r="E147" s="224" t="s">
        <v>182</v>
      </c>
      <c r="F147" s="225" t="s">
        <v>183</v>
      </c>
      <c r="G147" s="226" t="s">
        <v>135</v>
      </c>
      <c r="H147" s="227">
        <v>1</v>
      </c>
      <c r="I147" s="228"/>
      <c r="J147" s="229">
        <f>ROUND(I147*H147,2)</f>
        <v>0</v>
      </c>
      <c r="K147" s="230"/>
      <c r="L147" s="40"/>
      <c r="M147" s="231" t="s">
        <v>1</v>
      </c>
      <c r="N147" s="232" t="s">
        <v>43</v>
      </c>
      <c r="O147" s="87"/>
      <c r="P147" s="233">
        <f>O147*H147</f>
        <v>0</v>
      </c>
      <c r="Q147" s="233">
        <v>0</v>
      </c>
      <c r="R147" s="233">
        <f>Q147*H147</f>
        <v>0</v>
      </c>
      <c r="S147" s="233">
        <v>0</v>
      </c>
      <c r="T147" s="234">
        <f>S147*H147</f>
        <v>0</v>
      </c>
      <c r="U147" s="34"/>
      <c r="V147" s="34"/>
      <c r="W147" s="34"/>
      <c r="X147" s="34"/>
      <c r="Y147" s="34"/>
      <c r="Z147" s="34"/>
      <c r="AA147" s="34"/>
      <c r="AB147" s="34"/>
      <c r="AC147" s="34"/>
      <c r="AD147" s="34"/>
      <c r="AE147" s="34"/>
      <c r="AR147" s="235" t="s">
        <v>136</v>
      </c>
      <c r="AT147" s="235" t="s">
        <v>132</v>
      </c>
      <c r="AU147" s="235" t="s">
        <v>86</v>
      </c>
      <c r="AY147" s="13" t="s">
        <v>131</v>
      </c>
      <c r="BE147" s="236">
        <f>IF(N147="základní",J147,0)</f>
        <v>0</v>
      </c>
      <c r="BF147" s="236">
        <f>IF(N147="snížená",J147,0)</f>
        <v>0</v>
      </c>
      <c r="BG147" s="236">
        <f>IF(N147="zákl. přenesená",J147,0)</f>
        <v>0</v>
      </c>
      <c r="BH147" s="236">
        <f>IF(N147="sníž. přenesená",J147,0)</f>
        <v>0</v>
      </c>
      <c r="BI147" s="236">
        <f>IF(N147="nulová",J147,0)</f>
        <v>0</v>
      </c>
      <c r="BJ147" s="13" t="s">
        <v>86</v>
      </c>
      <c r="BK147" s="236">
        <f>ROUND(I147*H147,2)</f>
        <v>0</v>
      </c>
      <c r="BL147" s="13" t="s">
        <v>136</v>
      </c>
      <c r="BM147" s="235" t="s">
        <v>184</v>
      </c>
    </row>
    <row r="148" s="11" customFormat="1" ht="25.92" customHeight="1">
      <c r="A148" s="11"/>
      <c r="B148" s="209"/>
      <c r="C148" s="210"/>
      <c r="D148" s="211" t="s">
        <v>77</v>
      </c>
      <c r="E148" s="212" t="s">
        <v>185</v>
      </c>
      <c r="F148" s="212" t="s">
        <v>186</v>
      </c>
      <c r="G148" s="210"/>
      <c r="H148" s="210"/>
      <c r="I148" s="213"/>
      <c r="J148" s="214">
        <f>BK148</f>
        <v>0</v>
      </c>
      <c r="K148" s="210"/>
      <c r="L148" s="215"/>
      <c r="M148" s="216"/>
      <c r="N148" s="217"/>
      <c r="O148" s="217"/>
      <c r="P148" s="218">
        <f>SUM(P149:P199)</f>
        <v>0</v>
      </c>
      <c r="Q148" s="217"/>
      <c r="R148" s="218">
        <f>SUM(R149:R199)</f>
        <v>0</v>
      </c>
      <c r="S148" s="217"/>
      <c r="T148" s="219">
        <f>SUM(T149:T199)</f>
        <v>0</v>
      </c>
      <c r="U148" s="11"/>
      <c r="V148" s="11"/>
      <c r="W148" s="11"/>
      <c r="X148" s="11"/>
      <c r="Y148" s="11"/>
      <c r="Z148" s="11"/>
      <c r="AA148" s="11"/>
      <c r="AB148" s="11"/>
      <c r="AC148" s="11"/>
      <c r="AD148" s="11"/>
      <c r="AE148" s="11"/>
      <c r="AR148" s="220" t="s">
        <v>130</v>
      </c>
      <c r="AT148" s="221" t="s">
        <v>77</v>
      </c>
      <c r="AU148" s="221" t="s">
        <v>78</v>
      </c>
      <c r="AY148" s="220" t="s">
        <v>131</v>
      </c>
      <c r="BK148" s="222">
        <f>SUM(BK149:BK199)</f>
        <v>0</v>
      </c>
    </row>
    <row r="149" s="2" customFormat="1" ht="189.75" customHeight="1">
      <c r="A149" s="34"/>
      <c r="B149" s="35"/>
      <c r="C149" s="223" t="s">
        <v>155</v>
      </c>
      <c r="D149" s="223" t="s">
        <v>132</v>
      </c>
      <c r="E149" s="224" t="s">
        <v>187</v>
      </c>
      <c r="F149" s="225" t="s">
        <v>188</v>
      </c>
      <c r="G149" s="226" t="s">
        <v>135</v>
      </c>
      <c r="H149" s="227">
        <v>1</v>
      </c>
      <c r="I149" s="228"/>
      <c r="J149" s="229">
        <f>ROUND(I149*H149,2)</f>
        <v>0</v>
      </c>
      <c r="K149" s="230"/>
      <c r="L149" s="40"/>
      <c r="M149" s="231" t="s">
        <v>1</v>
      </c>
      <c r="N149" s="232" t="s">
        <v>43</v>
      </c>
      <c r="O149" s="87"/>
      <c r="P149" s="233">
        <f>O149*H149</f>
        <v>0</v>
      </c>
      <c r="Q149" s="233">
        <v>0</v>
      </c>
      <c r="R149" s="233">
        <f>Q149*H149</f>
        <v>0</v>
      </c>
      <c r="S149" s="233">
        <v>0</v>
      </c>
      <c r="T149" s="234">
        <f>S149*H149</f>
        <v>0</v>
      </c>
      <c r="U149" s="34"/>
      <c r="V149" s="34"/>
      <c r="W149" s="34"/>
      <c r="X149" s="34"/>
      <c r="Y149" s="34"/>
      <c r="Z149" s="34"/>
      <c r="AA149" s="34"/>
      <c r="AB149" s="34"/>
      <c r="AC149" s="34"/>
      <c r="AD149" s="34"/>
      <c r="AE149" s="34"/>
      <c r="AR149" s="235" t="s">
        <v>136</v>
      </c>
      <c r="AT149" s="235" t="s">
        <v>132</v>
      </c>
      <c r="AU149" s="235" t="s">
        <v>86</v>
      </c>
      <c r="AY149" s="13" t="s">
        <v>131</v>
      </c>
      <c r="BE149" s="236">
        <f>IF(N149="základní",J149,0)</f>
        <v>0</v>
      </c>
      <c r="BF149" s="236">
        <f>IF(N149="snížená",J149,0)</f>
        <v>0</v>
      </c>
      <c r="BG149" s="236">
        <f>IF(N149="zákl. přenesená",J149,0)</f>
        <v>0</v>
      </c>
      <c r="BH149" s="236">
        <f>IF(N149="sníž. přenesená",J149,0)</f>
        <v>0</v>
      </c>
      <c r="BI149" s="236">
        <f>IF(N149="nulová",J149,0)</f>
        <v>0</v>
      </c>
      <c r="BJ149" s="13" t="s">
        <v>86</v>
      </c>
      <c r="BK149" s="236">
        <f>ROUND(I149*H149,2)</f>
        <v>0</v>
      </c>
      <c r="BL149" s="13" t="s">
        <v>136</v>
      </c>
      <c r="BM149" s="235" t="s">
        <v>189</v>
      </c>
    </row>
    <row r="150" s="2" customFormat="1" ht="16.5" customHeight="1">
      <c r="A150" s="34"/>
      <c r="B150" s="35"/>
      <c r="C150" s="223" t="s">
        <v>8</v>
      </c>
      <c r="D150" s="223" t="s">
        <v>132</v>
      </c>
      <c r="E150" s="224" t="s">
        <v>190</v>
      </c>
      <c r="F150" s="225" t="s">
        <v>191</v>
      </c>
      <c r="G150" s="226" t="s">
        <v>135</v>
      </c>
      <c r="H150" s="227">
        <v>1</v>
      </c>
      <c r="I150" s="228"/>
      <c r="J150" s="229">
        <f>ROUND(I150*H150,2)</f>
        <v>0</v>
      </c>
      <c r="K150" s="230"/>
      <c r="L150" s="40"/>
      <c r="M150" s="231" t="s">
        <v>1</v>
      </c>
      <c r="N150" s="232" t="s">
        <v>43</v>
      </c>
      <c r="O150" s="87"/>
      <c r="P150" s="233">
        <f>O150*H150</f>
        <v>0</v>
      </c>
      <c r="Q150" s="233">
        <v>0</v>
      </c>
      <c r="R150" s="233">
        <f>Q150*H150</f>
        <v>0</v>
      </c>
      <c r="S150" s="233">
        <v>0</v>
      </c>
      <c r="T150" s="234">
        <f>S150*H150</f>
        <v>0</v>
      </c>
      <c r="U150" s="34"/>
      <c r="V150" s="34"/>
      <c r="W150" s="34"/>
      <c r="X150" s="34"/>
      <c r="Y150" s="34"/>
      <c r="Z150" s="34"/>
      <c r="AA150" s="34"/>
      <c r="AB150" s="34"/>
      <c r="AC150" s="34"/>
      <c r="AD150" s="34"/>
      <c r="AE150" s="34"/>
      <c r="AR150" s="235" t="s">
        <v>136</v>
      </c>
      <c r="AT150" s="235" t="s">
        <v>132</v>
      </c>
      <c r="AU150" s="235" t="s">
        <v>86</v>
      </c>
      <c r="AY150" s="13" t="s">
        <v>131</v>
      </c>
      <c r="BE150" s="236">
        <f>IF(N150="základní",J150,0)</f>
        <v>0</v>
      </c>
      <c r="BF150" s="236">
        <f>IF(N150="snížená",J150,0)</f>
        <v>0</v>
      </c>
      <c r="BG150" s="236">
        <f>IF(N150="zákl. přenesená",J150,0)</f>
        <v>0</v>
      </c>
      <c r="BH150" s="236">
        <f>IF(N150="sníž. přenesená",J150,0)</f>
        <v>0</v>
      </c>
      <c r="BI150" s="236">
        <f>IF(N150="nulová",J150,0)</f>
        <v>0</v>
      </c>
      <c r="BJ150" s="13" t="s">
        <v>86</v>
      </c>
      <c r="BK150" s="236">
        <f>ROUND(I150*H150,2)</f>
        <v>0</v>
      </c>
      <c r="BL150" s="13" t="s">
        <v>136</v>
      </c>
      <c r="BM150" s="235" t="s">
        <v>192</v>
      </c>
    </row>
    <row r="151" s="2" customFormat="1" ht="16.5" customHeight="1">
      <c r="A151" s="34"/>
      <c r="B151" s="35"/>
      <c r="C151" s="223" t="s">
        <v>159</v>
      </c>
      <c r="D151" s="223" t="s">
        <v>132</v>
      </c>
      <c r="E151" s="224" t="s">
        <v>193</v>
      </c>
      <c r="F151" s="225" t="s">
        <v>194</v>
      </c>
      <c r="G151" s="226" t="s">
        <v>135</v>
      </c>
      <c r="H151" s="227">
        <v>1</v>
      </c>
      <c r="I151" s="228"/>
      <c r="J151" s="229">
        <f>ROUND(I151*H151,2)</f>
        <v>0</v>
      </c>
      <c r="K151" s="230"/>
      <c r="L151" s="40"/>
      <c r="M151" s="231" t="s">
        <v>1</v>
      </c>
      <c r="N151" s="232" t="s">
        <v>43</v>
      </c>
      <c r="O151" s="87"/>
      <c r="P151" s="233">
        <f>O151*H151</f>
        <v>0</v>
      </c>
      <c r="Q151" s="233">
        <v>0</v>
      </c>
      <c r="R151" s="233">
        <f>Q151*H151</f>
        <v>0</v>
      </c>
      <c r="S151" s="233">
        <v>0</v>
      </c>
      <c r="T151" s="234">
        <f>S151*H151</f>
        <v>0</v>
      </c>
      <c r="U151" s="34"/>
      <c r="V151" s="34"/>
      <c r="W151" s="34"/>
      <c r="X151" s="34"/>
      <c r="Y151" s="34"/>
      <c r="Z151" s="34"/>
      <c r="AA151" s="34"/>
      <c r="AB151" s="34"/>
      <c r="AC151" s="34"/>
      <c r="AD151" s="34"/>
      <c r="AE151" s="34"/>
      <c r="AR151" s="235" t="s">
        <v>136</v>
      </c>
      <c r="AT151" s="235" t="s">
        <v>132</v>
      </c>
      <c r="AU151" s="235" t="s">
        <v>86</v>
      </c>
      <c r="AY151" s="13" t="s">
        <v>131</v>
      </c>
      <c r="BE151" s="236">
        <f>IF(N151="základní",J151,0)</f>
        <v>0</v>
      </c>
      <c r="BF151" s="236">
        <f>IF(N151="snížená",J151,0)</f>
        <v>0</v>
      </c>
      <c r="BG151" s="236">
        <f>IF(N151="zákl. přenesená",J151,0)</f>
        <v>0</v>
      </c>
      <c r="BH151" s="236">
        <f>IF(N151="sníž. přenesená",J151,0)</f>
        <v>0</v>
      </c>
      <c r="BI151" s="236">
        <f>IF(N151="nulová",J151,0)</f>
        <v>0</v>
      </c>
      <c r="BJ151" s="13" t="s">
        <v>86</v>
      </c>
      <c r="BK151" s="236">
        <f>ROUND(I151*H151,2)</f>
        <v>0</v>
      </c>
      <c r="BL151" s="13" t="s">
        <v>136</v>
      </c>
      <c r="BM151" s="235" t="s">
        <v>195</v>
      </c>
    </row>
    <row r="152" s="2" customFormat="1" ht="189.75" customHeight="1">
      <c r="A152" s="34"/>
      <c r="B152" s="35"/>
      <c r="C152" s="223" t="s">
        <v>196</v>
      </c>
      <c r="D152" s="223" t="s">
        <v>132</v>
      </c>
      <c r="E152" s="224" t="s">
        <v>197</v>
      </c>
      <c r="F152" s="225" t="s">
        <v>198</v>
      </c>
      <c r="G152" s="226" t="s">
        <v>135</v>
      </c>
      <c r="H152" s="227">
        <v>1</v>
      </c>
      <c r="I152" s="228"/>
      <c r="J152" s="229">
        <f>ROUND(I152*H152,2)</f>
        <v>0</v>
      </c>
      <c r="K152" s="230"/>
      <c r="L152" s="40"/>
      <c r="M152" s="231" t="s">
        <v>1</v>
      </c>
      <c r="N152" s="232" t="s">
        <v>43</v>
      </c>
      <c r="O152" s="87"/>
      <c r="P152" s="233">
        <f>O152*H152</f>
        <v>0</v>
      </c>
      <c r="Q152" s="233">
        <v>0</v>
      </c>
      <c r="R152" s="233">
        <f>Q152*H152</f>
        <v>0</v>
      </c>
      <c r="S152" s="233">
        <v>0</v>
      </c>
      <c r="T152" s="234">
        <f>S152*H152</f>
        <v>0</v>
      </c>
      <c r="U152" s="34"/>
      <c r="V152" s="34"/>
      <c r="W152" s="34"/>
      <c r="X152" s="34"/>
      <c r="Y152" s="34"/>
      <c r="Z152" s="34"/>
      <c r="AA152" s="34"/>
      <c r="AB152" s="34"/>
      <c r="AC152" s="34"/>
      <c r="AD152" s="34"/>
      <c r="AE152" s="34"/>
      <c r="AR152" s="235" t="s">
        <v>136</v>
      </c>
      <c r="AT152" s="235" t="s">
        <v>132</v>
      </c>
      <c r="AU152" s="235" t="s">
        <v>86</v>
      </c>
      <c r="AY152" s="13" t="s">
        <v>131</v>
      </c>
      <c r="BE152" s="236">
        <f>IF(N152="základní",J152,0)</f>
        <v>0</v>
      </c>
      <c r="BF152" s="236">
        <f>IF(N152="snížená",J152,0)</f>
        <v>0</v>
      </c>
      <c r="BG152" s="236">
        <f>IF(N152="zákl. přenesená",J152,0)</f>
        <v>0</v>
      </c>
      <c r="BH152" s="236">
        <f>IF(N152="sníž. přenesená",J152,0)</f>
        <v>0</v>
      </c>
      <c r="BI152" s="236">
        <f>IF(N152="nulová",J152,0)</f>
        <v>0</v>
      </c>
      <c r="BJ152" s="13" t="s">
        <v>86</v>
      </c>
      <c r="BK152" s="236">
        <f>ROUND(I152*H152,2)</f>
        <v>0</v>
      </c>
      <c r="BL152" s="13" t="s">
        <v>136</v>
      </c>
      <c r="BM152" s="235" t="s">
        <v>199</v>
      </c>
    </row>
    <row r="153" s="2" customFormat="1" ht="16.5" customHeight="1">
      <c r="A153" s="34"/>
      <c r="B153" s="35"/>
      <c r="C153" s="223" t="s">
        <v>162</v>
      </c>
      <c r="D153" s="223" t="s">
        <v>132</v>
      </c>
      <c r="E153" s="224" t="s">
        <v>200</v>
      </c>
      <c r="F153" s="225" t="s">
        <v>201</v>
      </c>
      <c r="G153" s="226" t="s">
        <v>135</v>
      </c>
      <c r="H153" s="227">
        <v>1</v>
      </c>
      <c r="I153" s="228"/>
      <c r="J153" s="229">
        <f>ROUND(I153*H153,2)</f>
        <v>0</v>
      </c>
      <c r="K153" s="230"/>
      <c r="L153" s="40"/>
      <c r="M153" s="231" t="s">
        <v>1</v>
      </c>
      <c r="N153" s="232" t="s">
        <v>43</v>
      </c>
      <c r="O153" s="87"/>
      <c r="P153" s="233">
        <f>O153*H153</f>
        <v>0</v>
      </c>
      <c r="Q153" s="233">
        <v>0</v>
      </c>
      <c r="R153" s="233">
        <f>Q153*H153</f>
        <v>0</v>
      </c>
      <c r="S153" s="233">
        <v>0</v>
      </c>
      <c r="T153" s="234">
        <f>S153*H153</f>
        <v>0</v>
      </c>
      <c r="U153" s="34"/>
      <c r="V153" s="34"/>
      <c r="W153" s="34"/>
      <c r="X153" s="34"/>
      <c r="Y153" s="34"/>
      <c r="Z153" s="34"/>
      <c r="AA153" s="34"/>
      <c r="AB153" s="34"/>
      <c r="AC153" s="34"/>
      <c r="AD153" s="34"/>
      <c r="AE153" s="34"/>
      <c r="AR153" s="235" t="s">
        <v>136</v>
      </c>
      <c r="AT153" s="235" t="s">
        <v>132</v>
      </c>
      <c r="AU153" s="235" t="s">
        <v>86</v>
      </c>
      <c r="AY153" s="13" t="s">
        <v>131</v>
      </c>
      <c r="BE153" s="236">
        <f>IF(N153="základní",J153,0)</f>
        <v>0</v>
      </c>
      <c r="BF153" s="236">
        <f>IF(N153="snížená",J153,0)</f>
        <v>0</v>
      </c>
      <c r="BG153" s="236">
        <f>IF(N153="zákl. přenesená",J153,0)</f>
        <v>0</v>
      </c>
      <c r="BH153" s="236">
        <f>IF(N153="sníž. přenesená",J153,0)</f>
        <v>0</v>
      </c>
      <c r="BI153" s="236">
        <f>IF(N153="nulová",J153,0)</f>
        <v>0</v>
      </c>
      <c r="BJ153" s="13" t="s">
        <v>86</v>
      </c>
      <c r="BK153" s="236">
        <f>ROUND(I153*H153,2)</f>
        <v>0</v>
      </c>
      <c r="BL153" s="13" t="s">
        <v>136</v>
      </c>
      <c r="BM153" s="235" t="s">
        <v>202</v>
      </c>
    </row>
    <row r="154" s="2" customFormat="1" ht="168" customHeight="1">
      <c r="A154" s="34"/>
      <c r="B154" s="35"/>
      <c r="C154" s="223" t="s">
        <v>203</v>
      </c>
      <c r="D154" s="223" t="s">
        <v>132</v>
      </c>
      <c r="E154" s="224" t="s">
        <v>204</v>
      </c>
      <c r="F154" s="225" t="s">
        <v>205</v>
      </c>
      <c r="G154" s="226" t="s">
        <v>135</v>
      </c>
      <c r="H154" s="227">
        <v>1</v>
      </c>
      <c r="I154" s="228"/>
      <c r="J154" s="229">
        <f>ROUND(I154*H154,2)</f>
        <v>0</v>
      </c>
      <c r="K154" s="230"/>
      <c r="L154" s="40"/>
      <c r="M154" s="231" t="s">
        <v>1</v>
      </c>
      <c r="N154" s="232" t="s">
        <v>43</v>
      </c>
      <c r="O154" s="87"/>
      <c r="P154" s="233">
        <f>O154*H154</f>
        <v>0</v>
      </c>
      <c r="Q154" s="233">
        <v>0</v>
      </c>
      <c r="R154" s="233">
        <f>Q154*H154</f>
        <v>0</v>
      </c>
      <c r="S154" s="233">
        <v>0</v>
      </c>
      <c r="T154" s="234">
        <f>S154*H154</f>
        <v>0</v>
      </c>
      <c r="U154" s="34"/>
      <c r="V154" s="34"/>
      <c r="W154" s="34"/>
      <c r="X154" s="34"/>
      <c r="Y154" s="34"/>
      <c r="Z154" s="34"/>
      <c r="AA154" s="34"/>
      <c r="AB154" s="34"/>
      <c r="AC154" s="34"/>
      <c r="AD154" s="34"/>
      <c r="AE154" s="34"/>
      <c r="AR154" s="235" t="s">
        <v>136</v>
      </c>
      <c r="AT154" s="235" t="s">
        <v>132</v>
      </c>
      <c r="AU154" s="235" t="s">
        <v>86</v>
      </c>
      <c r="AY154" s="13" t="s">
        <v>131</v>
      </c>
      <c r="BE154" s="236">
        <f>IF(N154="základní",J154,0)</f>
        <v>0</v>
      </c>
      <c r="BF154" s="236">
        <f>IF(N154="snížená",J154,0)</f>
        <v>0</v>
      </c>
      <c r="BG154" s="236">
        <f>IF(N154="zákl. přenesená",J154,0)</f>
        <v>0</v>
      </c>
      <c r="BH154" s="236">
        <f>IF(N154="sníž. přenesená",J154,0)</f>
        <v>0</v>
      </c>
      <c r="BI154" s="236">
        <f>IF(N154="nulová",J154,0)</f>
        <v>0</v>
      </c>
      <c r="BJ154" s="13" t="s">
        <v>86</v>
      </c>
      <c r="BK154" s="236">
        <f>ROUND(I154*H154,2)</f>
        <v>0</v>
      </c>
      <c r="BL154" s="13" t="s">
        <v>136</v>
      </c>
      <c r="BM154" s="235" t="s">
        <v>206</v>
      </c>
    </row>
    <row r="155" s="2" customFormat="1" ht="21.75" customHeight="1">
      <c r="A155" s="34"/>
      <c r="B155" s="35"/>
      <c r="C155" s="223" t="s">
        <v>166</v>
      </c>
      <c r="D155" s="223" t="s">
        <v>132</v>
      </c>
      <c r="E155" s="224" t="s">
        <v>207</v>
      </c>
      <c r="F155" s="225" t="s">
        <v>208</v>
      </c>
      <c r="G155" s="226" t="s">
        <v>135</v>
      </c>
      <c r="H155" s="227">
        <v>1</v>
      </c>
      <c r="I155" s="228"/>
      <c r="J155" s="229">
        <f>ROUND(I155*H155,2)</f>
        <v>0</v>
      </c>
      <c r="K155" s="230"/>
      <c r="L155" s="40"/>
      <c r="M155" s="231" t="s">
        <v>1</v>
      </c>
      <c r="N155" s="232" t="s">
        <v>43</v>
      </c>
      <c r="O155" s="87"/>
      <c r="P155" s="233">
        <f>O155*H155</f>
        <v>0</v>
      </c>
      <c r="Q155" s="233">
        <v>0</v>
      </c>
      <c r="R155" s="233">
        <f>Q155*H155</f>
        <v>0</v>
      </c>
      <c r="S155" s="233">
        <v>0</v>
      </c>
      <c r="T155" s="234">
        <f>S155*H155</f>
        <v>0</v>
      </c>
      <c r="U155" s="34"/>
      <c r="V155" s="34"/>
      <c r="W155" s="34"/>
      <c r="X155" s="34"/>
      <c r="Y155" s="34"/>
      <c r="Z155" s="34"/>
      <c r="AA155" s="34"/>
      <c r="AB155" s="34"/>
      <c r="AC155" s="34"/>
      <c r="AD155" s="34"/>
      <c r="AE155" s="34"/>
      <c r="AR155" s="235" t="s">
        <v>136</v>
      </c>
      <c r="AT155" s="235" t="s">
        <v>132</v>
      </c>
      <c r="AU155" s="235" t="s">
        <v>86</v>
      </c>
      <c r="AY155" s="13" t="s">
        <v>131</v>
      </c>
      <c r="BE155" s="236">
        <f>IF(N155="základní",J155,0)</f>
        <v>0</v>
      </c>
      <c r="BF155" s="236">
        <f>IF(N155="snížená",J155,0)</f>
        <v>0</v>
      </c>
      <c r="BG155" s="236">
        <f>IF(N155="zákl. přenesená",J155,0)</f>
        <v>0</v>
      </c>
      <c r="BH155" s="236">
        <f>IF(N155="sníž. přenesená",J155,0)</f>
        <v>0</v>
      </c>
      <c r="BI155" s="236">
        <f>IF(N155="nulová",J155,0)</f>
        <v>0</v>
      </c>
      <c r="BJ155" s="13" t="s">
        <v>86</v>
      </c>
      <c r="BK155" s="236">
        <f>ROUND(I155*H155,2)</f>
        <v>0</v>
      </c>
      <c r="BL155" s="13" t="s">
        <v>136</v>
      </c>
      <c r="BM155" s="235" t="s">
        <v>209</v>
      </c>
    </row>
    <row r="156" s="2" customFormat="1" ht="55.5" customHeight="1">
      <c r="A156" s="34"/>
      <c r="B156" s="35"/>
      <c r="C156" s="223" t="s">
        <v>7</v>
      </c>
      <c r="D156" s="223" t="s">
        <v>132</v>
      </c>
      <c r="E156" s="224" t="s">
        <v>210</v>
      </c>
      <c r="F156" s="225" t="s">
        <v>211</v>
      </c>
      <c r="G156" s="226" t="s">
        <v>135</v>
      </c>
      <c r="H156" s="227">
        <v>1</v>
      </c>
      <c r="I156" s="228"/>
      <c r="J156" s="229">
        <f>ROUND(I156*H156,2)</f>
        <v>0</v>
      </c>
      <c r="K156" s="230"/>
      <c r="L156" s="40"/>
      <c r="M156" s="231" t="s">
        <v>1</v>
      </c>
      <c r="N156" s="232" t="s">
        <v>43</v>
      </c>
      <c r="O156" s="87"/>
      <c r="P156" s="233">
        <f>O156*H156</f>
        <v>0</v>
      </c>
      <c r="Q156" s="233">
        <v>0</v>
      </c>
      <c r="R156" s="233">
        <f>Q156*H156</f>
        <v>0</v>
      </c>
      <c r="S156" s="233">
        <v>0</v>
      </c>
      <c r="T156" s="234">
        <f>S156*H156</f>
        <v>0</v>
      </c>
      <c r="U156" s="34"/>
      <c r="V156" s="34"/>
      <c r="W156" s="34"/>
      <c r="X156" s="34"/>
      <c r="Y156" s="34"/>
      <c r="Z156" s="34"/>
      <c r="AA156" s="34"/>
      <c r="AB156" s="34"/>
      <c r="AC156" s="34"/>
      <c r="AD156" s="34"/>
      <c r="AE156" s="34"/>
      <c r="AR156" s="235" t="s">
        <v>136</v>
      </c>
      <c r="AT156" s="235" t="s">
        <v>132</v>
      </c>
      <c r="AU156" s="235" t="s">
        <v>86</v>
      </c>
      <c r="AY156" s="13" t="s">
        <v>131</v>
      </c>
      <c r="BE156" s="236">
        <f>IF(N156="základní",J156,0)</f>
        <v>0</v>
      </c>
      <c r="BF156" s="236">
        <f>IF(N156="snížená",J156,0)</f>
        <v>0</v>
      </c>
      <c r="BG156" s="236">
        <f>IF(N156="zákl. přenesená",J156,0)</f>
        <v>0</v>
      </c>
      <c r="BH156" s="236">
        <f>IF(N156="sníž. přenesená",J156,0)</f>
        <v>0</v>
      </c>
      <c r="BI156" s="236">
        <f>IF(N156="nulová",J156,0)</f>
        <v>0</v>
      </c>
      <c r="BJ156" s="13" t="s">
        <v>86</v>
      </c>
      <c r="BK156" s="236">
        <f>ROUND(I156*H156,2)</f>
        <v>0</v>
      </c>
      <c r="BL156" s="13" t="s">
        <v>136</v>
      </c>
      <c r="BM156" s="235" t="s">
        <v>212</v>
      </c>
    </row>
    <row r="157" s="2" customFormat="1" ht="21.75" customHeight="1">
      <c r="A157" s="34"/>
      <c r="B157" s="35"/>
      <c r="C157" s="223" t="s">
        <v>171</v>
      </c>
      <c r="D157" s="223" t="s">
        <v>132</v>
      </c>
      <c r="E157" s="224" t="s">
        <v>213</v>
      </c>
      <c r="F157" s="225" t="s">
        <v>214</v>
      </c>
      <c r="G157" s="226" t="s">
        <v>135</v>
      </c>
      <c r="H157" s="227">
        <v>1</v>
      </c>
      <c r="I157" s="228"/>
      <c r="J157" s="229">
        <f>ROUND(I157*H157,2)</f>
        <v>0</v>
      </c>
      <c r="K157" s="230"/>
      <c r="L157" s="40"/>
      <c r="M157" s="231" t="s">
        <v>1</v>
      </c>
      <c r="N157" s="232" t="s">
        <v>43</v>
      </c>
      <c r="O157" s="87"/>
      <c r="P157" s="233">
        <f>O157*H157</f>
        <v>0</v>
      </c>
      <c r="Q157" s="233">
        <v>0</v>
      </c>
      <c r="R157" s="233">
        <f>Q157*H157</f>
        <v>0</v>
      </c>
      <c r="S157" s="233">
        <v>0</v>
      </c>
      <c r="T157" s="234">
        <f>S157*H157</f>
        <v>0</v>
      </c>
      <c r="U157" s="34"/>
      <c r="V157" s="34"/>
      <c r="W157" s="34"/>
      <c r="X157" s="34"/>
      <c r="Y157" s="34"/>
      <c r="Z157" s="34"/>
      <c r="AA157" s="34"/>
      <c r="AB157" s="34"/>
      <c r="AC157" s="34"/>
      <c r="AD157" s="34"/>
      <c r="AE157" s="34"/>
      <c r="AR157" s="235" t="s">
        <v>136</v>
      </c>
      <c r="AT157" s="235" t="s">
        <v>132</v>
      </c>
      <c r="AU157" s="235" t="s">
        <v>86</v>
      </c>
      <c r="AY157" s="13" t="s">
        <v>131</v>
      </c>
      <c r="BE157" s="236">
        <f>IF(N157="základní",J157,0)</f>
        <v>0</v>
      </c>
      <c r="BF157" s="236">
        <f>IF(N157="snížená",J157,0)</f>
        <v>0</v>
      </c>
      <c r="BG157" s="236">
        <f>IF(N157="zákl. přenesená",J157,0)</f>
        <v>0</v>
      </c>
      <c r="BH157" s="236">
        <f>IF(N157="sníž. přenesená",J157,0)</f>
        <v>0</v>
      </c>
      <c r="BI157" s="236">
        <f>IF(N157="nulová",J157,0)</f>
        <v>0</v>
      </c>
      <c r="BJ157" s="13" t="s">
        <v>86</v>
      </c>
      <c r="BK157" s="236">
        <f>ROUND(I157*H157,2)</f>
        <v>0</v>
      </c>
      <c r="BL157" s="13" t="s">
        <v>136</v>
      </c>
      <c r="BM157" s="235" t="s">
        <v>215</v>
      </c>
    </row>
    <row r="158" s="2" customFormat="1" ht="66.75" customHeight="1">
      <c r="A158" s="34"/>
      <c r="B158" s="35"/>
      <c r="C158" s="223" t="s">
        <v>216</v>
      </c>
      <c r="D158" s="223" t="s">
        <v>132</v>
      </c>
      <c r="E158" s="224" t="s">
        <v>217</v>
      </c>
      <c r="F158" s="225" t="s">
        <v>218</v>
      </c>
      <c r="G158" s="226" t="s">
        <v>135</v>
      </c>
      <c r="H158" s="227">
        <v>1</v>
      </c>
      <c r="I158" s="228"/>
      <c r="J158" s="229">
        <f>ROUND(I158*H158,2)</f>
        <v>0</v>
      </c>
      <c r="K158" s="230"/>
      <c r="L158" s="40"/>
      <c r="M158" s="231" t="s">
        <v>1</v>
      </c>
      <c r="N158" s="232" t="s">
        <v>43</v>
      </c>
      <c r="O158" s="87"/>
      <c r="P158" s="233">
        <f>O158*H158</f>
        <v>0</v>
      </c>
      <c r="Q158" s="233">
        <v>0</v>
      </c>
      <c r="R158" s="233">
        <f>Q158*H158</f>
        <v>0</v>
      </c>
      <c r="S158" s="233">
        <v>0</v>
      </c>
      <c r="T158" s="234">
        <f>S158*H158</f>
        <v>0</v>
      </c>
      <c r="U158" s="34"/>
      <c r="V158" s="34"/>
      <c r="W158" s="34"/>
      <c r="X158" s="34"/>
      <c r="Y158" s="34"/>
      <c r="Z158" s="34"/>
      <c r="AA158" s="34"/>
      <c r="AB158" s="34"/>
      <c r="AC158" s="34"/>
      <c r="AD158" s="34"/>
      <c r="AE158" s="34"/>
      <c r="AR158" s="235" t="s">
        <v>136</v>
      </c>
      <c r="AT158" s="235" t="s">
        <v>132</v>
      </c>
      <c r="AU158" s="235" t="s">
        <v>86</v>
      </c>
      <c r="AY158" s="13" t="s">
        <v>131</v>
      </c>
      <c r="BE158" s="236">
        <f>IF(N158="základní",J158,0)</f>
        <v>0</v>
      </c>
      <c r="BF158" s="236">
        <f>IF(N158="snížená",J158,0)</f>
        <v>0</v>
      </c>
      <c r="BG158" s="236">
        <f>IF(N158="zákl. přenesená",J158,0)</f>
        <v>0</v>
      </c>
      <c r="BH158" s="236">
        <f>IF(N158="sníž. přenesená",J158,0)</f>
        <v>0</v>
      </c>
      <c r="BI158" s="236">
        <f>IF(N158="nulová",J158,0)</f>
        <v>0</v>
      </c>
      <c r="BJ158" s="13" t="s">
        <v>86</v>
      </c>
      <c r="BK158" s="236">
        <f>ROUND(I158*H158,2)</f>
        <v>0</v>
      </c>
      <c r="BL158" s="13" t="s">
        <v>136</v>
      </c>
      <c r="BM158" s="235" t="s">
        <v>219</v>
      </c>
    </row>
    <row r="159" s="2" customFormat="1" ht="16.5" customHeight="1">
      <c r="A159" s="34"/>
      <c r="B159" s="35"/>
      <c r="C159" s="223" t="s">
        <v>175</v>
      </c>
      <c r="D159" s="223" t="s">
        <v>132</v>
      </c>
      <c r="E159" s="224" t="s">
        <v>220</v>
      </c>
      <c r="F159" s="225" t="s">
        <v>221</v>
      </c>
      <c r="G159" s="226" t="s">
        <v>135</v>
      </c>
      <c r="H159" s="227">
        <v>2</v>
      </c>
      <c r="I159" s="228"/>
      <c r="J159" s="229">
        <f>ROUND(I159*H159,2)</f>
        <v>0</v>
      </c>
      <c r="K159" s="230"/>
      <c r="L159" s="40"/>
      <c r="M159" s="231" t="s">
        <v>1</v>
      </c>
      <c r="N159" s="232" t="s">
        <v>43</v>
      </c>
      <c r="O159" s="87"/>
      <c r="P159" s="233">
        <f>O159*H159</f>
        <v>0</v>
      </c>
      <c r="Q159" s="233">
        <v>0</v>
      </c>
      <c r="R159" s="233">
        <f>Q159*H159</f>
        <v>0</v>
      </c>
      <c r="S159" s="233">
        <v>0</v>
      </c>
      <c r="T159" s="234">
        <f>S159*H159</f>
        <v>0</v>
      </c>
      <c r="U159" s="34"/>
      <c r="V159" s="34"/>
      <c r="W159" s="34"/>
      <c r="X159" s="34"/>
      <c r="Y159" s="34"/>
      <c r="Z159" s="34"/>
      <c r="AA159" s="34"/>
      <c r="AB159" s="34"/>
      <c r="AC159" s="34"/>
      <c r="AD159" s="34"/>
      <c r="AE159" s="34"/>
      <c r="AR159" s="235" t="s">
        <v>136</v>
      </c>
      <c r="AT159" s="235" t="s">
        <v>132</v>
      </c>
      <c r="AU159" s="235" t="s">
        <v>86</v>
      </c>
      <c r="AY159" s="13" t="s">
        <v>131</v>
      </c>
      <c r="BE159" s="236">
        <f>IF(N159="základní",J159,0)</f>
        <v>0</v>
      </c>
      <c r="BF159" s="236">
        <f>IF(N159="snížená",J159,0)</f>
        <v>0</v>
      </c>
      <c r="BG159" s="236">
        <f>IF(N159="zákl. přenesená",J159,0)</f>
        <v>0</v>
      </c>
      <c r="BH159" s="236">
        <f>IF(N159="sníž. přenesená",J159,0)</f>
        <v>0</v>
      </c>
      <c r="BI159" s="236">
        <f>IF(N159="nulová",J159,0)</f>
        <v>0</v>
      </c>
      <c r="BJ159" s="13" t="s">
        <v>86</v>
      </c>
      <c r="BK159" s="236">
        <f>ROUND(I159*H159,2)</f>
        <v>0</v>
      </c>
      <c r="BL159" s="13" t="s">
        <v>136</v>
      </c>
      <c r="BM159" s="235" t="s">
        <v>222</v>
      </c>
    </row>
    <row r="160" s="2" customFormat="1" ht="16.5" customHeight="1">
      <c r="A160" s="34"/>
      <c r="B160" s="35"/>
      <c r="C160" s="223" t="s">
        <v>223</v>
      </c>
      <c r="D160" s="223" t="s">
        <v>132</v>
      </c>
      <c r="E160" s="224" t="s">
        <v>224</v>
      </c>
      <c r="F160" s="225" t="s">
        <v>225</v>
      </c>
      <c r="G160" s="226" t="s">
        <v>135</v>
      </c>
      <c r="H160" s="227">
        <v>2</v>
      </c>
      <c r="I160" s="228"/>
      <c r="J160" s="229">
        <f>ROUND(I160*H160,2)</f>
        <v>0</v>
      </c>
      <c r="K160" s="230"/>
      <c r="L160" s="40"/>
      <c r="M160" s="231" t="s">
        <v>1</v>
      </c>
      <c r="N160" s="232" t="s">
        <v>43</v>
      </c>
      <c r="O160" s="87"/>
      <c r="P160" s="233">
        <f>O160*H160</f>
        <v>0</v>
      </c>
      <c r="Q160" s="233">
        <v>0</v>
      </c>
      <c r="R160" s="233">
        <f>Q160*H160</f>
        <v>0</v>
      </c>
      <c r="S160" s="233">
        <v>0</v>
      </c>
      <c r="T160" s="234">
        <f>S160*H160</f>
        <v>0</v>
      </c>
      <c r="U160" s="34"/>
      <c r="V160" s="34"/>
      <c r="W160" s="34"/>
      <c r="X160" s="34"/>
      <c r="Y160" s="34"/>
      <c r="Z160" s="34"/>
      <c r="AA160" s="34"/>
      <c r="AB160" s="34"/>
      <c r="AC160" s="34"/>
      <c r="AD160" s="34"/>
      <c r="AE160" s="34"/>
      <c r="AR160" s="235" t="s">
        <v>136</v>
      </c>
      <c r="AT160" s="235" t="s">
        <v>132</v>
      </c>
      <c r="AU160" s="235" t="s">
        <v>86</v>
      </c>
      <c r="AY160" s="13" t="s">
        <v>131</v>
      </c>
      <c r="BE160" s="236">
        <f>IF(N160="základní",J160,0)</f>
        <v>0</v>
      </c>
      <c r="BF160" s="236">
        <f>IF(N160="snížená",J160,0)</f>
        <v>0</v>
      </c>
      <c r="BG160" s="236">
        <f>IF(N160="zákl. přenesená",J160,0)</f>
        <v>0</v>
      </c>
      <c r="BH160" s="236">
        <f>IF(N160="sníž. přenesená",J160,0)</f>
        <v>0</v>
      </c>
      <c r="BI160" s="236">
        <f>IF(N160="nulová",J160,0)</f>
        <v>0</v>
      </c>
      <c r="BJ160" s="13" t="s">
        <v>86</v>
      </c>
      <c r="BK160" s="236">
        <f>ROUND(I160*H160,2)</f>
        <v>0</v>
      </c>
      <c r="BL160" s="13" t="s">
        <v>136</v>
      </c>
      <c r="BM160" s="235" t="s">
        <v>226</v>
      </c>
    </row>
    <row r="161" s="2" customFormat="1" ht="16.5" customHeight="1">
      <c r="A161" s="34"/>
      <c r="B161" s="35"/>
      <c r="C161" s="223" t="s">
        <v>180</v>
      </c>
      <c r="D161" s="223" t="s">
        <v>132</v>
      </c>
      <c r="E161" s="224" t="s">
        <v>227</v>
      </c>
      <c r="F161" s="225" t="s">
        <v>228</v>
      </c>
      <c r="G161" s="226" t="s">
        <v>135</v>
      </c>
      <c r="H161" s="227">
        <v>2</v>
      </c>
      <c r="I161" s="228"/>
      <c r="J161" s="229">
        <f>ROUND(I161*H161,2)</f>
        <v>0</v>
      </c>
      <c r="K161" s="230"/>
      <c r="L161" s="40"/>
      <c r="M161" s="231" t="s">
        <v>1</v>
      </c>
      <c r="N161" s="232" t="s">
        <v>43</v>
      </c>
      <c r="O161" s="87"/>
      <c r="P161" s="233">
        <f>O161*H161</f>
        <v>0</v>
      </c>
      <c r="Q161" s="233">
        <v>0</v>
      </c>
      <c r="R161" s="233">
        <f>Q161*H161</f>
        <v>0</v>
      </c>
      <c r="S161" s="233">
        <v>0</v>
      </c>
      <c r="T161" s="234">
        <f>S161*H161</f>
        <v>0</v>
      </c>
      <c r="U161" s="34"/>
      <c r="V161" s="34"/>
      <c r="W161" s="34"/>
      <c r="X161" s="34"/>
      <c r="Y161" s="34"/>
      <c r="Z161" s="34"/>
      <c r="AA161" s="34"/>
      <c r="AB161" s="34"/>
      <c r="AC161" s="34"/>
      <c r="AD161" s="34"/>
      <c r="AE161" s="34"/>
      <c r="AR161" s="235" t="s">
        <v>136</v>
      </c>
      <c r="AT161" s="235" t="s">
        <v>132</v>
      </c>
      <c r="AU161" s="235" t="s">
        <v>86</v>
      </c>
      <c r="AY161" s="13" t="s">
        <v>131</v>
      </c>
      <c r="BE161" s="236">
        <f>IF(N161="základní",J161,0)</f>
        <v>0</v>
      </c>
      <c r="BF161" s="236">
        <f>IF(N161="snížená",J161,0)</f>
        <v>0</v>
      </c>
      <c r="BG161" s="236">
        <f>IF(N161="zákl. přenesená",J161,0)</f>
        <v>0</v>
      </c>
      <c r="BH161" s="236">
        <f>IF(N161="sníž. přenesená",J161,0)</f>
        <v>0</v>
      </c>
      <c r="BI161" s="236">
        <f>IF(N161="nulová",J161,0)</f>
        <v>0</v>
      </c>
      <c r="BJ161" s="13" t="s">
        <v>86</v>
      </c>
      <c r="BK161" s="236">
        <f>ROUND(I161*H161,2)</f>
        <v>0</v>
      </c>
      <c r="BL161" s="13" t="s">
        <v>136</v>
      </c>
      <c r="BM161" s="235" t="s">
        <v>229</v>
      </c>
    </row>
    <row r="162" s="2" customFormat="1" ht="16.5" customHeight="1">
      <c r="A162" s="34"/>
      <c r="B162" s="35"/>
      <c r="C162" s="223" t="s">
        <v>230</v>
      </c>
      <c r="D162" s="223" t="s">
        <v>132</v>
      </c>
      <c r="E162" s="224" t="s">
        <v>231</v>
      </c>
      <c r="F162" s="225" t="s">
        <v>232</v>
      </c>
      <c r="G162" s="226" t="s">
        <v>135</v>
      </c>
      <c r="H162" s="227">
        <v>1</v>
      </c>
      <c r="I162" s="228"/>
      <c r="J162" s="229">
        <f>ROUND(I162*H162,2)</f>
        <v>0</v>
      </c>
      <c r="K162" s="230"/>
      <c r="L162" s="40"/>
      <c r="M162" s="231" t="s">
        <v>1</v>
      </c>
      <c r="N162" s="232" t="s">
        <v>43</v>
      </c>
      <c r="O162" s="87"/>
      <c r="P162" s="233">
        <f>O162*H162</f>
        <v>0</v>
      </c>
      <c r="Q162" s="233">
        <v>0</v>
      </c>
      <c r="R162" s="233">
        <f>Q162*H162</f>
        <v>0</v>
      </c>
      <c r="S162" s="233">
        <v>0</v>
      </c>
      <c r="T162" s="234">
        <f>S162*H162</f>
        <v>0</v>
      </c>
      <c r="U162" s="34"/>
      <c r="V162" s="34"/>
      <c r="W162" s="34"/>
      <c r="X162" s="34"/>
      <c r="Y162" s="34"/>
      <c r="Z162" s="34"/>
      <c r="AA162" s="34"/>
      <c r="AB162" s="34"/>
      <c r="AC162" s="34"/>
      <c r="AD162" s="34"/>
      <c r="AE162" s="34"/>
      <c r="AR162" s="235" t="s">
        <v>136</v>
      </c>
      <c r="AT162" s="235" t="s">
        <v>132</v>
      </c>
      <c r="AU162" s="235" t="s">
        <v>86</v>
      </c>
      <c r="AY162" s="13" t="s">
        <v>131</v>
      </c>
      <c r="BE162" s="236">
        <f>IF(N162="základní",J162,0)</f>
        <v>0</v>
      </c>
      <c r="BF162" s="236">
        <f>IF(N162="snížená",J162,0)</f>
        <v>0</v>
      </c>
      <c r="BG162" s="236">
        <f>IF(N162="zákl. přenesená",J162,0)</f>
        <v>0</v>
      </c>
      <c r="BH162" s="236">
        <f>IF(N162="sníž. přenesená",J162,0)</f>
        <v>0</v>
      </c>
      <c r="BI162" s="236">
        <f>IF(N162="nulová",J162,0)</f>
        <v>0</v>
      </c>
      <c r="BJ162" s="13" t="s">
        <v>86</v>
      </c>
      <c r="BK162" s="236">
        <f>ROUND(I162*H162,2)</f>
        <v>0</v>
      </c>
      <c r="BL162" s="13" t="s">
        <v>136</v>
      </c>
      <c r="BM162" s="235" t="s">
        <v>233</v>
      </c>
    </row>
    <row r="163" s="2" customFormat="1" ht="16.5" customHeight="1">
      <c r="A163" s="34"/>
      <c r="B163" s="35"/>
      <c r="C163" s="223" t="s">
        <v>184</v>
      </c>
      <c r="D163" s="223" t="s">
        <v>132</v>
      </c>
      <c r="E163" s="224" t="s">
        <v>234</v>
      </c>
      <c r="F163" s="225" t="s">
        <v>235</v>
      </c>
      <c r="G163" s="226" t="s">
        <v>135</v>
      </c>
      <c r="H163" s="227">
        <v>2</v>
      </c>
      <c r="I163" s="228"/>
      <c r="J163" s="229">
        <f>ROUND(I163*H163,2)</f>
        <v>0</v>
      </c>
      <c r="K163" s="230"/>
      <c r="L163" s="40"/>
      <c r="M163" s="231" t="s">
        <v>1</v>
      </c>
      <c r="N163" s="232" t="s">
        <v>43</v>
      </c>
      <c r="O163" s="87"/>
      <c r="P163" s="233">
        <f>O163*H163</f>
        <v>0</v>
      </c>
      <c r="Q163" s="233">
        <v>0</v>
      </c>
      <c r="R163" s="233">
        <f>Q163*H163</f>
        <v>0</v>
      </c>
      <c r="S163" s="233">
        <v>0</v>
      </c>
      <c r="T163" s="234">
        <f>S163*H163</f>
        <v>0</v>
      </c>
      <c r="U163" s="34"/>
      <c r="V163" s="34"/>
      <c r="W163" s="34"/>
      <c r="X163" s="34"/>
      <c r="Y163" s="34"/>
      <c r="Z163" s="34"/>
      <c r="AA163" s="34"/>
      <c r="AB163" s="34"/>
      <c r="AC163" s="34"/>
      <c r="AD163" s="34"/>
      <c r="AE163" s="34"/>
      <c r="AR163" s="235" t="s">
        <v>136</v>
      </c>
      <c r="AT163" s="235" t="s">
        <v>132</v>
      </c>
      <c r="AU163" s="235" t="s">
        <v>86</v>
      </c>
      <c r="AY163" s="13" t="s">
        <v>131</v>
      </c>
      <c r="BE163" s="236">
        <f>IF(N163="základní",J163,0)</f>
        <v>0</v>
      </c>
      <c r="BF163" s="236">
        <f>IF(N163="snížená",J163,0)</f>
        <v>0</v>
      </c>
      <c r="BG163" s="236">
        <f>IF(N163="zákl. přenesená",J163,0)</f>
        <v>0</v>
      </c>
      <c r="BH163" s="236">
        <f>IF(N163="sníž. přenesená",J163,0)</f>
        <v>0</v>
      </c>
      <c r="BI163" s="236">
        <f>IF(N163="nulová",J163,0)</f>
        <v>0</v>
      </c>
      <c r="BJ163" s="13" t="s">
        <v>86</v>
      </c>
      <c r="BK163" s="236">
        <f>ROUND(I163*H163,2)</f>
        <v>0</v>
      </c>
      <c r="BL163" s="13" t="s">
        <v>136</v>
      </c>
      <c r="BM163" s="235" t="s">
        <v>236</v>
      </c>
    </row>
    <row r="164" s="2" customFormat="1" ht="16.5" customHeight="1">
      <c r="A164" s="34"/>
      <c r="B164" s="35"/>
      <c r="C164" s="223" t="s">
        <v>237</v>
      </c>
      <c r="D164" s="223" t="s">
        <v>132</v>
      </c>
      <c r="E164" s="224" t="s">
        <v>238</v>
      </c>
      <c r="F164" s="225" t="s">
        <v>239</v>
      </c>
      <c r="G164" s="226" t="s">
        <v>135</v>
      </c>
      <c r="H164" s="227">
        <v>1</v>
      </c>
      <c r="I164" s="228"/>
      <c r="J164" s="229">
        <f>ROUND(I164*H164,2)</f>
        <v>0</v>
      </c>
      <c r="K164" s="230"/>
      <c r="L164" s="40"/>
      <c r="M164" s="231" t="s">
        <v>1</v>
      </c>
      <c r="N164" s="232" t="s">
        <v>43</v>
      </c>
      <c r="O164" s="87"/>
      <c r="P164" s="233">
        <f>O164*H164</f>
        <v>0</v>
      </c>
      <c r="Q164" s="233">
        <v>0</v>
      </c>
      <c r="R164" s="233">
        <f>Q164*H164</f>
        <v>0</v>
      </c>
      <c r="S164" s="233">
        <v>0</v>
      </c>
      <c r="T164" s="234">
        <f>S164*H164</f>
        <v>0</v>
      </c>
      <c r="U164" s="34"/>
      <c r="V164" s="34"/>
      <c r="W164" s="34"/>
      <c r="X164" s="34"/>
      <c r="Y164" s="34"/>
      <c r="Z164" s="34"/>
      <c r="AA164" s="34"/>
      <c r="AB164" s="34"/>
      <c r="AC164" s="34"/>
      <c r="AD164" s="34"/>
      <c r="AE164" s="34"/>
      <c r="AR164" s="235" t="s">
        <v>136</v>
      </c>
      <c r="AT164" s="235" t="s">
        <v>132</v>
      </c>
      <c r="AU164" s="235" t="s">
        <v>86</v>
      </c>
      <c r="AY164" s="13" t="s">
        <v>131</v>
      </c>
      <c r="BE164" s="236">
        <f>IF(N164="základní",J164,0)</f>
        <v>0</v>
      </c>
      <c r="BF164" s="236">
        <f>IF(N164="snížená",J164,0)</f>
        <v>0</v>
      </c>
      <c r="BG164" s="236">
        <f>IF(N164="zákl. přenesená",J164,0)</f>
        <v>0</v>
      </c>
      <c r="BH164" s="236">
        <f>IF(N164="sníž. přenesená",J164,0)</f>
        <v>0</v>
      </c>
      <c r="BI164" s="236">
        <f>IF(N164="nulová",J164,0)</f>
        <v>0</v>
      </c>
      <c r="BJ164" s="13" t="s">
        <v>86</v>
      </c>
      <c r="BK164" s="236">
        <f>ROUND(I164*H164,2)</f>
        <v>0</v>
      </c>
      <c r="BL164" s="13" t="s">
        <v>136</v>
      </c>
      <c r="BM164" s="235" t="s">
        <v>240</v>
      </c>
    </row>
    <row r="165" s="2" customFormat="1" ht="100.5" customHeight="1">
      <c r="A165" s="34"/>
      <c r="B165" s="35"/>
      <c r="C165" s="223" t="s">
        <v>189</v>
      </c>
      <c r="D165" s="223" t="s">
        <v>132</v>
      </c>
      <c r="E165" s="224" t="s">
        <v>241</v>
      </c>
      <c r="F165" s="225" t="s">
        <v>242</v>
      </c>
      <c r="G165" s="226" t="s">
        <v>135</v>
      </c>
      <c r="H165" s="227">
        <v>1</v>
      </c>
      <c r="I165" s="228"/>
      <c r="J165" s="229">
        <f>ROUND(I165*H165,2)</f>
        <v>0</v>
      </c>
      <c r="K165" s="230"/>
      <c r="L165" s="40"/>
      <c r="M165" s="231" t="s">
        <v>1</v>
      </c>
      <c r="N165" s="232" t="s">
        <v>43</v>
      </c>
      <c r="O165" s="87"/>
      <c r="P165" s="233">
        <f>O165*H165</f>
        <v>0</v>
      </c>
      <c r="Q165" s="233">
        <v>0</v>
      </c>
      <c r="R165" s="233">
        <f>Q165*H165</f>
        <v>0</v>
      </c>
      <c r="S165" s="233">
        <v>0</v>
      </c>
      <c r="T165" s="234">
        <f>S165*H165</f>
        <v>0</v>
      </c>
      <c r="U165" s="34"/>
      <c r="V165" s="34"/>
      <c r="W165" s="34"/>
      <c r="X165" s="34"/>
      <c r="Y165" s="34"/>
      <c r="Z165" s="34"/>
      <c r="AA165" s="34"/>
      <c r="AB165" s="34"/>
      <c r="AC165" s="34"/>
      <c r="AD165" s="34"/>
      <c r="AE165" s="34"/>
      <c r="AR165" s="235" t="s">
        <v>136</v>
      </c>
      <c r="AT165" s="235" t="s">
        <v>132</v>
      </c>
      <c r="AU165" s="235" t="s">
        <v>86</v>
      </c>
      <c r="AY165" s="13" t="s">
        <v>131</v>
      </c>
      <c r="BE165" s="236">
        <f>IF(N165="základní",J165,0)</f>
        <v>0</v>
      </c>
      <c r="BF165" s="236">
        <f>IF(N165="snížená",J165,0)</f>
        <v>0</v>
      </c>
      <c r="BG165" s="236">
        <f>IF(N165="zákl. přenesená",J165,0)</f>
        <v>0</v>
      </c>
      <c r="BH165" s="236">
        <f>IF(N165="sníž. přenesená",J165,0)</f>
        <v>0</v>
      </c>
      <c r="BI165" s="236">
        <f>IF(N165="nulová",J165,0)</f>
        <v>0</v>
      </c>
      <c r="BJ165" s="13" t="s">
        <v>86</v>
      </c>
      <c r="BK165" s="236">
        <f>ROUND(I165*H165,2)</f>
        <v>0</v>
      </c>
      <c r="BL165" s="13" t="s">
        <v>136</v>
      </c>
      <c r="BM165" s="235" t="s">
        <v>243</v>
      </c>
    </row>
    <row r="166" s="2" customFormat="1" ht="78" customHeight="1">
      <c r="A166" s="34"/>
      <c r="B166" s="35"/>
      <c r="C166" s="223" t="s">
        <v>244</v>
      </c>
      <c r="D166" s="223" t="s">
        <v>132</v>
      </c>
      <c r="E166" s="224" t="s">
        <v>245</v>
      </c>
      <c r="F166" s="225" t="s">
        <v>246</v>
      </c>
      <c r="G166" s="226" t="s">
        <v>135</v>
      </c>
      <c r="H166" s="227">
        <v>1</v>
      </c>
      <c r="I166" s="228"/>
      <c r="J166" s="229">
        <f>ROUND(I166*H166,2)</f>
        <v>0</v>
      </c>
      <c r="K166" s="230"/>
      <c r="L166" s="40"/>
      <c r="M166" s="231" t="s">
        <v>1</v>
      </c>
      <c r="N166" s="232" t="s">
        <v>43</v>
      </c>
      <c r="O166" s="87"/>
      <c r="P166" s="233">
        <f>O166*H166</f>
        <v>0</v>
      </c>
      <c r="Q166" s="233">
        <v>0</v>
      </c>
      <c r="R166" s="233">
        <f>Q166*H166</f>
        <v>0</v>
      </c>
      <c r="S166" s="233">
        <v>0</v>
      </c>
      <c r="T166" s="234">
        <f>S166*H166</f>
        <v>0</v>
      </c>
      <c r="U166" s="34"/>
      <c r="V166" s="34"/>
      <c r="W166" s="34"/>
      <c r="X166" s="34"/>
      <c r="Y166" s="34"/>
      <c r="Z166" s="34"/>
      <c r="AA166" s="34"/>
      <c r="AB166" s="34"/>
      <c r="AC166" s="34"/>
      <c r="AD166" s="34"/>
      <c r="AE166" s="34"/>
      <c r="AR166" s="235" t="s">
        <v>136</v>
      </c>
      <c r="AT166" s="235" t="s">
        <v>132</v>
      </c>
      <c r="AU166" s="235" t="s">
        <v>86</v>
      </c>
      <c r="AY166" s="13" t="s">
        <v>131</v>
      </c>
      <c r="BE166" s="236">
        <f>IF(N166="základní",J166,0)</f>
        <v>0</v>
      </c>
      <c r="BF166" s="236">
        <f>IF(N166="snížená",J166,0)</f>
        <v>0</v>
      </c>
      <c r="BG166" s="236">
        <f>IF(N166="zákl. přenesená",J166,0)</f>
        <v>0</v>
      </c>
      <c r="BH166" s="236">
        <f>IF(N166="sníž. přenesená",J166,0)</f>
        <v>0</v>
      </c>
      <c r="BI166" s="236">
        <f>IF(N166="nulová",J166,0)</f>
        <v>0</v>
      </c>
      <c r="BJ166" s="13" t="s">
        <v>86</v>
      </c>
      <c r="BK166" s="236">
        <f>ROUND(I166*H166,2)</f>
        <v>0</v>
      </c>
      <c r="BL166" s="13" t="s">
        <v>136</v>
      </c>
      <c r="BM166" s="235" t="s">
        <v>136</v>
      </c>
    </row>
    <row r="167" s="2" customFormat="1" ht="21.75" customHeight="1">
      <c r="A167" s="34"/>
      <c r="B167" s="35"/>
      <c r="C167" s="223" t="s">
        <v>192</v>
      </c>
      <c r="D167" s="223" t="s">
        <v>132</v>
      </c>
      <c r="E167" s="224" t="s">
        <v>247</v>
      </c>
      <c r="F167" s="225" t="s">
        <v>248</v>
      </c>
      <c r="G167" s="226" t="s">
        <v>135</v>
      </c>
      <c r="H167" s="227">
        <v>2</v>
      </c>
      <c r="I167" s="228"/>
      <c r="J167" s="229">
        <f>ROUND(I167*H167,2)</f>
        <v>0</v>
      </c>
      <c r="K167" s="230"/>
      <c r="L167" s="40"/>
      <c r="M167" s="231" t="s">
        <v>1</v>
      </c>
      <c r="N167" s="232" t="s">
        <v>43</v>
      </c>
      <c r="O167" s="87"/>
      <c r="P167" s="233">
        <f>O167*H167</f>
        <v>0</v>
      </c>
      <c r="Q167" s="233">
        <v>0</v>
      </c>
      <c r="R167" s="233">
        <f>Q167*H167</f>
        <v>0</v>
      </c>
      <c r="S167" s="233">
        <v>0</v>
      </c>
      <c r="T167" s="234">
        <f>S167*H167</f>
        <v>0</v>
      </c>
      <c r="U167" s="34"/>
      <c r="V167" s="34"/>
      <c r="W167" s="34"/>
      <c r="X167" s="34"/>
      <c r="Y167" s="34"/>
      <c r="Z167" s="34"/>
      <c r="AA167" s="34"/>
      <c r="AB167" s="34"/>
      <c r="AC167" s="34"/>
      <c r="AD167" s="34"/>
      <c r="AE167" s="34"/>
      <c r="AR167" s="235" t="s">
        <v>136</v>
      </c>
      <c r="AT167" s="235" t="s">
        <v>132</v>
      </c>
      <c r="AU167" s="235" t="s">
        <v>86</v>
      </c>
      <c r="AY167" s="13" t="s">
        <v>131</v>
      </c>
      <c r="BE167" s="236">
        <f>IF(N167="základní",J167,0)</f>
        <v>0</v>
      </c>
      <c r="BF167" s="236">
        <f>IF(N167="snížená",J167,0)</f>
        <v>0</v>
      </c>
      <c r="BG167" s="236">
        <f>IF(N167="zákl. přenesená",J167,0)</f>
        <v>0</v>
      </c>
      <c r="BH167" s="236">
        <f>IF(N167="sníž. přenesená",J167,0)</f>
        <v>0</v>
      </c>
      <c r="BI167" s="236">
        <f>IF(N167="nulová",J167,0)</f>
        <v>0</v>
      </c>
      <c r="BJ167" s="13" t="s">
        <v>86</v>
      </c>
      <c r="BK167" s="236">
        <f>ROUND(I167*H167,2)</f>
        <v>0</v>
      </c>
      <c r="BL167" s="13" t="s">
        <v>136</v>
      </c>
      <c r="BM167" s="235" t="s">
        <v>249</v>
      </c>
    </row>
    <row r="168" s="2" customFormat="1" ht="33" customHeight="1">
      <c r="A168" s="34"/>
      <c r="B168" s="35"/>
      <c r="C168" s="223" t="s">
        <v>250</v>
      </c>
      <c r="D168" s="223" t="s">
        <v>132</v>
      </c>
      <c r="E168" s="224" t="s">
        <v>251</v>
      </c>
      <c r="F168" s="225" t="s">
        <v>252</v>
      </c>
      <c r="G168" s="226" t="s">
        <v>135</v>
      </c>
      <c r="H168" s="227">
        <v>1</v>
      </c>
      <c r="I168" s="228"/>
      <c r="J168" s="229">
        <f>ROUND(I168*H168,2)</f>
        <v>0</v>
      </c>
      <c r="K168" s="230"/>
      <c r="L168" s="40"/>
      <c r="M168" s="231" t="s">
        <v>1</v>
      </c>
      <c r="N168" s="232" t="s">
        <v>43</v>
      </c>
      <c r="O168" s="87"/>
      <c r="P168" s="233">
        <f>O168*H168</f>
        <v>0</v>
      </c>
      <c r="Q168" s="233">
        <v>0</v>
      </c>
      <c r="R168" s="233">
        <f>Q168*H168</f>
        <v>0</v>
      </c>
      <c r="S168" s="233">
        <v>0</v>
      </c>
      <c r="T168" s="234">
        <f>S168*H168</f>
        <v>0</v>
      </c>
      <c r="U168" s="34"/>
      <c r="V168" s="34"/>
      <c r="W168" s="34"/>
      <c r="X168" s="34"/>
      <c r="Y168" s="34"/>
      <c r="Z168" s="34"/>
      <c r="AA168" s="34"/>
      <c r="AB168" s="34"/>
      <c r="AC168" s="34"/>
      <c r="AD168" s="34"/>
      <c r="AE168" s="34"/>
      <c r="AR168" s="235" t="s">
        <v>136</v>
      </c>
      <c r="AT168" s="235" t="s">
        <v>132</v>
      </c>
      <c r="AU168" s="235" t="s">
        <v>86</v>
      </c>
      <c r="AY168" s="13" t="s">
        <v>131</v>
      </c>
      <c r="BE168" s="236">
        <f>IF(N168="základní",J168,0)</f>
        <v>0</v>
      </c>
      <c r="BF168" s="236">
        <f>IF(N168="snížená",J168,0)</f>
        <v>0</v>
      </c>
      <c r="BG168" s="236">
        <f>IF(N168="zákl. přenesená",J168,0)</f>
        <v>0</v>
      </c>
      <c r="BH168" s="236">
        <f>IF(N168="sníž. přenesená",J168,0)</f>
        <v>0</v>
      </c>
      <c r="BI168" s="236">
        <f>IF(N168="nulová",J168,0)</f>
        <v>0</v>
      </c>
      <c r="BJ168" s="13" t="s">
        <v>86</v>
      </c>
      <c r="BK168" s="236">
        <f>ROUND(I168*H168,2)</f>
        <v>0</v>
      </c>
      <c r="BL168" s="13" t="s">
        <v>136</v>
      </c>
      <c r="BM168" s="235" t="s">
        <v>253</v>
      </c>
    </row>
    <row r="169" s="2" customFormat="1" ht="33" customHeight="1">
      <c r="A169" s="34"/>
      <c r="B169" s="35"/>
      <c r="C169" s="223" t="s">
        <v>195</v>
      </c>
      <c r="D169" s="223" t="s">
        <v>132</v>
      </c>
      <c r="E169" s="224" t="s">
        <v>254</v>
      </c>
      <c r="F169" s="225" t="s">
        <v>255</v>
      </c>
      <c r="G169" s="226" t="s">
        <v>135</v>
      </c>
      <c r="H169" s="227">
        <v>1</v>
      </c>
      <c r="I169" s="228"/>
      <c r="J169" s="229">
        <f>ROUND(I169*H169,2)</f>
        <v>0</v>
      </c>
      <c r="K169" s="230"/>
      <c r="L169" s="40"/>
      <c r="M169" s="231" t="s">
        <v>1</v>
      </c>
      <c r="N169" s="232" t="s">
        <v>43</v>
      </c>
      <c r="O169" s="87"/>
      <c r="P169" s="233">
        <f>O169*H169</f>
        <v>0</v>
      </c>
      <c r="Q169" s="233">
        <v>0</v>
      </c>
      <c r="R169" s="233">
        <f>Q169*H169</f>
        <v>0</v>
      </c>
      <c r="S169" s="233">
        <v>0</v>
      </c>
      <c r="T169" s="234">
        <f>S169*H169</f>
        <v>0</v>
      </c>
      <c r="U169" s="34"/>
      <c r="V169" s="34"/>
      <c r="W169" s="34"/>
      <c r="X169" s="34"/>
      <c r="Y169" s="34"/>
      <c r="Z169" s="34"/>
      <c r="AA169" s="34"/>
      <c r="AB169" s="34"/>
      <c r="AC169" s="34"/>
      <c r="AD169" s="34"/>
      <c r="AE169" s="34"/>
      <c r="AR169" s="235" t="s">
        <v>136</v>
      </c>
      <c r="AT169" s="235" t="s">
        <v>132</v>
      </c>
      <c r="AU169" s="235" t="s">
        <v>86</v>
      </c>
      <c r="AY169" s="13" t="s">
        <v>131</v>
      </c>
      <c r="BE169" s="236">
        <f>IF(N169="základní",J169,0)</f>
        <v>0</v>
      </c>
      <c r="BF169" s="236">
        <f>IF(N169="snížená",J169,0)</f>
        <v>0</v>
      </c>
      <c r="BG169" s="236">
        <f>IF(N169="zákl. přenesená",J169,0)</f>
        <v>0</v>
      </c>
      <c r="BH169" s="236">
        <f>IF(N169="sníž. přenesená",J169,0)</f>
        <v>0</v>
      </c>
      <c r="BI169" s="236">
        <f>IF(N169="nulová",J169,0)</f>
        <v>0</v>
      </c>
      <c r="BJ169" s="13" t="s">
        <v>86</v>
      </c>
      <c r="BK169" s="236">
        <f>ROUND(I169*H169,2)</f>
        <v>0</v>
      </c>
      <c r="BL169" s="13" t="s">
        <v>136</v>
      </c>
      <c r="BM169" s="235" t="s">
        <v>256</v>
      </c>
    </row>
    <row r="170" s="2" customFormat="1" ht="33" customHeight="1">
      <c r="A170" s="34"/>
      <c r="B170" s="35"/>
      <c r="C170" s="223" t="s">
        <v>257</v>
      </c>
      <c r="D170" s="223" t="s">
        <v>132</v>
      </c>
      <c r="E170" s="224" t="s">
        <v>258</v>
      </c>
      <c r="F170" s="225" t="s">
        <v>259</v>
      </c>
      <c r="G170" s="226" t="s">
        <v>135</v>
      </c>
      <c r="H170" s="227">
        <v>1</v>
      </c>
      <c r="I170" s="228"/>
      <c r="J170" s="229">
        <f>ROUND(I170*H170,2)</f>
        <v>0</v>
      </c>
      <c r="K170" s="230"/>
      <c r="L170" s="40"/>
      <c r="M170" s="231" t="s">
        <v>1</v>
      </c>
      <c r="N170" s="232" t="s">
        <v>43</v>
      </c>
      <c r="O170" s="87"/>
      <c r="P170" s="233">
        <f>O170*H170</f>
        <v>0</v>
      </c>
      <c r="Q170" s="233">
        <v>0</v>
      </c>
      <c r="R170" s="233">
        <f>Q170*H170</f>
        <v>0</v>
      </c>
      <c r="S170" s="233">
        <v>0</v>
      </c>
      <c r="T170" s="234">
        <f>S170*H170</f>
        <v>0</v>
      </c>
      <c r="U170" s="34"/>
      <c r="V170" s="34"/>
      <c r="W170" s="34"/>
      <c r="X170" s="34"/>
      <c r="Y170" s="34"/>
      <c r="Z170" s="34"/>
      <c r="AA170" s="34"/>
      <c r="AB170" s="34"/>
      <c r="AC170" s="34"/>
      <c r="AD170" s="34"/>
      <c r="AE170" s="34"/>
      <c r="AR170" s="235" t="s">
        <v>136</v>
      </c>
      <c r="AT170" s="235" t="s">
        <v>132</v>
      </c>
      <c r="AU170" s="235" t="s">
        <v>86</v>
      </c>
      <c r="AY170" s="13" t="s">
        <v>131</v>
      </c>
      <c r="BE170" s="236">
        <f>IF(N170="základní",J170,0)</f>
        <v>0</v>
      </c>
      <c r="BF170" s="236">
        <f>IF(N170="snížená",J170,0)</f>
        <v>0</v>
      </c>
      <c r="BG170" s="236">
        <f>IF(N170="zákl. přenesená",J170,0)</f>
        <v>0</v>
      </c>
      <c r="BH170" s="236">
        <f>IF(N170="sníž. přenesená",J170,0)</f>
        <v>0</v>
      </c>
      <c r="BI170" s="236">
        <f>IF(N170="nulová",J170,0)</f>
        <v>0</v>
      </c>
      <c r="BJ170" s="13" t="s">
        <v>86</v>
      </c>
      <c r="BK170" s="236">
        <f>ROUND(I170*H170,2)</f>
        <v>0</v>
      </c>
      <c r="BL170" s="13" t="s">
        <v>136</v>
      </c>
      <c r="BM170" s="235" t="s">
        <v>260</v>
      </c>
    </row>
    <row r="171" s="2" customFormat="1" ht="21.75" customHeight="1">
      <c r="A171" s="34"/>
      <c r="B171" s="35"/>
      <c r="C171" s="223" t="s">
        <v>199</v>
      </c>
      <c r="D171" s="223" t="s">
        <v>132</v>
      </c>
      <c r="E171" s="224" t="s">
        <v>261</v>
      </c>
      <c r="F171" s="225" t="s">
        <v>262</v>
      </c>
      <c r="G171" s="226" t="s">
        <v>135</v>
      </c>
      <c r="H171" s="227">
        <v>1</v>
      </c>
      <c r="I171" s="228"/>
      <c r="J171" s="229">
        <f>ROUND(I171*H171,2)</f>
        <v>0</v>
      </c>
      <c r="K171" s="230"/>
      <c r="L171" s="40"/>
      <c r="M171" s="231" t="s">
        <v>1</v>
      </c>
      <c r="N171" s="232" t="s">
        <v>43</v>
      </c>
      <c r="O171" s="87"/>
      <c r="P171" s="233">
        <f>O171*H171</f>
        <v>0</v>
      </c>
      <c r="Q171" s="233">
        <v>0</v>
      </c>
      <c r="R171" s="233">
        <f>Q171*H171</f>
        <v>0</v>
      </c>
      <c r="S171" s="233">
        <v>0</v>
      </c>
      <c r="T171" s="234">
        <f>S171*H171</f>
        <v>0</v>
      </c>
      <c r="U171" s="34"/>
      <c r="V171" s="34"/>
      <c r="W171" s="34"/>
      <c r="X171" s="34"/>
      <c r="Y171" s="34"/>
      <c r="Z171" s="34"/>
      <c r="AA171" s="34"/>
      <c r="AB171" s="34"/>
      <c r="AC171" s="34"/>
      <c r="AD171" s="34"/>
      <c r="AE171" s="34"/>
      <c r="AR171" s="235" t="s">
        <v>136</v>
      </c>
      <c r="AT171" s="235" t="s">
        <v>132</v>
      </c>
      <c r="AU171" s="235" t="s">
        <v>86</v>
      </c>
      <c r="AY171" s="13" t="s">
        <v>131</v>
      </c>
      <c r="BE171" s="236">
        <f>IF(N171="základní",J171,0)</f>
        <v>0</v>
      </c>
      <c r="BF171" s="236">
        <f>IF(N171="snížená",J171,0)</f>
        <v>0</v>
      </c>
      <c r="BG171" s="236">
        <f>IF(N171="zákl. přenesená",J171,0)</f>
        <v>0</v>
      </c>
      <c r="BH171" s="236">
        <f>IF(N171="sníž. přenesená",J171,0)</f>
        <v>0</v>
      </c>
      <c r="BI171" s="236">
        <f>IF(N171="nulová",J171,0)</f>
        <v>0</v>
      </c>
      <c r="BJ171" s="13" t="s">
        <v>86</v>
      </c>
      <c r="BK171" s="236">
        <f>ROUND(I171*H171,2)</f>
        <v>0</v>
      </c>
      <c r="BL171" s="13" t="s">
        <v>136</v>
      </c>
      <c r="BM171" s="235" t="s">
        <v>263</v>
      </c>
    </row>
    <row r="172" s="2" customFormat="1" ht="21.75" customHeight="1">
      <c r="A172" s="34"/>
      <c r="B172" s="35"/>
      <c r="C172" s="223" t="s">
        <v>264</v>
      </c>
      <c r="D172" s="223" t="s">
        <v>132</v>
      </c>
      <c r="E172" s="224" t="s">
        <v>265</v>
      </c>
      <c r="F172" s="225" t="s">
        <v>266</v>
      </c>
      <c r="G172" s="226" t="s">
        <v>135</v>
      </c>
      <c r="H172" s="227">
        <v>1</v>
      </c>
      <c r="I172" s="228"/>
      <c r="J172" s="229">
        <f>ROUND(I172*H172,2)</f>
        <v>0</v>
      </c>
      <c r="K172" s="230"/>
      <c r="L172" s="40"/>
      <c r="M172" s="231" t="s">
        <v>1</v>
      </c>
      <c r="N172" s="232" t="s">
        <v>43</v>
      </c>
      <c r="O172" s="87"/>
      <c r="P172" s="233">
        <f>O172*H172</f>
        <v>0</v>
      </c>
      <c r="Q172" s="233">
        <v>0</v>
      </c>
      <c r="R172" s="233">
        <f>Q172*H172</f>
        <v>0</v>
      </c>
      <c r="S172" s="233">
        <v>0</v>
      </c>
      <c r="T172" s="234">
        <f>S172*H172</f>
        <v>0</v>
      </c>
      <c r="U172" s="34"/>
      <c r="V172" s="34"/>
      <c r="W172" s="34"/>
      <c r="X172" s="34"/>
      <c r="Y172" s="34"/>
      <c r="Z172" s="34"/>
      <c r="AA172" s="34"/>
      <c r="AB172" s="34"/>
      <c r="AC172" s="34"/>
      <c r="AD172" s="34"/>
      <c r="AE172" s="34"/>
      <c r="AR172" s="235" t="s">
        <v>136</v>
      </c>
      <c r="AT172" s="235" t="s">
        <v>132</v>
      </c>
      <c r="AU172" s="235" t="s">
        <v>86</v>
      </c>
      <c r="AY172" s="13" t="s">
        <v>131</v>
      </c>
      <c r="BE172" s="236">
        <f>IF(N172="základní",J172,0)</f>
        <v>0</v>
      </c>
      <c r="BF172" s="236">
        <f>IF(N172="snížená",J172,0)</f>
        <v>0</v>
      </c>
      <c r="BG172" s="236">
        <f>IF(N172="zákl. přenesená",J172,0)</f>
        <v>0</v>
      </c>
      <c r="BH172" s="236">
        <f>IF(N172="sníž. přenesená",J172,0)</f>
        <v>0</v>
      </c>
      <c r="BI172" s="236">
        <f>IF(N172="nulová",J172,0)</f>
        <v>0</v>
      </c>
      <c r="BJ172" s="13" t="s">
        <v>86</v>
      </c>
      <c r="BK172" s="236">
        <f>ROUND(I172*H172,2)</f>
        <v>0</v>
      </c>
      <c r="BL172" s="13" t="s">
        <v>136</v>
      </c>
      <c r="BM172" s="235" t="s">
        <v>267</v>
      </c>
    </row>
    <row r="173" s="2" customFormat="1" ht="33" customHeight="1">
      <c r="A173" s="34"/>
      <c r="B173" s="35"/>
      <c r="C173" s="223" t="s">
        <v>202</v>
      </c>
      <c r="D173" s="223" t="s">
        <v>132</v>
      </c>
      <c r="E173" s="224" t="s">
        <v>268</v>
      </c>
      <c r="F173" s="225" t="s">
        <v>269</v>
      </c>
      <c r="G173" s="226" t="s">
        <v>135</v>
      </c>
      <c r="H173" s="227">
        <v>1</v>
      </c>
      <c r="I173" s="228"/>
      <c r="J173" s="229">
        <f>ROUND(I173*H173,2)</f>
        <v>0</v>
      </c>
      <c r="K173" s="230"/>
      <c r="L173" s="40"/>
      <c r="M173" s="231" t="s">
        <v>1</v>
      </c>
      <c r="N173" s="232" t="s">
        <v>43</v>
      </c>
      <c r="O173" s="87"/>
      <c r="P173" s="233">
        <f>O173*H173</f>
        <v>0</v>
      </c>
      <c r="Q173" s="233">
        <v>0</v>
      </c>
      <c r="R173" s="233">
        <f>Q173*H173</f>
        <v>0</v>
      </c>
      <c r="S173" s="233">
        <v>0</v>
      </c>
      <c r="T173" s="234">
        <f>S173*H173</f>
        <v>0</v>
      </c>
      <c r="U173" s="34"/>
      <c r="V173" s="34"/>
      <c r="W173" s="34"/>
      <c r="X173" s="34"/>
      <c r="Y173" s="34"/>
      <c r="Z173" s="34"/>
      <c r="AA173" s="34"/>
      <c r="AB173" s="34"/>
      <c r="AC173" s="34"/>
      <c r="AD173" s="34"/>
      <c r="AE173" s="34"/>
      <c r="AR173" s="235" t="s">
        <v>136</v>
      </c>
      <c r="AT173" s="235" t="s">
        <v>132</v>
      </c>
      <c r="AU173" s="235" t="s">
        <v>86</v>
      </c>
      <c r="AY173" s="13" t="s">
        <v>131</v>
      </c>
      <c r="BE173" s="236">
        <f>IF(N173="základní",J173,0)</f>
        <v>0</v>
      </c>
      <c r="BF173" s="236">
        <f>IF(N173="snížená",J173,0)</f>
        <v>0</v>
      </c>
      <c r="BG173" s="236">
        <f>IF(N173="zákl. přenesená",J173,0)</f>
        <v>0</v>
      </c>
      <c r="BH173" s="236">
        <f>IF(N173="sníž. přenesená",J173,0)</f>
        <v>0</v>
      </c>
      <c r="BI173" s="236">
        <f>IF(N173="nulová",J173,0)</f>
        <v>0</v>
      </c>
      <c r="BJ173" s="13" t="s">
        <v>86</v>
      </c>
      <c r="BK173" s="236">
        <f>ROUND(I173*H173,2)</f>
        <v>0</v>
      </c>
      <c r="BL173" s="13" t="s">
        <v>136</v>
      </c>
      <c r="BM173" s="235" t="s">
        <v>270</v>
      </c>
    </row>
    <row r="174" s="2" customFormat="1" ht="21.75" customHeight="1">
      <c r="A174" s="34"/>
      <c r="B174" s="35"/>
      <c r="C174" s="223" t="s">
        <v>271</v>
      </c>
      <c r="D174" s="223" t="s">
        <v>132</v>
      </c>
      <c r="E174" s="224" t="s">
        <v>272</v>
      </c>
      <c r="F174" s="225" t="s">
        <v>273</v>
      </c>
      <c r="G174" s="226" t="s">
        <v>135</v>
      </c>
      <c r="H174" s="227">
        <v>1</v>
      </c>
      <c r="I174" s="228"/>
      <c r="J174" s="229">
        <f>ROUND(I174*H174,2)</f>
        <v>0</v>
      </c>
      <c r="K174" s="230"/>
      <c r="L174" s="40"/>
      <c r="M174" s="231" t="s">
        <v>1</v>
      </c>
      <c r="N174" s="232" t="s">
        <v>43</v>
      </c>
      <c r="O174" s="87"/>
      <c r="P174" s="233">
        <f>O174*H174</f>
        <v>0</v>
      </c>
      <c r="Q174" s="233">
        <v>0</v>
      </c>
      <c r="R174" s="233">
        <f>Q174*H174</f>
        <v>0</v>
      </c>
      <c r="S174" s="233">
        <v>0</v>
      </c>
      <c r="T174" s="234">
        <f>S174*H174</f>
        <v>0</v>
      </c>
      <c r="U174" s="34"/>
      <c r="V174" s="34"/>
      <c r="W174" s="34"/>
      <c r="X174" s="34"/>
      <c r="Y174" s="34"/>
      <c r="Z174" s="34"/>
      <c r="AA174" s="34"/>
      <c r="AB174" s="34"/>
      <c r="AC174" s="34"/>
      <c r="AD174" s="34"/>
      <c r="AE174" s="34"/>
      <c r="AR174" s="235" t="s">
        <v>136</v>
      </c>
      <c r="AT174" s="235" t="s">
        <v>132</v>
      </c>
      <c r="AU174" s="235" t="s">
        <v>86</v>
      </c>
      <c r="AY174" s="13" t="s">
        <v>131</v>
      </c>
      <c r="BE174" s="236">
        <f>IF(N174="základní",J174,0)</f>
        <v>0</v>
      </c>
      <c r="BF174" s="236">
        <f>IF(N174="snížená",J174,0)</f>
        <v>0</v>
      </c>
      <c r="BG174" s="236">
        <f>IF(N174="zákl. přenesená",J174,0)</f>
        <v>0</v>
      </c>
      <c r="BH174" s="236">
        <f>IF(N174="sníž. přenesená",J174,0)</f>
        <v>0</v>
      </c>
      <c r="BI174" s="236">
        <f>IF(N174="nulová",J174,0)</f>
        <v>0</v>
      </c>
      <c r="BJ174" s="13" t="s">
        <v>86</v>
      </c>
      <c r="BK174" s="236">
        <f>ROUND(I174*H174,2)</f>
        <v>0</v>
      </c>
      <c r="BL174" s="13" t="s">
        <v>136</v>
      </c>
      <c r="BM174" s="235" t="s">
        <v>274</v>
      </c>
    </row>
    <row r="175" s="2" customFormat="1" ht="21.75" customHeight="1">
      <c r="A175" s="34"/>
      <c r="B175" s="35"/>
      <c r="C175" s="223" t="s">
        <v>206</v>
      </c>
      <c r="D175" s="223" t="s">
        <v>132</v>
      </c>
      <c r="E175" s="224" t="s">
        <v>275</v>
      </c>
      <c r="F175" s="225" t="s">
        <v>276</v>
      </c>
      <c r="G175" s="226" t="s">
        <v>135</v>
      </c>
      <c r="H175" s="227">
        <v>1</v>
      </c>
      <c r="I175" s="228"/>
      <c r="J175" s="229">
        <f>ROUND(I175*H175,2)</f>
        <v>0</v>
      </c>
      <c r="K175" s="230"/>
      <c r="L175" s="40"/>
      <c r="M175" s="231" t="s">
        <v>1</v>
      </c>
      <c r="N175" s="232" t="s">
        <v>43</v>
      </c>
      <c r="O175" s="87"/>
      <c r="P175" s="233">
        <f>O175*H175</f>
        <v>0</v>
      </c>
      <c r="Q175" s="233">
        <v>0</v>
      </c>
      <c r="R175" s="233">
        <f>Q175*H175</f>
        <v>0</v>
      </c>
      <c r="S175" s="233">
        <v>0</v>
      </c>
      <c r="T175" s="234">
        <f>S175*H175</f>
        <v>0</v>
      </c>
      <c r="U175" s="34"/>
      <c r="V175" s="34"/>
      <c r="W175" s="34"/>
      <c r="X175" s="34"/>
      <c r="Y175" s="34"/>
      <c r="Z175" s="34"/>
      <c r="AA175" s="34"/>
      <c r="AB175" s="34"/>
      <c r="AC175" s="34"/>
      <c r="AD175" s="34"/>
      <c r="AE175" s="34"/>
      <c r="AR175" s="235" t="s">
        <v>136</v>
      </c>
      <c r="AT175" s="235" t="s">
        <v>132</v>
      </c>
      <c r="AU175" s="235" t="s">
        <v>86</v>
      </c>
      <c r="AY175" s="13" t="s">
        <v>131</v>
      </c>
      <c r="BE175" s="236">
        <f>IF(N175="základní",J175,0)</f>
        <v>0</v>
      </c>
      <c r="BF175" s="236">
        <f>IF(N175="snížená",J175,0)</f>
        <v>0</v>
      </c>
      <c r="BG175" s="236">
        <f>IF(N175="zákl. přenesená",J175,0)</f>
        <v>0</v>
      </c>
      <c r="BH175" s="236">
        <f>IF(N175="sníž. přenesená",J175,0)</f>
        <v>0</v>
      </c>
      <c r="BI175" s="236">
        <f>IF(N175="nulová",J175,0)</f>
        <v>0</v>
      </c>
      <c r="BJ175" s="13" t="s">
        <v>86</v>
      </c>
      <c r="BK175" s="236">
        <f>ROUND(I175*H175,2)</f>
        <v>0</v>
      </c>
      <c r="BL175" s="13" t="s">
        <v>136</v>
      </c>
      <c r="BM175" s="235" t="s">
        <v>277</v>
      </c>
    </row>
    <row r="176" s="2" customFormat="1" ht="44.25" customHeight="1">
      <c r="A176" s="34"/>
      <c r="B176" s="35"/>
      <c r="C176" s="223" t="s">
        <v>278</v>
      </c>
      <c r="D176" s="223" t="s">
        <v>132</v>
      </c>
      <c r="E176" s="224" t="s">
        <v>279</v>
      </c>
      <c r="F176" s="225" t="s">
        <v>280</v>
      </c>
      <c r="G176" s="226" t="s">
        <v>135</v>
      </c>
      <c r="H176" s="227">
        <v>1</v>
      </c>
      <c r="I176" s="228"/>
      <c r="J176" s="229">
        <f>ROUND(I176*H176,2)</f>
        <v>0</v>
      </c>
      <c r="K176" s="230"/>
      <c r="L176" s="40"/>
      <c r="M176" s="231" t="s">
        <v>1</v>
      </c>
      <c r="N176" s="232" t="s">
        <v>43</v>
      </c>
      <c r="O176" s="87"/>
      <c r="P176" s="233">
        <f>O176*H176</f>
        <v>0</v>
      </c>
      <c r="Q176" s="233">
        <v>0</v>
      </c>
      <c r="R176" s="233">
        <f>Q176*H176</f>
        <v>0</v>
      </c>
      <c r="S176" s="233">
        <v>0</v>
      </c>
      <c r="T176" s="234">
        <f>S176*H176</f>
        <v>0</v>
      </c>
      <c r="U176" s="34"/>
      <c r="V176" s="34"/>
      <c r="W176" s="34"/>
      <c r="X176" s="34"/>
      <c r="Y176" s="34"/>
      <c r="Z176" s="34"/>
      <c r="AA176" s="34"/>
      <c r="AB176" s="34"/>
      <c r="AC176" s="34"/>
      <c r="AD176" s="34"/>
      <c r="AE176" s="34"/>
      <c r="AR176" s="235" t="s">
        <v>136</v>
      </c>
      <c r="AT176" s="235" t="s">
        <v>132</v>
      </c>
      <c r="AU176" s="235" t="s">
        <v>86</v>
      </c>
      <c r="AY176" s="13" t="s">
        <v>131</v>
      </c>
      <c r="BE176" s="236">
        <f>IF(N176="základní",J176,0)</f>
        <v>0</v>
      </c>
      <c r="BF176" s="236">
        <f>IF(N176="snížená",J176,0)</f>
        <v>0</v>
      </c>
      <c r="BG176" s="236">
        <f>IF(N176="zákl. přenesená",J176,0)</f>
        <v>0</v>
      </c>
      <c r="BH176" s="236">
        <f>IF(N176="sníž. přenesená",J176,0)</f>
        <v>0</v>
      </c>
      <c r="BI176" s="236">
        <f>IF(N176="nulová",J176,0)</f>
        <v>0</v>
      </c>
      <c r="BJ176" s="13" t="s">
        <v>86</v>
      </c>
      <c r="BK176" s="236">
        <f>ROUND(I176*H176,2)</f>
        <v>0</v>
      </c>
      <c r="BL176" s="13" t="s">
        <v>136</v>
      </c>
      <c r="BM176" s="235" t="s">
        <v>281</v>
      </c>
    </row>
    <row r="177" s="2" customFormat="1" ht="44.25" customHeight="1">
      <c r="A177" s="34"/>
      <c r="B177" s="35"/>
      <c r="C177" s="223" t="s">
        <v>209</v>
      </c>
      <c r="D177" s="223" t="s">
        <v>132</v>
      </c>
      <c r="E177" s="224" t="s">
        <v>282</v>
      </c>
      <c r="F177" s="225" t="s">
        <v>283</v>
      </c>
      <c r="G177" s="226" t="s">
        <v>135</v>
      </c>
      <c r="H177" s="227">
        <v>1</v>
      </c>
      <c r="I177" s="228"/>
      <c r="J177" s="229">
        <f>ROUND(I177*H177,2)</f>
        <v>0</v>
      </c>
      <c r="K177" s="230"/>
      <c r="L177" s="40"/>
      <c r="M177" s="231" t="s">
        <v>1</v>
      </c>
      <c r="N177" s="232" t="s">
        <v>43</v>
      </c>
      <c r="O177" s="87"/>
      <c r="P177" s="233">
        <f>O177*H177</f>
        <v>0</v>
      </c>
      <c r="Q177" s="233">
        <v>0</v>
      </c>
      <c r="R177" s="233">
        <f>Q177*H177</f>
        <v>0</v>
      </c>
      <c r="S177" s="233">
        <v>0</v>
      </c>
      <c r="T177" s="234">
        <f>S177*H177</f>
        <v>0</v>
      </c>
      <c r="U177" s="34"/>
      <c r="V177" s="34"/>
      <c r="W177" s="34"/>
      <c r="X177" s="34"/>
      <c r="Y177" s="34"/>
      <c r="Z177" s="34"/>
      <c r="AA177" s="34"/>
      <c r="AB177" s="34"/>
      <c r="AC177" s="34"/>
      <c r="AD177" s="34"/>
      <c r="AE177" s="34"/>
      <c r="AR177" s="235" t="s">
        <v>136</v>
      </c>
      <c r="AT177" s="235" t="s">
        <v>132</v>
      </c>
      <c r="AU177" s="235" t="s">
        <v>86</v>
      </c>
      <c r="AY177" s="13" t="s">
        <v>131</v>
      </c>
      <c r="BE177" s="236">
        <f>IF(N177="základní",J177,0)</f>
        <v>0</v>
      </c>
      <c r="BF177" s="236">
        <f>IF(N177="snížená",J177,0)</f>
        <v>0</v>
      </c>
      <c r="BG177" s="236">
        <f>IF(N177="zákl. přenesená",J177,0)</f>
        <v>0</v>
      </c>
      <c r="BH177" s="236">
        <f>IF(N177="sníž. přenesená",J177,0)</f>
        <v>0</v>
      </c>
      <c r="BI177" s="236">
        <f>IF(N177="nulová",J177,0)</f>
        <v>0</v>
      </c>
      <c r="BJ177" s="13" t="s">
        <v>86</v>
      </c>
      <c r="BK177" s="236">
        <f>ROUND(I177*H177,2)</f>
        <v>0</v>
      </c>
      <c r="BL177" s="13" t="s">
        <v>136</v>
      </c>
      <c r="BM177" s="235" t="s">
        <v>284</v>
      </c>
    </row>
    <row r="178" s="2" customFormat="1" ht="21.75" customHeight="1">
      <c r="A178" s="34"/>
      <c r="B178" s="35"/>
      <c r="C178" s="223" t="s">
        <v>285</v>
      </c>
      <c r="D178" s="223" t="s">
        <v>132</v>
      </c>
      <c r="E178" s="224" t="s">
        <v>286</v>
      </c>
      <c r="F178" s="225" t="s">
        <v>287</v>
      </c>
      <c r="G178" s="226" t="s">
        <v>135</v>
      </c>
      <c r="H178" s="227">
        <v>1</v>
      </c>
      <c r="I178" s="228"/>
      <c r="J178" s="229">
        <f>ROUND(I178*H178,2)</f>
        <v>0</v>
      </c>
      <c r="K178" s="230"/>
      <c r="L178" s="40"/>
      <c r="M178" s="231" t="s">
        <v>1</v>
      </c>
      <c r="N178" s="232" t="s">
        <v>43</v>
      </c>
      <c r="O178" s="87"/>
      <c r="P178" s="233">
        <f>O178*H178</f>
        <v>0</v>
      </c>
      <c r="Q178" s="233">
        <v>0</v>
      </c>
      <c r="R178" s="233">
        <f>Q178*H178</f>
        <v>0</v>
      </c>
      <c r="S178" s="233">
        <v>0</v>
      </c>
      <c r="T178" s="234">
        <f>S178*H178</f>
        <v>0</v>
      </c>
      <c r="U178" s="34"/>
      <c r="V178" s="34"/>
      <c r="W178" s="34"/>
      <c r="X178" s="34"/>
      <c r="Y178" s="34"/>
      <c r="Z178" s="34"/>
      <c r="AA178" s="34"/>
      <c r="AB178" s="34"/>
      <c r="AC178" s="34"/>
      <c r="AD178" s="34"/>
      <c r="AE178" s="34"/>
      <c r="AR178" s="235" t="s">
        <v>136</v>
      </c>
      <c r="AT178" s="235" t="s">
        <v>132</v>
      </c>
      <c r="AU178" s="235" t="s">
        <v>86</v>
      </c>
      <c r="AY178" s="13" t="s">
        <v>131</v>
      </c>
      <c r="BE178" s="236">
        <f>IF(N178="základní",J178,0)</f>
        <v>0</v>
      </c>
      <c r="BF178" s="236">
        <f>IF(N178="snížená",J178,0)</f>
        <v>0</v>
      </c>
      <c r="BG178" s="236">
        <f>IF(N178="zákl. přenesená",J178,0)</f>
        <v>0</v>
      </c>
      <c r="BH178" s="236">
        <f>IF(N178="sníž. přenesená",J178,0)</f>
        <v>0</v>
      </c>
      <c r="BI178" s="236">
        <f>IF(N178="nulová",J178,0)</f>
        <v>0</v>
      </c>
      <c r="BJ178" s="13" t="s">
        <v>86</v>
      </c>
      <c r="BK178" s="236">
        <f>ROUND(I178*H178,2)</f>
        <v>0</v>
      </c>
      <c r="BL178" s="13" t="s">
        <v>136</v>
      </c>
      <c r="BM178" s="235" t="s">
        <v>288</v>
      </c>
    </row>
    <row r="179" s="2" customFormat="1" ht="16.5" customHeight="1">
      <c r="A179" s="34"/>
      <c r="B179" s="35"/>
      <c r="C179" s="223" t="s">
        <v>212</v>
      </c>
      <c r="D179" s="223" t="s">
        <v>132</v>
      </c>
      <c r="E179" s="224" t="s">
        <v>289</v>
      </c>
      <c r="F179" s="225" t="s">
        <v>290</v>
      </c>
      <c r="G179" s="226" t="s">
        <v>135</v>
      </c>
      <c r="H179" s="227">
        <v>1</v>
      </c>
      <c r="I179" s="228"/>
      <c r="J179" s="229">
        <f>ROUND(I179*H179,2)</f>
        <v>0</v>
      </c>
      <c r="K179" s="230"/>
      <c r="L179" s="40"/>
      <c r="M179" s="231" t="s">
        <v>1</v>
      </c>
      <c r="N179" s="232" t="s">
        <v>43</v>
      </c>
      <c r="O179" s="87"/>
      <c r="P179" s="233">
        <f>O179*H179</f>
        <v>0</v>
      </c>
      <c r="Q179" s="233">
        <v>0</v>
      </c>
      <c r="R179" s="233">
        <f>Q179*H179</f>
        <v>0</v>
      </c>
      <c r="S179" s="233">
        <v>0</v>
      </c>
      <c r="T179" s="234">
        <f>S179*H179</f>
        <v>0</v>
      </c>
      <c r="U179" s="34"/>
      <c r="V179" s="34"/>
      <c r="W179" s="34"/>
      <c r="X179" s="34"/>
      <c r="Y179" s="34"/>
      <c r="Z179" s="34"/>
      <c r="AA179" s="34"/>
      <c r="AB179" s="34"/>
      <c r="AC179" s="34"/>
      <c r="AD179" s="34"/>
      <c r="AE179" s="34"/>
      <c r="AR179" s="235" t="s">
        <v>136</v>
      </c>
      <c r="AT179" s="235" t="s">
        <v>132</v>
      </c>
      <c r="AU179" s="235" t="s">
        <v>86</v>
      </c>
      <c r="AY179" s="13" t="s">
        <v>131</v>
      </c>
      <c r="BE179" s="236">
        <f>IF(N179="základní",J179,0)</f>
        <v>0</v>
      </c>
      <c r="BF179" s="236">
        <f>IF(N179="snížená",J179,0)</f>
        <v>0</v>
      </c>
      <c r="BG179" s="236">
        <f>IF(N179="zákl. přenesená",J179,0)</f>
        <v>0</v>
      </c>
      <c r="BH179" s="236">
        <f>IF(N179="sníž. přenesená",J179,0)</f>
        <v>0</v>
      </c>
      <c r="BI179" s="236">
        <f>IF(N179="nulová",J179,0)</f>
        <v>0</v>
      </c>
      <c r="BJ179" s="13" t="s">
        <v>86</v>
      </c>
      <c r="BK179" s="236">
        <f>ROUND(I179*H179,2)</f>
        <v>0</v>
      </c>
      <c r="BL179" s="13" t="s">
        <v>136</v>
      </c>
      <c r="BM179" s="235" t="s">
        <v>291</v>
      </c>
    </row>
    <row r="180" s="2" customFormat="1" ht="16.5" customHeight="1">
      <c r="A180" s="34"/>
      <c r="B180" s="35"/>
      <c r="C180" s="223" t="s">
        <v>292</v>
      </c>
      <c r="D180" s="223" t="s">
        <v>132</v>
      </c>
      <c r="E180" s="224" t="s">
        <v>293</v>
      </c>
      <c r="F180" s="225" t="s">
        <v>294</v>
      </c>
      <c r="G180" s="226" t="s">
        <v>135</v>
      </c>
      <c r="H180" s="227">
        <v>2</v>
      </c>
      <c r="I180" s="228"/>
      <c r="J180" s="229">
        <f>ROUND(I180*H180,2)</f>
        <v>0</v>
      </c>
      <c r="K180" s="230"/>
      <c r="L180" s="40"/>
      <c r="M180" s="231" t="s">
        <v>1</v>
      </c>
      <c r="N180" s="232" t="s">
        <v>43</v>
      </c>
      <c r="O180" s="87"/>
      <c r="P180" s="233">
        <f>O180*H180</f>
        <v>0</v>
      </c>
      <c r="Q180" s="233">
        <v>0</v>
      </c>
      <c r="R180" s="233">
        <f>Q180*H180</f>
        <v>0</v>
      </c>
      <c r="S180" s="233">
        <v>0</v>
      </c>
      <c r="T180" s="234">
        <f>S180*H180</f>
        <v>0</v>
      </c>
      <c r="U180" s="34"/>
      <c r="V180" s="34"/>
      <c r="W180" s="34"/>
      <c r="X180" s="34"/>
      <c r="Y180" s="34"/>
      <c r="Z180" s="34"/>
      <c r="AA180" s="34"/>
      <c r="AB180" s="34"/>
      <c r="AC180" s="34"/>
      <c r="AD180" s="34"/>
      <c r="AE180" s="34"/>
      <c r="AR180" s="235" t="s">
        <v>136</v>
      </c>
      <c r="AT180" s="235" t="s">
        <v>132</v>
      </c>
      <c r="AU180" s="235" t="s">
        <v>86</v>
      </c>
      <c r="AY180" s="13" t="s">
        <v>131</v>
      </c>
      <c r="BE180" s="236">
        <f>IF(N180="základní",J180,0)</f>
        <v>0</v>
      </c>
      <c r="BF180" s="236">
        <f>IF(N180="snížená",J180,0)</f>
        <v>0</v>
      </c>
      <c r="BG180" s="236">
        <f>IF(N180="zákl. přenesená",J180,0)</f>
        <v>0</v>
      </c>
      <c r="BH180" s="236">
        <f>IF(N180="sníž. přenesená",J180,0)</f>
        <v>0</v>
      </c>
      <c r="BI180" s="236">
        <f>IF(N180="nulová",J180,0)</f>
        <v>0</v>
      </c>
      <c r="BJ180" s="13" t="s">
        <v>86</v>
      </c>
      <c r="BK180" s="236">
        <f>ROUND(I180*H180,2)</f>
        <v>0</v>
      </c>
      <c r="BL180" s="13" t="s">
        <v>136</v>
      </c>
      <c r="BM180" s="235" t="s">
        <v>295</v>
      </c>
    </row>
    <row r="181" s="2" customFormat="1" ht="21.75" customHeight="1">
      <c r="A181" s="34"/>
      <c r="B181" s="35"/>
      <c r="C181" s="223" t="s">
        <v>215</v>
      </c>
      <c r="D181" s="223" t="s">
        <v>132</v>
      </c>
      <c r="E181" s="224" t="s">
        <v>296</v>
      </c>
      <c r="F181" s="225" t="s">
        <v>297</v>
      </c>
      <c r="G181" s="226" t="s">
        <v>135</v>
      </c>
      <c r="H181" s="227">
        <v>1</v>
      </c>
      <c r="I181" s="228"/>
      <c r="J181" s="229">
        <f>ROUND(I181*H181,2)</f>
        <v>0</v>
      </c>
      <c r="K181" s="230"/>
      <c r="L181" s="40"/>
      <c r="M181" s="231" t="s">
        <v>1</v>
      </c>
      <c r="N181" s="232" t="s">
        <v>43</v>
      </c>
      <c r="O181" s="87"/>
      <c r="P181" s="233">
        <f>O181*H181</f>
        <v>0</v>
      </c>
      <c r="Q181" s="233">
        <v>0</v>
      </c>
      <c r="R181" s="233">
        <f>Q181*H181</f>
        <v>0</v>
      </c>
      <c r="S181" s="233">
        <v>0</v>
      </c>
      <c r="T181" s="234">
        <f>S181*H181</f>
        <v>0</v>
      </c>
      <c r="U181" s="34"/>
      <c r="V181" s="34"/>
      <c r="W181" s="34"/>
      <c r="X181" s="34"/>
      <c r="Y181" s="34"/>
      <c r="Z181" s="34"/>
      <c r="AA181" s="34"/>
      <c r="AB181" s="34"/>
      <c r="AC181" s="34"/>
      <c r="AD181" s="34"/>
      <c r="AE181" s="34"/>
      <c r="AR181" s="235" t="s">
        <v>136</v>
      </c>
      <c r="AT181" s="235" t="s">
        <v>132</v>
      </c>
      <c r="AU181" s="235" t="s">
        <v>86</v>
      </c>
      <c r="AY181" s="13" t="s">
        <v>131</v>
      </c>
      <c r="BE181" s="236">
        <f>IF(N181="základní",J181,0)</f>
        <v>0</v>
      </c>
      <c r="BF181" s="236">
        <f>IF(N181="snížená",J181,0)</f>
        <v>0</v>
      </c>
      <c r="BG181" s="236">
        <f>IF(N181="zákl. přenesená",J181,0)</f>
        <v>0</v>
      </c>
      <c r="BH181" s="236">
        <f>IF(N181="sníž. přenesená",J181,0)</f>
        <v>0</v>
      </c>
      <c r="BI181" s="236">
        <f>IF(N181="nulová",J181,0)</f>
        <v>0</v>
      </c>
      <c r="BJ181" s="13" t="s">
        <v>86</v>
      </c>
      <c r="BK181" s="236">
        <f>ROUND(I181*H181,2)</f>
        <v>0</v>
      </c>
      <c r="BL181" s="13" t="s">
        <v>136</v>
      </c>
      <c r="BM181" s="235" t="s">
        <v>298</v>
      </c>
    </row>
    <row r="182" s="2" customFormat="1" ht="16.5" customHeight="1">
      <c r="A182" s="34"/>
      <c r="B182" s="35"/>
      <c r="C182" s="223" t="s">
        <v>299</v>
      </c>
      <c r="D182" s="223" t="s">
        <v>132</v>
      </c>
      <c r="E182" s="224" t="s">
        <v>300</v>
      </c>
      <c r="F182" s="225" t="s">
        <v>301</v>
      </c>
      <c r="G182" s="226" t="s">
        <v>135</v>
      </c>
      <c r="H182" s="227">
        <v>1</v>
      </c>
      <c r="I182" s="228"/>
      <c r="J182" s="229">
        <f>ROUND(I182*H182,2)</f>
        <v>0</v>
      </c>
      <c r="K182" s="230"/>
      <c r="L182" s="40"/>
      <c r="M182" s="231" t="s">
        <v>1</v>
      </c>
      <c r="N182" s="232" t="s">
        <v>43</v>
      </c>
      <c r="O182" s="87"/>
      <c r="P182" s="233">
        <f>O182*H182</f>
        <v>0</v>
      </c>
      <c r="Q182" s="233">
        <v>0</v>
      </c>
      <c r="R182" s="233">
        <f>Q182*H182</f>
        <v>0</v>
      </c>
      <c r="S182" s="233">
        <v>0</v>
      </c>
      <c r="T182" s="234">
        <f>S182*H182</f>
        <v>0</v>
      </c>
      <c r="U182" s="34"/>
      <c r="V182" s="34"/>
      <c r="W182" s="34"/>
      <c r="X182" s="34"/>
      <c r="Y182" s="34"/>
      <c r="Z182" s="34"/>
      <c r="AA182" s="34"/>
      <c r="AB182" s="34"/>
      <c r="AC182" s="34"/>
      <c r="AD182" s="34"/>
      <c r="AE182" s="34"/>
      <c r="AR182" s="235" t="s">
        <v>136</v>
      </c>
      <c r="AT182" s="235" t="s">
        <v>132</v>
      </c>
      <c r="AU182" s="235" t="s">
        <v>86</v>
      </c>
      <c r="AY182" s="13" t="s">
        <v>131</v>
      </c>
      <c r="BE182" s="236">
        <f>IF(N182="základní",J182,0)</f>
        <v>0</v>
      </c>
      <c r="BF182" s="236">
        <f>IF(N182="snížená",J182,0)</f>
        <v>0</v>
      </c>
      <c r="BG182" s="236">
        <f>IF(N182="zákl. přenesená",J182,0)</f>
        <v>0</v>
      </c>
      <c r="BH182" s="236">
        <f>IF(N182="sníž. přenesená",J182,0)</f>
        <v>0</v>
      </c>
      <c r="BI182" s="236">
        <f>IF(N182="nulová",J182,0)</f>
        <v>0</v>
      </c>
      <c r="BJ182" s="13" t="s">
        <v>86</v>
      </c>
      <c r="BK182" s="236">
        <f>ROUND(I182*H182,2)</f>
        <v>0</v>
      </c>
      <c r="BL182" s="13" t="s">
        <v>136</v>
      </c>
      <c r="BM182" s="235" t="s">
        <v>302</v>
      </c>
    </row>
    <row r="183" s="2" customFormat="1" ht="16.5" customHeight="1">
      <c r="A183" s="34"/>
      <c r="B183" s="35"/>
      <c r="C183" s="223" t="s">
        <v>219</v>
      </c>
      <c r="D183" s="223" t="s">
        <v>132</v>
      </c>
      <c r="E183" s="224" t="s">
        <v>303</v>
      </c>
      <c r="F183" s="225" t="s">
        <v>304</v>
      </c>
      <c r="G183" s="226" t="s">
        <v>135</v>
      </c>
      <c r="H183" s="227">
        <v>2</v>
      </c>
      <c r="I183" s="228"/>
      <c r="J183" s="229">
        <f>ROUND(I183*H183,2)</f>
        <v>0</v>
      </c>
      <c r="K183" s="230"/>
      <c r="L183" s="40"/>
      <c r="M183" s="231" t="s">
        <v>1</v>
      </c>
      <c r="N183" s="232" t="s">
        <v>43</v>
      </c>
      <c r="O183" s="87"/>
      <c r="P183" s="233">
        <f>O183*H183</f>
        <v>0</v>
      </c>
      <c r="Q183" s="233">
        <v>0</v>
      </c>
      <c r="R183" s="233">
        <f>Q183*H183</f>
        <v>0</v>
      </c>
      <c r="S183" s="233">
        <v>0</v>
      </c>
      <c r="T183" s="234">
        <f>S183*H183</f>
        <v>0</v>
      </c>
      <c r="U183" s="34"/>
      <c r="V183" s="34"/>
      <c r="W183" s="34"/>
      <c r="X183" s="34"/>
      <c r="Y183" s="34"/>
      <c r="Z183" s="34"/>
      <c r="AA183" s="34"/>
      <c r="AB183" s="34"/>
      <c r="AC183" s="34"/>
      <c r="AD183" s="34"/>
      <c r="AE183" s="34"/>
      <c r="AR183" s="235" t="s">
        <v>136</v>
      </c>
      <c r="AT183" s="235" t="s">
        <v>132</v>
      </c>
      <c r="AU183" s="235" t="s">
        <v>86</v>
      </c>
      <c r="AY183" s="13" t="s">
        <v>131</v>
      </c>
      <c r="BE183" s="236">
        <f>IF(N183="základní",J183,0)</f>
        <v>0</v>
      </c>
      <c r="BF183" s="236">
        <f>IF(N183="snížená",J183,0)</f>
        <v>0</v>
      </c>
      <c r="BG183" s="236">
        <f>IF(N183="zákl. přenesená",J183,0)</f>
        <v>0</v>
      </c>
      <c r="BH183" s="236">
        <f>IF(N183="sníž. přenesená",J183,0)</f>
        <v>0</v>
      </c>
      <c r="BI183" s="236">
        <f>IF(N183="nulová",J183,0)</f>
        <v>0</v>
      </c>
      <c r="BJ183" s="13" t="s">
        <v>86</v>
      </c>
      <c r="BK183" s="236">
        <f>ROUND(I183*H183,2)</f>
        <v>0</v>
      </c>
      <c r="BL183" s="13" t="s">
        <v>136</v>
      </c>
      <c r="BM183" s="235" t="s">
        <v>305</v>
      </c>
    </row>
    <row r="184" s="2" customFormat="1" ht="21.75" customHeight="1">
      <c r="A184" s="34"/>
      <c r="B184" s="35"/>
      <c r="C184" s="223" t="s">
        <v>306</v>
      </c>
      <c r="D184" s="223" t="s">
        <v>132</v>
      </c>
      <c r="E184" s="224" t="s">
        <v>307</v>
      </c>
      <c r="F184" s="225" t="s">
        <v>308</v>
      </c>
      <c r="G184" s="226" t="s">
        <v>135</v>
      </c>
      <c r="H184" s="227">
        <v>1</v>
      </c>
      <c r="I184" s="228"/>
      <c r="J184" s="229">
        <f>ROUND(I184*H184,2)</f>
        <v>0</v>
      </c>
      <c r="K184" s="230"/>
      <c r="L184" s="40"/>
      <c r="M184" s="231" t="s">
        <v>1</v>
      </c>
      <c r="N184" s="232" t="s">
        <v>43</v>
      </c>
      <c r="O184" s="87"/>
      <c r="P184" s="233">
        <f>O184*H184</f>
        <v>0</v>
      </c>
      <c r="Q184" s="233">
        <v>0</v>
      </c>
      <c r="R184" s="233">
        <f>Q184*H184</f>
        <v>0</v>
      </c>
      <c r="S184" s="233">
        <v>0</v>
      </c>
      <c r="T184" s="234">
        <f>S184*H184</f>
        <v>0</v>
      </c>
      <c r="U184" s="34"/>
      <c r="V184" s="34"/>
      <c r="W184" s="34"/>
      <c r="X184" s="34"/>
      <c r="Y184" s="34"/>
      <c r="Z184" s="34"/>
      <c r="AA184" s="34"/>
      <c r="AB184" s="34"/>
      <c r="AC184" s="34"/>
      <c r="AD184" s="34"/>
      <c r="AE184" s="34"/>
      <c r="AR184" s="235" t="s">
        <v>136</v>
      </c>
      <c r="AT184" s="235" t="s">
        <v>132</v>
      </c>
      <c r="AU184" s="235" t="s">
        <v>86</v>
      </c>
      <c r="AY184" s="13" t="s">
        <v>131</v>
      </c>
      <c r="BE184" s="236">
        <f>IF(N184="základní",J184,0)</f>
        <v>0</v>
      </c>
      <c r="BF184" s="236">
        <f>IF(N184="snížená",J184,0)</f>
        <v>0</v>
      </c>
      <c r="BG184" s="236">
        <f>IF(N184="zákl. přenesená",J184,0)</f>
        <v>0</v>
      </c>
      <c r="BH184" s="236">
        <f>IF(N184="sníž. přenesená",J184,0)</f>
        <v>0</v>
      </c>
      <c r="BI184" s="236">
        <f>IF(N184="nulová",J184,0)</f>
        <v>0</v>
      </c>
      <c r="BJ184" s="13" t="s">
        <v>86</v>
      </c>
      <c r="BK184" s="236">
        <f>ROUND(I184*H184,2)</f>
        <v>0</v>
      </c>
      <c r="BL184" s="13" t="s">
        <v>136</v>
      </c>
      <c r="BM184" s="235" t="s">
        <v>309</v>
      </c>
    </row>
    <row r="185" s="2" customFormat="1" ht="44.25" customHeight="1">
      <c r="A185" s="34"/>
      <c r="B185" s="35"/>
      <c r="C185" s="223" t="s">
        <v>222</v>
      </c>
      <c r="D185" s="223" t="s">
        <v>132</v>
      </c>
      <c r="E185" s="224" t="s">
        <v>310</v>
      </c>
      <c r="F185" s="225" t="s">
        <v>283</v>
      </c>
      <c r="G185" s="226" t="s">
        <v>135</v>
      </c>
      <c r="H185" s="227">
        <v>1</v>
      </c>
      <c r="I185" s="228"/>
      <c r="J185" s="229">
        <f>ROUND(I185*H185,2)</f>
        <v>0</v>
      </c>
      <c r="K185" s="230"/>
      <c r="L185" s="40"/>
      <c r="M185" s="231" t="s">
        <v>1</v>
      </c>
      <c r="N185" s="232" t="s">
        <v>43</v>
      </c>
      <c r="O185" s="87"/>
      <c r="P185" s="233">
        <f>O185*H185</f>
        <v>0</v>
      </c>
      <c r="Q185" s="233">
        <v>0</v>
      </c>
      <c r="R185" s="233">
        <f>Q185*H185</f>
        <v>0</v>
      </c>
      <c r="S185" s="233">
        <v>0</v>
      </c>
      <c r="T185" s="234">
        <f>S185*H185</f>
        <v>0</v>
      </c>
      <c r="U185" s="34"/>
      <c r="V185" s="34"/>
      <c r="W185" s="34"/>
      <c r="X185" s="34"/>
      <c r="Y185" s="34"/>
      <c r="Z185" s="34"/>
      <c r="AA185" s="34"/>
      <c r="AB185" s="34"/>
      <c r="AC185" s="34"/>
      <c r="AD185" s="34"/>
      <c r="AE185" s="34"/>
      <c r="AR185" s="235" t="s">
        <v>136</v>
      </c>
      <c r="AT185" s="235" t="s">
        <v>132</v>
      </c>
      <c r="AU185" s="235" t="s">
        <v>86</v>
      </c>
      <c r="AY185" s="13" t="s">
        <v>131</v>
      </c>
      <c r="BE185" s="236">
        <f>IF(N185="základní",J185,0)</f>
        <v>0</v>
      </c>
      <c r="BF185" s="236">
        <f>IF(N185="snížená",J185,0)</f>
        <v>0</v>
      </c>
      <c r="BG185" s="236">
        <f>IF(N185="zákl. přenesená",J185,0)</f>
        <v>0</v>
      </c>
      <c r="BH185" s="236">
        <f>IF(N185="sníž. přenesená",J185,0)</f>
        <v>0</v>
      </c>
      <c r="BI185" s="236">
        <f>IF(N185="nulová",J185,0)</f>
        <v>0</v>
      </c>
      <c r="BJ185" s="13" t="s">
        <v>86</v>
      </c>
      <c r="BK185" s="236">
        <f>ROUND(I185*H185,2)</f>
        <v>0</v>
      </c>
      <c r="BL185" s="13" t="s">
        <v>136</v>
      </c>
      <c r="BM185" s="235" t="s">
        <v>311</v>
      </c>
    </row>
    <row r="186" s="2" customFormat="1" ht="21.75" customHeight="1">
      <c r="A186" s="34"/>
      <c r="B186" s="35"/>
      <c r="C186" s="223" t="s">
        <v>312</v>
      </c>
      <c r="D186" s="223" t="s">
        <v>132</v>
      </c>
      <c r="E186" s="224" t="s">
        <v>313</v>
      </c>
      <c r="F186" s="225" t="s">
        <v>314</v>
      </c>
      <c r="G186" s="226" t="s">
        <v>135</v>
      </c>
      <c r="H186" s="227">
        <v>1</v>
      </c>
      <c r="I186" s="228"/>
      <c r="J186" s="229">
        <f>ROUND(I186*H186,2)</f>
        <v>0</v>
      </c>
      <c r="K186" s="230"/>
      <c r="L186" s="40"/>
      <c r="M186" s="231" t="s">
        <v>1</v>
      </c>
      <c r="N186" s="232" t="s">
        <v>43</v>
      </c>
      <c r="O186" s="87"/>
      <c r="P186" s="233">
        <f>O186*H186</f>
        <v>0</v>
      </c>
      <c r="Q186" s="233">
        <v>0</v>
      </c>
      <c r="R186" s="233">
        <f>Q186*H186</f>
        <v>0</v>
      </c>
      <c r="S186" s="233">
        <v>0</v>
      </c>
      <c r="T186" s="234">
        <f>S186*H186</f>
        <v>0</v>
      </c>
      <c r="U186" s="34"/>
      <c r="V186" s="34"/>
      <c r="W186" s="34"/>
      <c r="X186" s="34"/>
      <c r="Y186" s="34"/>
      <c r="Z186" s="34"/>
      <c r="AA186" s="34"/>
      <c r="AB186" s="34"/>
      <c r="AC186" s="34"/>
      <c r="AD186" s="34"/>
      <c r="AE186" s="34"/>
      <c r="AR186" s="235" t="s">
        <v>136</v>
      </c>
      <c r="AT186" s="235" t="s">
        <v>132</v>
      </c>
      <c r="AU186" s="235" t="s">
        <v>86</v>
      </c>
      <c r="AY186" s="13" t="s">
        <v>131</v>
      </c>
      <c r="BE186" s="236">
        <f>IF(N186="základní",J186,0)</f>
        <v>0</v>
      </c>
      <c r="BF186" s="236">
        <f>IF(N186="snížená",J186,0)</f>
        <v>0</v>
      </c>
      <c r="BG186" s="236">
        <f>IF(N186="zákl. přenesená",J186,0)</f>
        <v>0</v>
      </c>
      <c r="BH186" s="236">
        <f>IF(N186="sníž. přenesená",J186,0)</f>
        <v>0</v>
      </c>
      <c r="BI186" s="236">
        <f>IF(N186="nulová",J186,0)</f>
        <v>0</v>
      </c>
      <c r="BJ186" s="13" t="s">
        <v>86</v>
      </c>
      <c r="BK186" s="236">
        <f>ROUND(I186*H186,2)</f>
        <v>0</v>
      </c>
      <c r="BL186" s="13" t="s">
        <v>136</v>
      </c>
      <c r="BM186" s="235" t="s">
        <v>315</v>
      </c>
    </row>
    <row r="187" s="2" customFormat="1" ht="33" customHeight="1">
      <c r="A187" s="34"/>
      <c r="B187" s="35"/>
      <c r="C187" s="223" t="s">
        <v>226</v>
      </c>
      <c r="D187" s="223" t="s">
        <v>132</v>
      </c>
      <c r="E187" s="224" t="s">
        <v>316</v>
      </c>
      <c r="F187" s="225" t="s">
        <v>317</v>
      </c>
      <c r="G187" s="226" t="s">
        <v>135</v>
      </c>
      <c r="H187" s="227">
        <v>1</v>
      </c>
      <c r="I187" s="228"/>
      <c r="J187" s="229">
        <f>ROUND(I187*H187,2)</f>
        <v>0</v>
      </c>
      <c r="K187" s="230"/>
      <c r="L187" s="40"/>
      <c r="M187" s="231" t="s">
        <v>1</v>
      </c>
      <c r="N187" s="232" t="s">
        <v>43</v>
      </c>
      <c r="O187" s="87"/>
      <c r="P187" s="233">
        <f>O187*H187</f>
        <v>0</v>
      </c>
      <c r="Q187" s="233">
        <v>0</v>
      </c>
      <c r="R187" s="233">
        <f>Q187*H187</f>
        <v>0</v>
      </c>
      <c r="S187" s="233">
        <v>0</v>
      </c>
      <c r="T187" s="234">
        <f>S187*H187</f>
        <v>0</v>
      </c>
      <c r="U187" s="34"/>
      <c r="V187" s="34"/>
      <c r="W187" s="34"/>
      <c r="X187" s="34"/>
      <c r="Y187" s="34"/>
      <c r="Z187" s="34"/>
      <c r="AA187" s="34"/>
      <c r="AB187" s="34"/>
      <c r="AC187" s="34"/>
      <c r="AD187" s="34"/>
      <c r="AE187" s="34"/>
      <c r="AR187" s="235" t="s">
        <v>136</v>
      </c>
      <c r="AT187" s="235" t="s">
        <v>132</v>
      </c>
      <c r="AU187" s="235" t="s">
        <v>86</v>
      </c>
      <c r="AY187" s="13" t="s">
        <v>131</v>
      </c>
      <c r="BE187" s="236">
        <f>IF(N187="základní",J187,0)</f>
        <v>0</v>
      </c>
      <c r="BF187" s="236">
        <f>IF(N187="snížená",J187,0)</f>
        <v>0</v>
      </c>
      <c r="BG187" s="236">
        <f>IF(N187="zákl. přenesená",J187,0)</f>
        <v>0</v>
      </c>
      <c r="BH187" s="236">
        <f>IF(N187="sníž. přenesená",J187,0)</f>
        <v>0</v>
      </c>
      <c r="BI187" s="236">
        <f>IF(N187="nulová",J187,0)</f>
        <v>0</v>
      </c>
      <c r="BJ187" s="13" t="s">
        <v>86</v>
      </c>
      <c r="BK187" s="236">
        <f>ROUND(I187*H187,2)</f>
        <v>0</v>
      </c>
      <c r="BL187" s="13" t="s">
        <v>136</v>
      </c>
      <c r="BM187" s="235" t="s">
        <v>318</v>
      </c>
    </row>
    <row r="188" s="2" customFormat="1" ht="16.5" customHeight="1">
      <c r="A188" s="34"/>
      <c r="B188" s="35"/>
      <c r="C188" s="223" t="s">
        <v>319</v>
      </c>
      <c r="D188" s="223" t="s">
        <v>132</v>
      </c>
      <c r="E188" s="224" t="s">
        <v>320</v>
      </c>
      <c r="F188" s="225" t="s">
        <v>290</v>
      </c>
      <c r="G188" s="226" t="s">
        <v>135</v>
      </c>
      <c r="H188" s="227">
        <v>1</v>
      </c>
      <c r="I188" s="228"/>
      <c r="J188" s="229">
        <f>ROUND(I188*H188,2)</f>
        <v>0</v>
      </c>
      <c r="K188" s="230"/>
      <c r="L188" s="40"/>
      <c r="M188" s="231" t="s">
        <v>1</v>
      </c>
      <c r="N188" s="232" t="s">
        <v>43</v>
      </c>
      <c r="O188" s="87"/>
      <c r="P188" s="233">
        <f>O188*H188</f>
        <v>0</v>
      </c>
      <c r="Q188" s="233">
        <v>0</v>
      </c>
      <c r="R188" s="233">
        <f>Q188*H188</f>
        <v>0</v>
      </c>
      <c r="S188" s="233">
        <v>0</v>
      </c>
      <c r="T188" s="234">
        <f>S188*H188</f>
        <v>0</v>
      </c>
      <c r="U188" s="34"/>
      <c r="V188" s="34"/>
      <c r="W188" s="34"/>
      <c r="X188" s="34"/>
      <c r="Y188" s="34"/>
      <c r="Z188" s="34"/>
      <c r="AA188" s="34"/>
      <c r="AB188" s="34"/>
      <c r="AC188" s="34"/>
      <c r="AD188" s="34"/>
      <c r="AE188" s="34"/>
      <c r="AR188" s="235" t="s">
        <v>136</v>
      </c>
      <c r="AT188" s="235" t="s">
        <v>132</v>
      </c>
      <c r="AU188" s="235" t="s">
        <v>86</v>
      </c>
      <c r="AY188" s="13" t="s">
        <v>131</v>
      </c>
      <c r="BE188" s="236">
        <f>IF(N188="základní",J188,0)</f>
        <v>0</v>
      </c>
      <c r="BF188" s="236">
        <f>IF(N188="snížená",J188,0)</f>
        <v>0</v>
      </c>
      <c r="BG188" s="236">
        <f>IF(N188="zákl. přenesená",J188,0)</f>
        <v>0</v>
      </c>
      <c r="BH188" s="236">
        <f>IF(N188="sníž. přenesená",J188,0)</f>
        <v>0</v>
      </c>
      <c r="BI188" s="236">
        <f>IF(N188="nulová",J188,0)</f>
        <v>0</v>
      </c>
      <c r="BJ188" s="13" t="s">
        <v>86</v>
      </c>
      <c r="BK188" s="236">
        <f>ROUND(I188*H188,2)</f>
        <v>0</v>
      </c>
      <c r="BL188" s="13" t="s">
        <v>136</v>
      </c>
      <c r="BM188" s="235" t="s">
        <v>321</v>
      </c>
    </row>
    <row r="189" s="2" customFormat="1" ht="44.25" customHeight="1">
      <c r="A189" s="34"/>
      <c r="B189" s="35"/>
      <c r="C189" s="223" t="s">
        <v>229</v>
      </c>
      <c r="D189" s="223" t="s">
        <v>132</v>
      </c>
      <c r="E189" s="224" t="s">
        <v>322</v>
      </c>
      <c r="F189" s="225" t="s">
        <v>323</v>
      </c>
      <c r="G189" s="226" t="s">
        <v>135</v>
      </c>
      <c r="H189" s="227">
        <v>1</v>
      </c>
      <c r="I189" s="228"/>
      <c r="J189" s="229">
        <f>ROUND(I189*H189,2)</f>
        <v>0</v>
      </c>
      <c r="K189" s="230"/>
      <c r="L189" s="40"/>
      <c r="M189" s="231" t="s">
        <v>1</v>
      </c>
      <c r="N189" s="232" t="s">
        <v>43</v>
      </c>
      <c r="O189" s="87"/>
      <c r="P189" s="233">
        <f>O189*H189</f>
        <v>0</v>
      </c>
      <c r="Q189" s="233">
        <v>0</v>
      </c>
      <c r="R189" s="233">
        <f>Q189*H189</f>
        <v>0</v>
      </c>
      <c r="S189" s="233">
        <v>0</v>
      </c>
      <c r="T189" s="234">
        <f>S189*H189</f>
        <v>0</v>
      </c>
      <c r="U189" s="34"/>
      <c r="V189" s="34"/>
      <c r="W189" s="34"/>
      <c r="X189" s="34"/>
      <c r="Y189" s="34"/>
      <c r="Z189" s="34"/>
      <c r="AA189" s="34"/>
      <c r="AB189" s="34"/>
      <c r="AC189" s="34"/>
      <c r="AD189" s="34"/>
      <c r="AE189" s="34"/>
      <c r="AR189" s="235" t="s">
        <v>136</v>
      </c>
      <c r="AT189" s="235" t="s">
        <v>132</v>
      </c>
      <c r="AU189" s="235" t="s">
        <v>86</v>
      </c>
      <c r="AY189" s="13" t="s">
        <v>131</v>
      </c>
      <c r="BE189" s="236">
        <f>IF(N189="základní",J189,0)</f>
        <v>0</v>
      </c>
      <c r="BF189" s="236">
        <f>IF(N189="snížená",J189,0)</f>
        <v>0</v>
      </c>
      <c r="BG189" s="236">
        <f>IF(N189="zákl. přenesená",J189,0)</f>
        <v>0</v>
      </c>
      <c r="BH189" s="236">
        <f>IF(N189="sníž. přenesená",J189,0)</f>
        <v>0</v>
      </c>
      <c r="BI189" s="236">
        <f>IF(N189="nulová",J189,0)</f>
        <v>0</v>
      </c>
      <c r="BJ189" s="13" t="s">
        <v>86</v>
      </c>
      <c r="BK189" s="236">
        <f>ROUND(I189*H189,2)</f>
        <v>0</v>
      </c>
      <c r="BL189" s="13" t="s">
        <v>136</v>
      </c>
      <c r="BM189" s="235" t="s">
        <v>324</v>
      </c>
    </row>
    <row r="190" s="2" customFormat="1" ht="44.25" customHeight="1">
      <c r="A190" s="34"/>
      <c r="B190" s="35"/>
      <c r="C190" s="223" t="s">
        <v>325</v>
      </c>
      <c r="D190" s="223" t="s">
        <v>132</v>
      </c>
      <c r="E190" s="224" t="s">
        <v>326</v>
      </c>
      <c r="F190" s="225" t="s">
        <v>327</v>
      </c>
      <c r="G190" s="226" t="s">
        <v>135</v>
      </c>
      <c r="H190" s="227">
        <v>1</v>
      </c>
      <c r="I190" s="228"/>
      <c r="J190" s="229">
        <f>ROUND(I190*H190,2)</f>
        <v>0</v>
      </c>
      <c r="K190" s="230"/>
      <c r="L190" s="40"/>
      <c r="M190" s="231" t="s">
        <v>1</v>
      </c>
      <c r="N190" s="232" t="s">
        <v>43</v>
      </c>
      <c r="O190" s="87"/>
      <c r="P190" s="233">
        <f>O190*H190</f>
        <v>0</v>
      </c>
      <c r="Q190" s="233">
        <v>0</v>
      </c>
      <c r="R190" s="233">
        <f>Q190*H190</f>
        <v>0</v>
      </c>
      <c r="S190" s="233">
        <v>0</v>
      </c>
      <c r="T190" s="234">
        <f>S190*H190</f>
        <v>0</v>
      </c>
      <c r="U190" s="34"/>
      <c r="V190" s="34"/>
      <c r="W190" s="34"/>
      <c r="X190" s="34"/>
      <c r="Y190" s="34"/>
      <c r="Z190" s="34"/>
      <c r="AA190" s="34"/>
      <c r="AB190" s="34"/>
      <c r="AC190" s="34"/>
      <c r="AD190" s="34"/>
      <c r="AE190" s="34"/>
      <c r="AR190" s="235" t="s">
        <v>136</v>
      </c>
      <c r="AT190" s="235" t="s">
        <v>132</v>
      </c>
      <c r="AU190" s="235" t="s">
        <v>86</v>
      </c>
      <c r="AY190" s="13" t="s">
        <v>131</v>
      </c>
      <c r="BE190" s="236">
        <f>IF(N190="základní",J190,0)</f>
        <v>0</v>
      </c>
      <c r="BF190" s="236">
        <f>IF(N190="snížená",J190,0)</f>
        <v>0</v>
      </c>
      <c r="BG190" s="236">
        <f>IF(N190="zákl. přenesená",J190,0)</f>
        <v>0</v>
      </c>
      <c r="BH190" s="236">
        <f>IF(N190="sníž. přenesená",J190,0)</f>
        <v>0</v>
      </c>
      <c r="BI190" s="236">
        <f>IF(N190="nulová",J190,0)</f>
        <v>0</v>
      </c>
      <c r="BJ190" s="13" t="s">
        <v>86</v>
      </c>
      <c r="BK190" s="236">
        <f>ROUND(I190*H190,2)</f>
        <v>0</v>
      </c>
      <c r="BL190" s="13" t="s">
        <v>136</v>
      </c>
      <c r="BM190" s="235" t="s">
        <v>328</v>
      </c>
    </row>
    <row r="191" s="2" customFormat="1" ht="21.75" customHeight="1">
      <c r="A191" s="34"/>
      <c r="B191" s="35"/>
      <c r="C191" s="223" t="s">
        <v>233</v>
      </c>
      <c r="D191" s="223" t="s">
        <v>132</v>
      </c>
      <c r="E191" s="224" t="s">
        <v>329</v>
      </c>
      <c r="F191" s="225" t="s">
        <v>330</v>
      </c>
      <c r="G191" s="226" t="s">
        <v>135</v>
      </c>
      <c r="H191" s="227">
        <v>1</v>
      </c>
      <c r="I191" s="228"/>
      <c r="J191" s="229">
        <f>ROUND(I191*H191,2)</f>
        <v>0</v>
      </c>
      <c r="K191" s="230"/>
      <c r="L191" s="40"/>
      <c r="M191" s="231" t="s">
        <v>1</v>
      </c>
      <c r="N191" s="232" t="s">
        <v>43</v>
      </c>
      <c r="O191" s="87"/>
      <c r="P191" s="233">
        <f>O191*H191</f>
        <v>0</v>
      </c>
      <c r="Q191" s="233">
        <v>0</v>
      </c>
      <c r="R191" s="233">
        <f>Q191*H191</f>
        <v>0</v>
      </c>
      <c r="S191" s="233">
        <v>0</v>
      </c>
      <c r="T191" s="234">
        <f>S191*H191</f>
        <v>0</v>
      </c>
      <c r="U191" s="34"/>
      <c r="V191" s="34"/>
      <c r="W191" s="34"/>
      <c r="X191" s="34"/>
      <c r="Y191" s="34"/>
      <c r="Z191" s="34"/>
      <c r="AA191" s="34"/>
      <c r="AB191" s="34"/>
      <c r="AC191" s="34"/>
      <c r="AD191" s="34"/>
      <c r="AE191" s="34"/>
      <c r="AR191" s="235" t="s">
        <v>136</v>
      </c>
      <c r="AT191" s="235" t="s">
        <v>132</v>
      </c>
      <c r="AU191" s="235" t="s">
        <v>86</v>
      </c>
      <c r="AY191" s="13" t="s">
        <v>131</v>
      </c>
      <c r="BE191" s="236">
        <f>IF(N191="základní",J191,0)</f>
        <v>0</v>
      </c>
      <c r="BF191" s="236">
        <f>IF(N191="snížená",J191,0)</f>
        <v>0</v>
      </c>
      <c r="BG191" s="236">
        <f>IF(N191="zákl. přenesená",J191,0)</f>
        <v>0</v>
      </c>
      <c r="BH191" s="236">
        <f>IF(N191="sníž. přenesená",J191,0)</f>
        <v>0</v>
      </c>
      <c r="BI191" s="236">
        <f>IF(N191="nulová",J191,0)</f>
        <v>0</v>
      </c>
      <c r="BJ191" s="13" t="s">
        <v>86</v>
      </c>
      <c r="BK191" s="236">
        <f>ROUND(I191*H191,2)</f>
        <v>0</v>
      </c>
      <c r="BL191" s="13" t="s">
        <v>136</v>
      </c>
      <c r="BM191" s="235" t="s">
        <v>331</v>
      </c>
    </row>
    <row r="192" s="2" customFormat="1" ht="44.25" customHeight="1">
      <c r="A192" s="34"/>
      <c r="B192" s="35"/>
      <c r="C192" s="223" t="s">
        <v>332</v>
      </c>
      <c r="D192" s="223" t="s">
        <v>132</v>
      </c>
      <c r="E192" s="224" t="s">
        <v>333</v>
      </c>
      <c r="F192" s="225" t="s">
        <v>283</v>
      </c>
      <c r="G192" s="226" t="s">
        <v>135</v>
      </c>
      <c r="H192" s="227">
        <v>1</v>
      </c>
      <c r="I192" s="228"/>
      <c r="J192" s="229">
        <f>ROUND(I192*H192,2)</f>
        <v>0</v>
      </c>
      <c r="K192" s="230"/>
      <c r="L192" s="40"/>
      <c r="M192" s="231" t="s">
        <v>1</v>
      </c>
      <c r="N192" s="232" t="s">
        <v>43</v>
      </c>
      <c r="O192" s="87"/>
      <c r="P192" s="233">
        <f>O192*H192</f>
        <v>0</v>
      </c>
      <c r="Q192" s="233">
        <v>0</v>
      </c>
      <c r="R192" s="233">
        <f>Q192*H192</f>
        <v>0</v>
      </c>
      <c r="S192" s="233">
        <v>0</v>
      </c>
      <c r="T192" s="234">
        <f>S192*H192</f>
        <v>0</v>
      </c>
      <c r="U192" s="34"/>
      <c r="V192" s="34"/>
      <c r="W192" s="34"/>
      <c r="X192" s="34"/>
      <c r="Y192" s="34"/>
      <c r="Z192" s="34"/>
      <c r="AA192" s="34"/>
      <c r="AB192" s="34"/>
      <c r="AC192" s="34"/>
      <c r="AD192" s="34"/>
      <c r="AE192" s="34"/>
      <c r="AR192" s="235" t="s">
        <v>136</v>
      </c>
      <c r="AT192" s="235" t="s">
        <v>132</v>
      </c>
      <c r="AU192" s="235" t="s">
        <v>86</v>
      </c>
      <c r="AY192" s="13" t="s">
        <v>131</v>
      </c>
      <c r="BE192" s="236">
        <f>IF(N192="základní",J192,0)</f>
        <v>0</v>
      </c>
      <c r="BF192" s="236">
        <f>IF(N192="snížená",J192,0)</f>
        <v>0</v>
      </c>
      <c r="BG192" s="236">
        <f>IF(N192="zákl. přenesená",J192,0)</f>
        <v>0</v>
      </c>
      <c r="BH192" s="236">
        <f>IF(N192="sníž. přenesená",J192,0)</f>
        <v>0</v>
      </c>
      <c r="BI192" s="236">
        <f>IF(N192="nulová",J192,0)</f>
        <v>0</v>
      </c>
      <c r="BJ192" s="13" t="s">
        <v>86</v>
      </c>
      <c r="BK192" s="236">
        <f>ROUND(I192*H192,2)</f>
        <v>0</v>
      </c>
      <c r="BL192" s="13" t="s">
        <v>136</v>
      </c>
      <c r="BM192" s="235" t="s">
        <v>334</v>
      </c>
    </row>
    <row r="193" s="2" customFormat="1" ht="16.5" customHeight="1">
      <c r="A193" s="34"/>
      <c r="B193" s="35"/>
      <c r="C193" s="223" t="s">
        <v>236</v>
      </c>
      <c r="D193" s="223" t="s">
        <v>132</v>
      </c>
      <c r="E193" s="224" t="s">
        <v>335</v>
      </c>
      <c r="F193" s="225" t="s">
        <v>149</v>
      </c>
      <c r="G193" s="226" t="s">
        <v>135</v>
      </c>
      <c r="H193" s="227">
        <v>1</v>
      </c>
      <c r="I193" s="228"/>
      <c r="J193" s="229">
        <f>ROUND(I193*H193,2)</f>
        <v>0</v>
      </c>
      <c r="K193" s="230"/>
      <c r="L193" s="40"/>
      <c r="M193" s="231" t="s">
        <v>1</v>
      </c>
      <c r="N193" s="232" t="s">
        <v>43</v>
      </c>
      <c r="O193" s="87"/>
      <c r="P193" s="233">
        <f>O193*H193</f>
        <v>0</v>
      </c>
      <c r="Q193" s="233">
        <v>0</v>
      </c>
      <c r="R193" s="233">
        <f>Q193*H193</f>
        <v>0</v>
      </c>
      <c r="S193" s="233">
        <v>0</v>
      </c>
      <c r="T193" s="234">
        <f>S193*H193</f>
        <v>0</v>
      </c>
      <c r="U193" s="34"/>
      <c r="V193" s="34"/>
      <c r="W193" s="34"/>
      <c r="X193" s="34"/>
      <c r="Y193" s="34"/>
      <c r="Z193" s="34"/>
      <c r="AA193" s="34"/>
      <c r="AB193" s="34"/>
      <c r="AC193" s="34"/>
      <c r="AD193" s="34"/>
      <c r="AE193" s="34"/>
      <c r="AR193" s="235" t="s">
        <v>136</v>
      </c>
      <c r="AT193" s="235" t="s">
        <v>132</v>
      </c>
      <c r="AU193" s="235" t="s">
        <v>86</v>
      </c>
      <c r="AY193" s="13" t="s">
        <v>131</v>
      </c>
      <c r="BE193" s="236">
        <f>IF(N193="základní",J193,0)</f>
        <v>0</v>
      </c>
      <c r="BF193" s="236">
        <f>IF(N193="snížená",J193,0)</f>
        <v>0</v>
      </c>
      <c r="BG193" s="236">
        <f>IF(N193="zákl. přenesená",J193,0)</f>
        <v>0</v>
      </c>
      <c r="BH193" s="236">
        <f>IF(N193="sníž. přenesená",J193,0)</f>
        <v>0</v>
      </c>
      <c r="BI193" s="236">
        <f>IF(N193="nulová",J193,0)</f>
        <v>0</v>
      </c>
      <c r="BJ193" s="13" t="s">
        <v>86</v>
      </c>
      <c r="BK193" s="236">
        <f>ROUND(I193*H193,2)</f>
        <v>0</v>
      </c>
      <c r="BL193" s="13" t="s">
        <v>136</v>
      </c>
      <c r="BM193" s="235" t="s">
        <v>336</v>
      </c>
    </row>
    <row r="194" s="2" customFormat="1" ht="16.5" customHeight="1">
      <c r="A194" s="34"/>
      <c r="B194" s="35"/>
      <c r="C194" s="223" t="s">
        <v>337</v>
      </c>
      <c r="D194" s="223" t="s">
        <v>132</v>
      </c>
      <c r="E194" s="224" t="s">
        <v>338</v>
      </c>
      <c r="F194" s="225" t="s">
        <v>339</v>
      </c>
      <c r="G194" s="226" t="s">
        <v>135</v>
      </c>
      <c r="H194" s="227">
        <v>1</v>
      </c>
      <c r="I194" s="228"/>
      <c r="J194" s="229">
        <f>ROUND(I194*H194,2)</f>
        <v>0</v>
      </c>
      <c r="K194" s="230"/>
      <c r="L194" s="40"/>
      <c r="M194" s="231" t="s">
        <v>1</v>
      </c>
      <c r="N194" s="232" t="s">
        <v>43</v>
      </c>
      <c r="O194" s="87"/>
      <c r="P194" s="233">
        <f>O194*H194</f>
        <v>0</v>
      </c>
      <c r="Q194" s="233">
        <v>0</v>
      </c>
      <c r="R194" s="233">
        <f>Q194*H194</f>
        <v>0</v>
      </c>
      <c r="S194" s="233">
        <v>0</v>
      </c>
      <c r="T194" s="234">
        <f>S194*H194</f>
        <v>0</v>
      </c>
      <c r="U194" s="34"/>
      <c r="V194" s="34"/>
      <c r="W194" s="34"/>
      <c r="X194" s="34"/>
      <c r="Y194" s="34"/>
      <c r="Z194" s="34"/>
      <c r="AA194" s="34"/>
      <c r="AB194" s="34"/>
      <c r="AC194" s="34"/>
      <c r="AD194" s="34"/>
      <c r="AE194" s="34"/>
      <c r="AR194" s="235" t="s">
        <v>136</v>
      </c>
      <c r="AT194" s="235" t="s">
        <v>132</v>
      </c>
      <c r="AU194" s="235" t="s">
        <v>86</v>
      </c>
      <c r="AY194" s="13" t="s">
        <v>131</v>
      </c>
      <c r="BE194" s="236">
        <f>IF(N194="základní",J194,0)</f>
        <v>0</v>
      </c>
      <c r="BF194" s="236">
        <f>IF(N194="snížená",J194,0)</f>
        <v>0</v>
      </c>
      <c r="BG194" s="236">
        <f>IF(N194="zákl. přenesená",J194,0)</f>
        <v>0</v>
      </c>
      <c r="BH194" s="236">
        <f>IF(N194="sníž. přenesená",J194,0)</f>
        <v>0</v>
      </c>
      <c r="BI194" s="236">
        <f>IF(N194="nulová",J194,0)</f>
        <v>0</v>
      </c>
      <c r="BJ194" s="13" t="s">
        <v>86</v>
      </c>
      <c r="BK194" s="236">
        <f>ROUND(I194*H194,2)</f>
        <v>0</v>
      </c>
      <c r="BL194" s="13" t="s">
        <v>136</v>
      </c>
      <c r="BM194" s="235" t="s">
        <v>340</v>
      </c>
    </row>
    <row r="195" s="2" customFormat="1" ht="100.5" customHeight="1">
      <c r="A195" s="34"/>
      <c r="B195" s="35"/>
      <c r="C195" s="223" t="s">
        <v>240</v>
      </c>
      <c r="D195" s="223" t="s">
        <v>132</v>
      </c>
      <c r="E195" s="224" t="s">
        <v>341</v>
      </c>
      <c r="F195" s="225" t="s">
        <v>342</v>
      </c>
      <c r="G195" s="226" t="s">
        <v>135</v>
      </c>
      <c r="H195" s="227">
        <v>1</v>
      </c>
      <c r="I195" s="228"/>
      <c r="J195" s="229">
        <f>ROUND(I195*H195,2)</f>
        <v>0</v>
      </c>
      <c r="K195" s="230"/>
      <c r="L195" s="40"/>
      <c r="M195" s="231" t="s">
        <v>1</v>
      </c>
      <c r="N195" s="232" t="s">
        <v>43</v>
      </c>
      <c r="O195" s="87"/>
      <c r="P195" s="233">
        <f>O195*H195</f>
        <v>0</v>
      </c>
      <c r="Q195" s="233">
        <v>0</v>
      </c>
      <c r="R195" s="233">
        <f>Q195*H195</f>
        <v>0</v>
      </c>
      <c r="S195" s="233">
        <v>0</v>
      </c>
      <c r="T195" s="234">
        <f>S195*H195</f>
        <v>0</v>
      </c>
      <c r="U195" s="34"/>
      <c r="V195" s="34"/>
      <c r="W195" s="34"/>
      <c r="X195" s="34"/>
      <c r="Y195" s="34"/>
      <c r="Z195" s="34"/>
      <c r="AA195" s="34"/>
      <c r="AB195" s="34"/>
      <c r="AC195" s="34"/>
      <c r="AD195" s="34"/>
      <c r="AE195" s="34"/>
      <c r="AR195" s="235" t="s">
        <v>136</v>
      </c>
      <c r="AT195" s="235" t="s">
        <v>132</v>
      </c>
      <c r="AU195" s="235" t="s">
        <v>86</v>
      </c>
      <c r="AY195" s="13" t="s">
        <v>131</v>
      </c>
      <c r="BE195" s="236">
        <f>IF(N195="základní",J195,0)</f>
        <v>0</v>
      </c>
      <c r="BF195" s="236">
        <f>IF(N195="snížená",J195,0)</f>
        <v>0</v>
      </c>
      <c r="BG195" s="236">
        <f>IF(N195="zákl. přenesená",J195,0)</f>
        <v>0</v>
      </c>
      <c r="BH195" s="236">
        <f>IF(N195="sníž. přenesená",J195,0)</f>
        <v>0</v>
      </c>
      <c r="BI195" s="236">
        <f>IF(N195="nulová",J195,0)</f>
        <v>0</v>
      </c>
      <c r="BJ195" s="13" t="s">
        <v>86</v>
      </c>
      <c r="BK195" s="236">
        <f>ROUND(I195*H195,2)</f>
        <v>0</v>
      </c>
      <c r="BL195" s="13" t="s">
        <v>136</v>
      </c>
      <c r="BM195" s="235" t="s">
        <v>343</v>
      </c>
    </row>
    <row r="196" s="2" customFormat="1" ht="16.5" customHeight="1">
      <c r="A196" s="34"/>
      <c r="B196" s="35"/>
      <c r="C196" s="223" t="s">
        <v>344</v>
      </c>
      <c r="D196" s="223" t="s">
        <v>132</v>
      </c>
      <c r="E196" s="224" t="s">
        <v>345</v>
      </c>
      <c r="F196" s="225" t="s">
        <v>346</v>
      </c>
      <c r="G196" s="226" t="s">
        <v>135</v>
      </c>
      <c r="H196" s="227">
        <v>1</v>
      </c>
      <c r="I196" s="228"/>
      <c r="J196" s="229">
        <f>ROUND(I196*H196,2)</f>
        <v>0</v>
      </c>
      <c r="K196" s="230"/>
      <c r="L196" s="40"/>
      <c r="M196" s="231" t="s">
        <v>1</v>
      </c>
      <c r="N196" s="232" t="s">
        <v>43</v>
      </c>
      <c r="O196" s="87"/>
      <c r="P196" s="233">
        <f>O196*H196</f>
        <v>0</v>
      </c>
      <c r="Q196" s="233">
        <v>0</v>
      </c>
      <c r="R196" s="233">
        <f>Q196*H196</f>
        <v>0</v>
      </c>
      <c r="S196" s="233">
        <v>0</v>
      </c>
      <c r="T196" s="234">
        <f>S196*H196</f>
        <v>0</v>
      </c>
      <c r="U196" s="34"/>
      <c r="V196" s="34"/>
      <c r="W196" s="34"/>
      <c r="X196" s="34"/>
      <c r="Y196" s="34"/>
      <c r="Z196" s="34"/>
      <c r="AA196" s="34"/>
      <c r="AB196" s="34"/>
      <c r="AC196" s="34"/>
      <c r="AD196" s="34"/>
      <c r="AE196" s="34"/>
      <c r="AR196" s="235" t="s">
        <v>136</v>
      </c>
      <c r="AT196" s="235" t="s">
        <v>132</v>
      </c>
      <c r="AU196" s="235" t="s">
        <v>86</v>
      </c>
      <c r="AY196" s="13" t="s">
        <v>131</v>
      </c>
      <c r="BE196" s="236">
        <f>IF(N196="základní",J196,0)</f>
        <v>0</v>
      </c>
      <c r="BF196" s="236">
        <f>IF(N196="snížená",J196,0)</f>
        <v>0</v>
      </c>
      <c r="BG196" s="236">
        <f>IF(N196="zákl. přenesená",J196,0)</f>
        <v>0</v>
      </c>
      <c r="BH196" s="236">
        <f>IF(N196="sníž. přenesená",J196,0)</f>
        <v>0</v>
      </c>
      <c r="BI196" s="236">
        <f>IF(N196="nulová",J196,0)</f>
        <v>0</v>
      </c>
      <c r="BJ196" s="13" t="s">
        <v>86</v>
      </c>
      <c r="BK196" s="236">
        <f>ROUND(I196*H196,2)</f>
        <v>0</v>
      </c>
      <c r="BL196" s="13" t="s">
        <v>136</v>
      </c>
      <c r="BM196" s="235" t="s">
        <v>347</v>
      </c>
    </row>
    <row r="197" s="2" customFormat="1" ht="21.75" customHeight="1">
      <c r="A197" s="34"/>
      <c r="B197" s="35"/>
      <c r="C197" s="223" t="s">
        <v>243</v>
      </c>
      <c r="D197" s="223" t="s">
        <v>132</v>
      </c>
      <c r="E197" s="224" t="s">
        <v>348</v>
      </c>
      <c r="F197" s="225" t="s">
        <v>276</v>
      </c>
      <c r="G197" s="226" t="s">
        <v>135</v>
      </c>
      <c r="H197" s="227">
        <v>1</v>
      </c>
      <c r="I197" s="228"/>
      <c r="J197" s="229">
        <f>ROUND(I197*H197,2)</f>
        <v>0</v>
      </c>
      <c r="K197" s="230"/>
      <c r="L197" s="40"/>
      <c r="M197" s="231" t="s">
        <v>1</v>
      </c>
      <c r="N197" s="232" t="s">
        <v>43</v>
      </c>
      <c r="O197" s="87"/>
      <c r="P197" s="233">
        <f>O197*H197</f>
        <v>0</v>
      </c>
      <c r="Q197" s="233">
        <v>0</v>
      </c>
      <c r="R197" s="233">
        <f>Q197*H197</f>
        <v>0</v>
      </c>
      <c r="S197" s="233">
        <v>0</v>
      </c>
      <c r="T197" s="234">
        <f>S197*H197</f>
        <v>0</v>
      </c>
      <c r="U197" s="34"/>
      <c r="V197" s="34"/>
      <c r="W197" s="34"/>
      <c r="X197" s="34"/>
      <c r="Y197" s="34"/>
      <c r="Z197" s="34"/>
      <c r="AA197" s="34"/>
      <c r="AB197" s="34"/>
      <c r="AC197" s="34"/>
      <c r="AD197" s="34"/>
      <c r="AE197" s="34"/>
      <c r="AR197" s="235" t="s">
        <v>136</v>
      </c>
      <c r="AT197" s="235" t="s">
        <v>132</v>
      </c>
      <c r="AU197" s="235" t="s">
        <v>86</v>
      </c>
      <c r="AY197" s="13" t="s">
        <v>131</v>
      </c>
      <c r="BE197" s="236">
        <f>IF(N197="základní",J197,0)</f>
        <v>0</v>
      </c>
      <c r="BF197" s="236">
        <f>IF(N197="snížená",J197,0)</f>
        <v>0</v>
      </c>
      <c r="BG197" s="236">
        <f>IF(N197="zákl. přenesená",J197,0)</f>
        <v>0</v>
      </c>
      <c r="BH197" s="236">
        <f>IF(N197="sníž. přenesená",J197,0)</f>
        <v>0</v>
      </c>
      <c r="BI197" s="236">
        <f>IF(N197="nulová",J197,0)</f>
        <v>0</v>
      </c>
      <c r="BJ197" s="13" t="s">
        <v>86</v>
      </c>
      <c r="BK197" s="236">
        <f>ROUND(I197*H197,2)</f>
        <v>0</v>
      </c>
      <c r="BL197" s="13" t="s">
        <v>136</v>
      </c>
      <c r="BM197" s="235" t="s">
        <v>349</v>
      </c>
    </row>
    <row r="198" s="2" customFormat="1" ht="21.75" customHeight="1">
      <c r="A198" s="34"/>
      <c r="B198" s="35"/>
      <c r="C198" s="223" t="s">
        <v>350</v>
      </c>
      <c r="D198" s="223" t="s">
        <v>132</v>
      </c>
      <c r="E198" s="224" t="s">
        <v>351</v>
      </c>
      <c r="F198" s="225" t="s">
        <v>248</v>
      </c>
      <c r="G198" s="226" t="s">
        <v>135</v>
      </c>
      <c r="H198" s="227">
        <v>2</v>
      </c>
      <c r="I198" s="228"/>
      <c r="J198" s="229">
        <f>ROUND(I198*H198,2)</f>
        <v>0</v>
      </c>
      <c r="K198" s="230"/>
      <c r="L198" s="40"/>
      <c r="M198" s="231" t="s">
        <v>1</v>
      </c>
      <c r="N198" s="232" t="s">
        <v>43</v>
      </c>
      <c r="O198" s="87"/>
      <c r="P198" s="233">
        <f>O198*H198</f>
        <v>0</v>
      </c>
      <c r="Q198" s="233">
        <v>0</v>
      </c>
      <c r="R198" s="233">
        <f>Q198*H198</f>
        <v>0</v>
      </c>
      <c r="S198" s="233">
        <v>0</v>
      </c>
      <c r="T198" s="234">
        <f>S198*H198</f>
        <v>0</v>
      </c>
      <c r="U198" s="34"/>
      <c r="V198" s="34"/>
      <c r="W198" s="34"/>
      <c r="X198" s="34"/>
      <c r="Y198" s="34"/>
      <c r="Z198" s="34"/>
      <c r="AA198" s="34"/>
      <c r="AB198" s="34"/>
      <c r="AC198" s="34"/>
      <c r="AD198" s="34"/>
      <c r="AE198" s="34"/>
      <c r="AR198" s="235" t="s">
        <v>136</v>
      </c>
      <c r="AT198" s="235" t="s">
        <v>132</v>
      </c>
      <c r="AU198" s="235" t="s">
        <v>86</v>
      </c>
      <c r="AY198" s="13" t="s">
        <v>131</v>
      </c>
      <c r="BE198" s="236">
        <f>IF(N198="základní",J198,0)</f>
        <v>0</v>
      </c>
      <c r="BF198" s="236">
        <f>IF(N198="snížená",J198,0)</f>
        <v>0</v>
      </c>
      <c r="BG198" s="236">
        <f>IF(N198="zákl. přenesená",J198,0)</f>
        <v>0</v>
      </c>
      <c r="BH198" s="236">
        <f>IF(N198="sníž. přenesená",J198,0)</f>
        <v>0</v>
      </c>
      <c r="BI198" s="236">
        <f>IF(N198="nulová",J198,0)</f>
        <v>0</v>
      </c>
      <c r="BJ198" s="13" t="s">
        <v>86</v>
      </c>
      <c r="BK198" s="236">
        <f>ROUND(I198*H198,2)</f>
        <v>0</v>
      </c>
      <c r="BL198" s="13" t="s">
        <v>136</v>
      </c>
      <c r="BM198" s="235" t="s">
        <v>352</v>
      </c>
    </row>
    <row r="199" s="2" customFormat="1" ht="16.5" customHeight="1">
      <c r="A199" s="34"/>
      <c r="B199" s="35"/>
      <c r="C199" s="223" t="s">
        <v>136</v>
      </c>
      <c r="D199" s="223" t="s">
        <v>132</v>
      </c>
      <c r="E199" s="224" t="s">
        <v>353</v>
      </c>
      <c r="F199" s="225" t="s">
        <v>354</v>
      </c>
      <c r="G199" s="226" t="s">
        <v>135</v>
      </c>
      <c r="H199" s="227">
        <v>1</v>
      </c>
      <c r="I199" s="228"/>
      <c r="J199" s="229">
        <f>ROUND(I199*H199,2)</f>
        <v>0</v>
      </c>
      <c r="K199" s="230"/>
      <c r="L199" s="40"/>
      <c r="M199" s="231" t="s">
        <v>1</v>
      </c>
      <c r="N199" s="232" t="s">
        <v>43</v>
      </c>
      <c r="O199" s="87"/>
      <c r="P199" s="233">
        <f>O199*H199</f>
        <v>0</v>
      </c>
      <c r="Q199" s="233">
        <v>0</v>
      </c>
      <c r="R199" s="233">
        <f>Q199*H199</f>
        <v>0</v>
      </c>
      <c r="S199" s="233">
        <v>0</v>
      </c>
      <c r="T199" s="234">
        <f>S199*H199</f>
        <v>0</v>
      </c>
      <c r="U199" s="34"/>
      <c r="V199" s="34"/>
      <c r="W199" s="34"/>
      <c r="X199" s="34"/>
      <c r="Y199" s="34"/>
      <c r="Z199" s="34"/>
      <c r="AA199" s="34"/>
      <c r="AB199" s="34"/>
      <c r="AC199" s="34"/>
      <c r="AD199" s="34"/>
      <c r="AE199" s="34"/>
      <c r="AR199" s="235" t="s">
        <v>136</v>
      </c>
      <c r="AT199" s="235" t="s">
        <v>132</v>
      </c>
      <c r="AU199" s="235" t="s">
        <v>86</v>
      </c>
      <c r="AY199" s="13" t="s">
        <v>131</v>
      </c>
      <c r="BE199" s="236">
        <f>IF(N199="základní",J199,0)</f>
        <v>0</v>
      </c>
      <c r="BF199" s="236">
        <f>IF(N199="snížená",J199,0)</f>
        <v>0</v>
      </c>
      <c r="BG199" s="236">
        <f>IF(N199="zákl. přenesená",J199,0)</f>
        <v>0</v>
      </c>
      <c r="BH199" s="236">
        <f>IF(N199="sníž. přenesená",J199,0)</f>
        <v>0</v>
      </c>
      <c r="BI199" s="236">
        <f>IF(N199="nulová",J199,0)</f>
        <v>0</v>
      </c>
      <c r="BJ199" s="13" t="s">
        <v>86</v>
      </c>
      <c r="BK199" s="236">
        <f>ROUND(I199*H199,2)</f>
        <v>0</v>
      </c>
      <c r="BL199" s="13" t="s">
        <v>136</v>
      </c>
      <c r="BM199" s="235" t="s">
        <v>355</v>
      </c>
    </row>
    <row r="200" s="11" customFormat="1" ht="25.92" customHeight="1">
      <c r="A200" s="11"/>
      <c r="B200" s="209"/>
      <c r="C200" s="210"/>
      <c r="D200" s="211" t="s">
        <v>77</v>
      </c>
      <c r="E200" s="212" t="s">
        <v>356</v>
      </c>
      <c r="F200" s="212" t="s">
        <v>357</v>
      </c>
      <c r="G200" s="210"/>
      <c r="H200" s="210"/>
      <c r="I200" s="213"/>
      <c r="J200" s="214">
        <f>BK200</f>
        <v>0</v>
      </c>
      <c r="K200" s="210"/>
      <c r="L200" s="215"/>
      <c r="M200" s="216"/>
      <c r="N200" s="217"/>
      <c r="O200" s="217"/>
      <c r="P200" s="218">
        <f>SUM(P201:P221)</f>
        <v>0</v>
      </c>
      <c r="Q200" s="217"/>
      <c r="R200" s="218">
        <f>SUM(R201:R221)</f>
        <v>0</v>
      </c>
      <c r="S200" s="217"/>
      <c r="T200" s="219">
        <f>SUM(T201:T221)</f>
        <v>0</v>
      </c>
      <c r="U200" s="11"/>
      <c r="V200" s="11"/>
      <c r="W200" s="11"/>
      <c r="X200" s="11"/>
      <c r="Y200" s="11"/>
      <c r="Z200" s="11"/>
      <c r="AA200" s="11"/>
      <c r="AB200" s="11"/>
      <c r="AC200" s="11"/>
      <c r="AD200" s="11"/>
      <c r="AE200" s="11"/>
      <c r="AR200" s="220" t="s">
        <v>130</v>
      </c>
      <c r="AT200" s="221" t="s">
        <v>77</v>
      </c>
      <c r="AU200" s="221" t="s">
        <v>78</v>
      </c>
      <c r="AY200" s="220" t="s">
        <v>131</v>
      </c>
      <c r="BK200" s="222">
        <f>SUM(BK201:BK221)</f>
        <v>0</v>
      </c>
    </row>
    <row r="201" s="2" customFormat="1" ht="178.5" customHeight="1">
      <c r="A201" s="34"/>
      <c r="B201" s="35"/>
      <c r="C201" s="223" t="s">
        <v>358</v>
      </c>
      <c r="D201" s="223" t="s">
        <v>132</v>
      </c>
      <c r="E201" s="224" t="s">
        <v>359</v>
      </c>
      <c r="F201" s="225" t="s">
        <v>360</v>
      </c>
      <c r="G201" s="226" t="s">
        <v>135</v>
      </c>
      <c r="H201" s="227">
        <v>1</v>
      </c>
      <c r="I201" s="228"/>
      <c r="J201" s="229">
        <f>ROUND(I201*H201,2)</f>
        <v>0</v>
      </c>
      <c r="K201" s="230"/>
      <c r="L201" s="40"/>
      <c r="M201" s="231" t="s">
        <v>1</v>
      </c>
      <c r="N201" s="232" t="s">
        <v>43</v>
      </c>
      <c r="O201" s="87"/>
      <c r="P201" s="233">
        <f>O201*H201</f>
        <v>0</v>
      </c>
      <c r="Q201" s="233">
        <v>0</v>
      </c>
      <c r="R201" s="233">
        <f>Q201*H201</f>
        <v>0</v>
      </c>
      <c r="S201" s="233">
        <v>0</v>
      </c>
      <c r="T201" s="234">
        <f>S201*H201</f>
        <v>0</v>
      </c>
      <c r="U201" s="34"/>
      <c r="V201" s="34"/>
      <c r="W201" s="34"/>
      <c r="X201" s="34"/>
      <c r="Y201" s="34"/>
      <c r="Z201" s="34"/>
      <c r="AA201" s="34"/>
      <c r="AB201" s="34"/>
      <c r="AC201" s="34"/>
      <c r="AD201" s="34"/>
      <c r="AE201" s="34"/>
      <c r="AR201" s="235" t="s">
        <v>136</v>
      </c>
      <c r="AT201" s="235" t="s">
        <v>132</v>
      </c>
      <c r="AU201" s="235" t="s">
        <v>86</v>
      </c>
      <c r="AY201" s="13" t="s">
        <v>131</v>
      </c>
      <c r="BE201" s="236">
        <f>IF(N201="základní",J201,0)</f>
        <v>0</v>
      </c>
      <c r="BF201" s="236">
        <f>IF(N201="snížená",J201,0)</f>
        <v>0</v>
      </c>
      <c r="BG201" s="236">
        <f>IF(N201="zákl. přenesená",J201,0)</f>
        <v>0</v>
      </c>
      <c r="BH201" s="236">
        <f>IF(N201="sníž. přenesená",J201,0)</f>
        <v>0</v>
      </c>
      <c r="BI201" s="236">
        <f>IF(N201="nulová",J201,0)</f>
        <v>0</v>
      </c>
      <c r="BJ201" s="13" t="s">
        <v>86</v>
      </c>
      <c r="BK201" s="236">
        <f>ROUND(I201*H201,2)</f>
        <v>0</v>
      </c>
      <c r="BL201" s="13" t="s">
        <v>136</v>
      </c>
      <c r="BM201" s="235" t="s">
        <v>361</v>
      </c>
    </row>
    <row r="202" s="2" customFormat="1" ht="33" customHeight="1">
      <c r="A202" s="34"/>
      <c r="B202" s="35"/>
      <c r="C202" s="223" t="s">
        <v>249</v>
      </c>
      <c r="D202" s="223" t="s">
        <v>132</v>
      </c>
      <c r="E202" s="224" t="s">
        <v>362</v>
      </c>
      <c r="F202" s="225" t="s">
        <v>363</v>
      </c>
      <c r="G202" s="226" t="s">
        <v>135</v>
      </c>
      <c r="H202" s="227">
        <v>1</v>
      </c>
      <c r="I202" s="228"/>
      <c r="J202" s="229">
        <f>ROUND(I202*H202,2)</f>
        <v>0</v>
      </c>
      <c r="K202" s="230"/>
      <c r="L202" s="40"/>
      <c r="M202" s="231" t="s">
        <v>1</v>
      </c>
      <c r="N202" s="232" t="s">
        <v>43</v>
      </c>
      <c r="O202" s="87"/>
      <c r="P202" s="233">
        <f>O202*H202</f>
        <v>0</v>
      </c>
      <c r="Q202" s="233">
        <v>0</v>
      </c>
      <c r="R202" s="233">
        <f>Q202*H202</f>
        <v>0</v>
      </c>
      <c r="S202" s="233">
        <v>0</v>
      </c>
      <c r="T202" s="234">
        <f>S202*H202</f>
        <v>0</v>
      </c>
      <c r="U202" s="34"/>
      <c r="V202" s="34"/>
      <c r="W202" s="34"/>
      <c r="X202" s="34"/>
      <c r="Y202" s="34"/>
      <c r="Z202" s="34"/>
      <c r="AA202" s="34"/>
      <c r="AB202" s="34"/>
      <c r="AC202" s="34"/>
      <c r="AD202" s="34"/>
      <c r="AE202" s="34"/>
      <c r="AR202" s="235" t="s">
        <v>136</v>
      </c>
      <c r="AT202" s="235" t="s">
        <v>132</v>
      </c>
      <c r="AU202" s="235" t="s">
        <v>86</v>
      </c>
      <c r="AY202" s="13" t="s">
        <v>131</v>
      </c>
      <c r="BE202" s="236">
        <f>IF(N202="základní",J202,0)</f>
        <v>0</v>
      </c>
      <c r="BF202" s="236">
        <f>IF(N202="snížená",J202,0)</f>
        <v>0</v>
      </c>
      <c r="BG202" s="236">
        <f>IF(N202="zákl. přenesená",J202,0)</f>
        <v>0</v>
      </c>
      <c r="BH202" s="236">
        <f>IF(N202="sníž. přenesená",J202,0)</f>
        <v>0</v>
      </c>
      <c r="BI202" s="236">
        <f>IF(N202="nulová",J202,0)</f>
        <v>0</v>
      </c>
      <c r="BJ202" s="13" t="s">
        <v>86</v>
      </c>
      <c r="BK202" s="236">
        <f>ROUND(I202*H202,2)</f>
        <v>0</v>
      </c>
      <c r="BL202" s="13" t="s">
        <v>136</v>
      </c>
      <c r="BM202" s="235" t="s">
        <v>364</v>
      </c>
    </row>
    <row r="203" s="2" customFormat="1" ht="55.5" customHeight="1">
      <c r="A203" s="34"/>
      <c r="B203" s="35"/>
      <c r="C203" s="223" t="s">
        <v>365</v>
      </c>
      <c r="D203" s="223" t="s">
        <v>132</v>
      </c>
      <c r="E203" s="224" t="s">
        <v>366</v>
      </c>
      <c r="F203" s="225" t="s">
        <v>367</v>
      </c>
      <c r="G203" s="226" t="s">
        <v>135</v>
      </c>
      <c r="H203" s="227">
        <v>1</v>
      </c>
      <c r="I203" s="228"/>
      <c r="J203" s="229">
        <f>ROUND(I203*H203,2)</f>
        <v>0</v>
      </c>
      <c r="K203" s="230"/>
      <c r="L203" s="40"/>
      <c r="M203" s="231" t="s">
        <v>1</v>
      </c>
      <c r="N203" s="232" t="s">
        <v>43</v>
      </c>
      <c r="O203" s="87"/>
      <c r="P203" s="233">
        <f>O203*H203</f>
        <v>0</v>
      </c>
      <c r="Q203" s="233">
        <v>0</v>
      </c>
      <c r="R203" s="233">
        <f>Q203*H203</f>
        <v>0</v>
      </c>
      <c r="S203" s="233">
        <v>0</v>
      </c>
      <c r="T203" s="234">
        <f>S203*H203</f>
        <v>0</v>
      </c>
      <c r="U203" s="34"/>
      <c r="V203" s="34"/>
      <c r="W203" s="34"/>
      <c r="X203" s="34"/>
      <c r="Y203" s="34"/>
      <c r="Z203" s="34"/>
      <c r="AA203" s="34"/>
      <c r="AB203" s="34"/>
      <c r="AC203" s="34"/>
      <c r="AD203" s="34"/>
      <c r="AE203" s="34"/>
      <c r="AR203" s="235" t="s">
        <v>136</v>
      </c>
      <c r="AT203" s="235" t="s">
        <v>132</v>
      </c>
      <c r="AU203" s="235" t="s">
        <v>86</v>
      </c>
      <c r="AY203" s="13" t="s">
        <v>131</v>
      </c>
      <c r="BE203" s="236">
        <f>IF(N203="základní",J203,0)</f>
        <v>0</v>
      </c>
      <c r="BF203" s="236">
        <f>IF(N203="snížená",J203,0)</f>
        <v>0</v>
      </c>
      <c r="BG203" s="236">
        <f>IF(N203="zákl. přenesená",J203,0)</f>
        <v>0</v>
      </c>
      <c r="BH203" s="236">
        <f>IF(N203="sníž. přenesená",J203,0)</f>
        <v>0</v>
      </c>
      <c r="BI203" s="236">
        <f>IF(N203="nulová",J203,0)</f>
        <v>0</v>
      </c>
      <c r="BJ203" s="13" t="s">
        <v>86</v>
      </c>
      <c r="BK203" s="236">
        <f>ROUND(I203*H203,2)</f>
        <v>0</v>
      </c>
      <c r="BL203" s="13" t="s">
        <v>136</v>
      </c>
      <c r="BM203" s="235" t="s">
        <v>368</v>
      </c>
    </row>
    <row r="204" s="2" customFormat="1" ht="16.5" customHeight="1">
      <c r="A204" s="34"/>
      <c r="B204" s="35"/>
      <c r="C204" s="223" t="s">
        <v>253</v>
      </c>
      <c r="D204" s="223" t="s">
        <v>132</v>
      </c>
      <c r="E204" s="224" t="s">
        <v>369</v>
      </c>
      <c r="F204" s="225" t="s">
        <v>370</v>
      </c>
      <c r="G204" s="226" t="s">
        <v>135</v>
      </c>
      <c r="H204" s="227">
        <v>1</v>
      </c>
      <c r="I204" s="228"/>
      <c r="J204" s="229">
        <f>ROUND(I204*H204,2)</f>
        <v>0</v>
      </c>
      <c r="K204" s="230"/>
      <c r="L204" s="40"/>
      <c r="M204" s="231" t="s">
        <v>1</v>
      </c>
      <c r="N204" s="232" t="s">
        <v>43</v>
      </c>
      <c r="O204" s="87"/>
      <c r="P204" s="233">
        <f>O204*H204</f>
        <v>0</v>
      </c>
      <c r="Q204" s="233">
        <v>0</v>
      </c>
      <c r="R204" s="233">
        <f>Q204*H204</f>
        <v>0</v>
      </c>
      <c r="S204" s="233">
        <v>0</v>
      </c>
      <c r="T204" s="234">
        <f>S204*H204</f>
        <v>0</v>
      </c>
      <c r="U204" s="34"/>
      <c r="V204" s="34"/>
      <c r="W204" s="34"/>
      <c r="X204" s="34"/>
      <c r="Y204" s="34"/>
      <c r="Z204" s="34"/>
      <c r="AA204" s="34"/>
      <c r="AB204" s="34"/>
      <c r="AC204" s="34"/>
      <c r="AD204" s="34"/>
      <c r="AE204" s="34"/>
      <c r="AR204" s="235" t="s">
        <v>136</v>
      </c>
      <c r="AT204" s="235" t="s">
        <v>132</v>
      </c>
      <c r="AU204" s="235" t="s">
        <v>86</v>
      </c>
      <c r="AY204" s="13" t="s">
        <v>131</v>
      </c>
      <c r="BE204" s="236">
        <f>IF(N204="základní",J204,0)</f>
        <v>0</v>
      </c>
      <c r="BF204" s="236">
        <f>IF(N204="snížená",J204,0)</f>
        <v>0</v>
      </c>
      <c r="BG204" s="236">
        <f>IF(N204="zákl. přenesená",J204,0)</f>
        <v>0</v>
      </c>
      <c r="BH204" s="236">
        <f>IF(N204="sníž. přenesená",J204,0)</f>
        <v>0</v>
      </c>
      <c r="BI204" s="236">
        <f>IF(N204="nulová",J204,0)</f>
        <v>0</v>
      </c>
      <c r="BJ204" s="13" t="s">
        <v>86</v>
      </c>
      <c r="BK204" s="236">
        <f>ROUND(I204*H204,2)</f>
        <v>0</v>
      </c>
      <c r="BL204" s="13" t="s">
        <v>136</v>
      </c>
      <c r="BM204" s="235" t="s">
        <v>371</v>
      </c>
    </row>
    <row r="205" s="2" customFormat="1" ht="21.75" customHeight="1">
      <c r="A205" s="34"/>
      <c r="B205" s="35"/>
      <c r="C205" s="223" t="s">
        <v>372</v>
      </c>
      <c r="D205" s="223" t="s">
        <v>132</v>
      </c>
      <c r="E205" s="224" t="s">
        <v>373</v>
      </c>
      <c r="F205" s="225" t="s">
        <v>276</v>
      </c>
      <c r="G205" s="226" t="s">
        <v>135</v>
      </c>
      <c r="H205" s="227">
        <v>1</v>
      </c>
      <c r="I205" s="228"/>
      <c r="J205" s="229">
        <f>ROUND(I205*H205,2)</f>
        <v>0</v>
      </c>
      <c r="K205" s="230"/>
      <c r="L205" s="40"/>
      <c r="M205" s="231" t="s">
        <v>1</v>
      </c>
      <c r="N205" s="232" t="s">
        <v>43</v>
      </c>
      <c r="O205" s="87"/>
      <c r="P205" s="233">
        <f>O205*H205</f>
        <v>0</v>
      </c>
      <c r="Q205" s="233">
        <v>0</v>
      </c>
      <c r="R205" s="233">
        <f>Q205*H205</f>
        <v>0</v>
      </c>
      <c r="S205" s="233">
        <v>0</v>
      </c>
      <c r="T205" s="234">
        <f>S205*H205</f>
        <v>0</v>
      </c>
      <c r="U205" s="34"/>
      <c r="V205" s="34"/>
      <c r="W205" s="34"/>
      <c r="X205" s="34"/>
      <c r="Y205" s="34"/>
      <c r="Z205" s="34"/>
      <c r="AA205" s="34"/>
      <c r="AB205" s="34"/>
      <c r="AC205" s="34"/>
      <c r="AD205" s="34"/>
      <c r="AE205" s="34"/>
      <c r="AR205" s="235" t="s">
        <v>136</v>
      </c>
      <c r="AT205" s="235" t="s">
        <v>132</v>
      </c>
      <c r="AU205" s="235" t="s">
        <v>86</v>
      </c>
      <c r="AY205" s="13" t="s">
        <v>131</v>
      </c>
      <c r="BE205" s="236">
        <f>IF(N205="základní",J205,0)</f>
        <v>0</v>
      </c>
      <c r="BF205" s="236">
        <f>IF(N205="snížená",J205,0)</f>
        <v>0</v>
      </c>
      <c r="BG205" s="236">
        <f>IF(N205="zákl. přenesená",J205,0)</f>
        <v>0</v>
      </c>
      <c r="BH205" s="236">
        <f>IF(N205="sníž. přenesená",J205,0)</f>
        <v>0</v>
      </c>
      <c r="BI205" s="236">
        <f>IF(N205="nulová",J205,0)</f>
        <v>0</v>
      </c>
      <c r="BJ205" s="13" t="s">
        <v>86</v>
      </c>
      <c r="BK205" s="236">
        <f>ROUND(I205*H205,2)</f>
        <v>0</v>
      </c>
      <c r="BL205" s="13" t="s">
        <v>136</v>
      </c>
      <c r="BM205" s="235" t="s">
        <v>374</v>
      </c>
    </row>
    <row r="206" s="2" customFormat="1" ht="33" customHeight="1">
      <c r="A206" s="34"/>
      <c r="B206" s="35"/>
      <c r="C206" s="223" t="s">
        <v>256</v>
      </c>
      <c r="D206" s="223" t="s">
        <v>132</v>
      </c>
      <c r="E206" s="224" t="s">
        <v>375</v>
      </c>
      <c r="F206" s="225" t="s">
        <v>252</v>
      </c>
      <c r="G206" s="226" t="s">
        <v>135</v>
      </c>
      <c r="H206" s="227">
        <v>1</v>
      </c>
      <c r="I206" s="228"/>
      <c r="J206" s="229">
        <f>ROUND(I206*H206,2)</f>
        <v>0</v>
      </c>
      <c r="K206" s="230"/>
      <c r="L206" s="40"/>
      <c r="M206" s="231" t="s">
        <v>1</v>
      </c>
      <c r="N206" s="232" t="s">
        <v>43</v>
      </c>
      <c r="O206" s="87"/>
      <c r="P206" s="233">
        <f>O206*H206</f>
        <v>0</v>
      </c>
      <c r="Q206" s="233">
        <v>0</v>
      </c>
      <c r="R206" s="233">
        <f>Q206*H206</f>
        <v>0</v>
      </c>
      <c r="S206" s="233">
        <v>0</v>
      </c>
      <c r="T206" s="234">
        <f>S206*H206</f>
        <v>0</v>
      </c>
      <c r="U206" s="34"/>
      <c r="V206" s="34"/>
      <c r="W206" s="34"/>
      <c r="X206" s="34"/>
      <c r="Y206" s="34"/>
      <c r="Z206" s="34"/>
      <c r="AA206" s="34"/>
      <c r="AB206" s="34"/>
      <c r="AC206" s="34"/>
      <c r="AD206" s="34"/>
      <c r="AE206" s="34"/>
      <c r="AR206" s="235" t="s">
        <v>136</v>
      </c>
      <c r="AT206" s="235" t="s">
        <v>132</v>
      </c>
      <c r="AU206" s="235" t="s">
        <v>86</v>
      </c>
      <c r="AY206" s="13" t="s">
        <v>131</v>
      </c>
      <c r="BE206" s="236">
        <f>IF(N206="základní",J206,0)</f>
        <v>0</v>
      </c>
      <c r="BF206" s="236">
        <f>IF(N206="snížená",J206,0)</f>
        <v>0</v>
      </c>
      <c r="BG206" s="236">
        <f>IF(N206="zákl. přenesená",J206,0)</f>
        <v>0</v>
      </c>
      <c r="BH206" s="236">
        <f>IF(N206="sníž. přenesená",J206,0)</f>
        <v>0</v>
      </c>
      <c r="BI206" s="236">
        <f>IF(N206="nulová",J206,0)</f>
        <v>0</v>
      </c>
      <c r="BJ206" s="13" t="s">
        <v>86</v>
      </c>
      <c r="BK206" s="236">
        <f>ROUND(I206*H206,2)</f>
        <v>0</v>
      </c>
      <c r="BL206" s="13" t="s">
        <v>136</v>
      </c>
      <c r="BM206" s="235" t="s">
        <v>376</v>
      </c>
    </row>
    <row r="207" s="2" customFormat="1" ht="33" customHeight="1">
      <c r="A207" s="34"/>
      <c r="B207" s="35"/>
      <c r="C207" s="223" t="s">
        <v>377</v>
      </c>
      <c r="D207" s="223" t="s">
        <v>132</v>
      </c>
      <c r="E207" s="224" t="s">
        <v>378</v>
      </c>
      <c r="F207" s="225" t="s">
        <v>255</v>
      </c>
      <c r="G207" s="226" t="s">
        <v>135</v>
      </c>
      <c r="H207" s="227">
        <v>1</v>
      </c>
      <c r="I207" s="228"/>
      <c r="J207" s="229">
        <f>ROUND(I207*H207,2)</f>
        <v>0</v>
      </c>
      <c r="K207" s="230"/>
      <c r="L207" s="40"/>
      <c r="M207" s="231" t="s">
        <v>1</v>
      </c>
      <c r="N207" s="232" t="s">
        <v>43</v>
      </c>
      <c r="O207" s="87"/>
      <c r="P207" s="233">
        <f>O207*H207</f>
        <v>0</v>
      </c>
      <c r="Q207" s="233">
        <v>0</v>
      </c>
      <c r="R207" s="233">
        <f>Q207*H207</f>
        <v>0</v>
      </c>
      <c r="S207" s="233">
        <v>0</v>
      </c>
      <c r="T207" s="234">
        <f>S207*H207</f>
        <v>0</v>
      </c>
      <c r="U207" s="34"/>
      <c r="V207" s="34"/>
      <c r="W207" s="34"/>
      <c r="X207" s="34"/>
      <c r="Y207" s="34"/>
      <c r="Z207" s="34"/>
      <c r="AA207" s="34"/>
      <c r="AB207" s="34"/>
      <c r="AC207" s="34"/>
      <c r="AD207" s="34"/>
      <c r="AE207" s="34"/>
      <c r="AR207" s="235" t="s">
        <v>136</v>
      </c>
      <c r="AT207" s="235" t="s">
        <v>132</v>
      </c>
      <c r="AU207" s="235" t="s">
        <v>86</v>
      </c>
      <c r="AY207" s="13" t="s">
        <v>131</v>
      </c>
      <c r="BE207" s="236">
        <f>IF(N207="základní",J207,0)</f>
        <v>0</v>
      </c>
      <c r="BF207" s="236">
        <f>IF(N207="snížená",J207,0)</f>
        <v>0</v>
      </c>
      <c r="BG207" s="236">
        <f>IF(N207="zákl. přenesená",J207,0)</f>
        <v>0</v>
      </c>
      <c r="BH207" s="236">
        <f>IF(N207="sníž. přenesená",J207,0)</f>
        <v>0</v>
      </c>
      <c r="BI207" s="236">
        <f>IF(N207="nulová",J207,0)</f>
        <v>0</v>
      </c>
      <c r="BJ207" s="13" t="s">
        <v>86</v>
      </c>
      <c r="BK207" s="236">
        <f>ROUND(I207*H207,2)</f>
        <v>0</v>
      </c>
      <c r="BL207" s="13" t="s">
        <v>136</v>
      </c>
      <c r="BM207" s="235" t="s">
        <v>379</v>
      </c>
    </row>
    <row r="208" s="2" customFormat="1" ht="33" customHeight="1">
      <c r="A208" s="34"/>
      <c r="B208" s="35"/>
      <c r="C208" s="223" t="s">
        <v>260</v>
      </c>
      <c r="D208" s="223" t="s">
        <v>132</v>
      </c>
      <c r="E208" s="224" t="s">
        <v>380</v>
      </c>
      <c r="F208" s="225" t="s">
        <v>259</v>
      </c>
      <c r="G208" s="226" t="s">
        <v>135</v>
      </c>
      <c r="H208" s="227">
        <v>1</v>
      </c>
      <c r="I208" s="228"/>
      <c r="J208" s="229">
        <f>ROUND(I208*H208,2)</f>
        <v>0</v>
      </c>
      <c r="K208" s="230"/>
      <c r="L208" s="40"/>
      <c r="M208" s="231" t="s">
        <v>1</v>
      </c>
      <c r="N208" s="232" t="s">
        <v>43</v>
      </c>
      <c r="O208" s="87"/>
      <c r="P208" s="233">
        <f>O208*H208</f>
        <v>0</v>
      </c>
      <c r="Q208" s="233">
        <v>0</v>
      </c>
      <c r="R208" s="233">
        <f>Q208*H208</f>
        <v>0</v>
      </c>
      <c r="S208" s="233">
        <v>0</v>
      </c>
      <c r="T208" s="234">
        <f>S208*H208</f>
        <v>0</v>
      </c>
      <c r="U208" s="34"/>
      <c r="V208" s="34"/>
      <c r="W208" s="34"/>
      <c r="X208" s="34"/>
      <c r="Y208" s="34"/>
      <c r="Z208" s="34"/>
      <c r="AA208" s="34"/>
      <c r="AB208" s="34"/>
      <c r="AC208" s="34"/>
      <c r="AD208" s="34"/>
      <c r="AE208" s="34"/>
      <c r="AR208" s="235" t="s">
        <v>136</v>
      </c>
      <c r="AT208" s="235" t="s">
        <v>132</v>
      </c>
      <c r="AU208" s="235" t="s">
        <v>86</v>
      </c>
      <c r="AY208" s="13" t="s">
        <v>131</v>
      </c>
      <c r="BE208" s="236">
        <f>IF(N208="základní",J208,0)</f>
        <v>0</v>
      </c>
      <c r="BF208" s="236">
        <f>IF(N208="snížená",J208,0)</f>
        <v>0</v>
      </c>
      <c r="BG208" s="236">
        <f>IF(N208="zákl. přenesená",J208,0)</f>
        <v>0</v>
      </c>
      <c r="BH208" s="236">
        <f>IF(N208="sníž. přenesená",J208,0)</f>
        <v>0</v>
      </c>
      <c r="BI208" s="236">
        <f>IF(N208="nulová",J208,0)</f>
        <v>0</v>
      </c>
      <c r="BJ208" s="13" t="s">
        <v>86</v>
      </c>
      <c r="BK208" s="236">
        <f>ROUND(I208*H208,2)</f>
        <v>0</v>
      </c>
      <c r="BL208" s="13" t="s">
        <v>136</v>
      </c>
      <c r="BM208" s="235" t="s">
        <v>381</v>
      </c>
    </row>
    <row r="209" s="2" customFormat="1" ht="21.75" customHeight="1">
      <c r="A209" s="34"/>
      <c r="B209" s="35"/>
      <c r="C209" s="223" t="s">
        <v>382</v>
      </c>
      <c r="D209" s="223" t="s">
        <v>132</v>
      </c>
      <c r="E209" s="224" t="s">
        <v>383</v>
      </c>
      <c r="F209" s="225" t="s">
        <v>262</v>
      </c>
      <c r="G209" s="226" t="s">
        <v>135</v>
      </c>
      <c r="H209" s="227">
        <v>1</v>
      </c>
      <c r="I209" s="228"/>
      <c r="J209" s="229">
        <f>ROUND(I209*H209,2)</f>
        <v>0</v>
      </c>
      <c r="K209" s="230"/>
      <c r="L209" s="40"/>
      <c r="M209" s="231" t="s">
        <v>1</v>
      </c>
      <c r="N209" s="232" t="s">
        <v>43</v>
      </c>
      <c r="O209" s="87"/>
      <c r="P209" s="233">
        <f>O209*H209</f>
        <v>0</v>
      </c>
      <c r="Q209" s="233">
        <v>0</v>
      </c>
      <c r="R209" s="233">
        <f>Q209*H209</f>
        <v>0</v>
      </c>
      <c r="S209" s="233">
        <v>0</v>
      </c>
      <c r="T209" s="234">
        <f>S209*H209</f>
        <v>0</v>
      </c>
      <c r="U209" s="34"/>
      <c r="V209" s="34"/>
      <c r="W209" s="34"/>
      <c r="X209" s="34"/>
      <c r="Y209" s="34"/>
      <c r="Z209" s="34"/>
      <c r="AA209" s="34"/>
      <c r="AB209" s="34"/>
      <c r="AC209" s="34"/>
      <c r="AD209" s="34"/>
      <c r="AE209" s="34"/>
      <c r="AR209" s="235" t="s">
        <v>136</v>
      </c>
      <c r="AT209" s="235" t="s">
        <v>132</v>
      </c>
      <c r="AU209" s="235" t="s">
        <v>86</v>
      </c>
      <c r="AY209" s="13" t="s">
        <v>131</v>
      </c>
      <c r="BE209" s="236">
        <f>IF(N209="základní",J209,0)</f>
        <v>0</v>
      </c>
      <c r="BF209" s="236">
        <f>IF(N209="snížená",J209,0)</f>
        <v>0</v>
      </c>
      <c r="BG209" s="236">
        <f>IF(N209="zákl. přenesená",J209,0)</f>
        <v>0</v>
      </c>
      <c r="BH209" s="236">
        <f>IF(N209="sníž. přenesená",J209,0)</f>
        <v>0</v>
      </c>
      <c r="BI209" s="236">
        <f>IF(N209="nulová",J209,0)</f>
        <v>0</v>
      </c>
      <c r="BJ209" s="13" t="s">
        <v>86</v>
      </c>
      <c r="BK209" s="236">
        <f>ROUND(I209*H209,2)</f>
        <v>0</v>
      </c>
      <c r="BL209" s="13" t="s">
        <v>136</v>
      </c>
      <c r="BM209" s="235" t="s">
        <v>384</v>
      </c>
    </row>
    <row r="210" s="2" customFormat="1" ht="21.75" customHeight="1">
      <c r="A210" s="34"/>
      <c r="B210" s="35"/>
      <c r="C210" s="223" t="s">
        <v>263</v>
      </c>
      <c r="D210" s="223" t="s">
        <v>132</v>
      </c>
      <c r="E210" s="224" t="s">
        <v>385</v>
      </c>
      <c r="F210" s="225" t="s">
        <v>266</v>
      </c>
      <c r="G210" s="226" t="s">
        <v>135</v>
      </c>
      <c r="H210" s="227">
        <v>1</v>
      </c>
      <c r="I210" s="228"/>
      <c r="J210" s="229">
        <f>ROUND(I210*H210,2)</f>
        <v>0</v>
      </c>
      <c r="K210" s="230"/>
      <c r="L210" s="40"/>
      <c r="M210" s="231" t="s">
        <v>1</v>
      </c>
      <c r="N210" s="232" t="s">
        <v>43</v>
      </c>
      <c r="O210" s="87"/>
      <c r="P210" s="233">
        <f>O210*H210</f>
        <v>0</v>
      </c>
      <c r="Q210" s="233">
        <v>0</v>
      </c>
      <c r="R210" s="233">
        <f>Q210*H210</f>
        <v>0</v>
      </c>
      <c r="S210" s="233">
        <v>0</v>
      </c>
      <c r="T210" s="234">
        <f>S210*H210</f>
        <v>0</v>
      </c>
      <c r="U210" s="34"/>
      <c r="V210" s="34"/>
      <c r="W210" s="34"/>
      <c r="X210" s="34"/>
      <c r="Y210" s="34"/>
      <c r="Z210" s="34"/>
      <c r="AA210" s="34"/>
      <c r="AB210" s="34"/>
      <c r="AC210" s="34"/>
      <c r="AD210" s="34"/>
      <c r="AE210" s="34"/>
      <c r="AR210" s="235" t="s">
        <v>136</v>
      </c>
      <c r="AT210" s="235" t="s">
        <v>132</v>
      </c>
      <c r="AU210" s="235" t="s">
        <v>86</v>
      </c>
      <c r="AY210" s="13" t="s">
        <v>131</v>
      </c>
      <c r="BE210" s="236">
        <f>IF(N210="základní",J210,0)</f>
        <v>0</v>
      </c>
      <c r="BF210" s="236">
        <f>IF(N210="snížená",J210,0)</f>
        <v>0</v>
      </c>
      <c r="BG210" s="236">
        <f>IF(N210="zákl. přenesená",J210,0)</f>
        <v>0</v>
      </c>
      <c r="BH210" s="236">
        <f>IF(N210="sníž. přenesená",J210,0)</f>
        <v>0</v>
      </c>
      <c r="BI210" s="236">
        <f>IF(N210="nulová",J210,0)</f>
        <v>0</v>
      </c>
      <c r="BJ210" s="13" t="s">
        <v>86</v>
      </c>
      <c r="BK210" s="236">
        <f>ROUND(I210*H210,2)</f>
        <v>0</v>
      </c>
      <c r="BL210" s="13" t="s">
        <v>136</v>
      </c>
      <c r="BM210" s="235" t="s">
        <v>386</v>
      </c>
    </row>
    <row r="211" s="2" customFormat="1" ht="16.5" customHeight="1">
      <c r="A211" s="34"/>
      <c r="B211" s="35"/>
      <c r="C211" s="223" t="s">
        <v>387</v>
      </c>
      <c r="D211" s="223" t="s">
        <v>132</v>
      </c>
      <c r="E211" s="224" t="s">
        <v>388</v>
      </c>
      <c r="F211" s="225" t="s">
        <v>389</v>
      </c>
      <c r="G211" s="226" t="s">
        <v>135</v>
      </c>
      <c r="H211" s="227">
        <v>1</v>
      </c>
      <c r="I211" s="228"/>
      <c r="J211" s="229">
        <f>ROUND(I211*H211,2)</f>
        <v>0</v>
      </c>
      <c r="K211" s="230"/>
      <c r="L211" s="40"/>
      <c r="M211" s="231" t="s">
        <v>1</v>
      </c>
      <c r="N211" s="232" t="s">
        <v>43</v>
      </c>
      <c r="O211" s="87"/>
      <c r="P211" s="233">
        <f>O211*H211</f>
        <v>0</v>
      </c>
      <c r="Q211" s="233">
        <v>0</v>
      </c>
      <c r="R211" s="233">
        <f>Q211*H211</f>
        <v>0</v>
      </c>
      <c r="S211" s="233">
        <v>0</v>
      </c>
      <c r="T211" s="234">
        <f>S211*H211</f>
        <v>0</v>
      </c>
      <c r="U211" s="34"/>
      <c r="V211" s="34"/>
      <c r="W211" s="34"/>
      <c r="X211" s="34"/>
      <c r="Y211" s="34"/>
      <c r="Z211" s="34"/>
      <c r="AA211" s="34"/>
      <c r="AB211" s="34"/>
      <c r="AC211" s="34"/>
      <c r="AD211" s="34"/>
      <c r="AE211" s="34"/>
      <c r="AR211" s="235" t="s">
        <v>136</v>
      </c>
      <c r="AT211" s="235" t="s">
        <v>132</v>
      </c>
      <c r="AU211" s="235" t="s">
        <v>86</v>
      </c>
      <c r="AY211" s="13" t="s">
        <v>131</v>
      </c>
      <c r="BE211" s="236">
        <f>IF(N211="základní",J211,0)</f>
        <v>0</v>
      </c>
      <c r="BF211" s="236">
        <f>IF(N211="snížená",J211,0)</f>
        <v>0</v>
      </c>
      <c r="BG211" s="236">
        <f>IF(N211="zákl. přenesená",J211,0)</f>
        <v>0</v>
      </c>
      <c r="BH211" s="236">
        <f>IF(N211="sníž. přenesená",J211,0)</f>
        <v>0</v>
      </c>
      <c r="BI211" s="236">
        <f>IF(N211="nulová",J211,0)</f>
        <v>0</v>
      </c>
      <c r="BJ211" s="13" t="s">
        <v>86</v>
      </c>
      <c r="BK211" s="236">
        <f>ROUND(I211*H211,2)</f>
        <v>0</v>
      </c>
      <c r="BL211" s="13" t="s">
        <v>136</v>
      </c>
      <c r="BM211" s="235" t="s">
        <v>390</v>
      </c>
    </row>
    <row r="212" s="2" customFormat="1" ht="16.5" customHeight="1">
      <c r="A212" s="34"/>
      <c r="B212" s="35"/>
      <c r="C212" s="223" t="s">
        <v>267</v>
      </c>
      <c r="D212" s="223" t="s">
        <v>132</v>
      </c>
      <c r="E212" s="224" t="s">
        <v>391</v>
      </c>
      <c r="F212" s="225" t="s">
        <v>392</v>
      </c>
      <c r="G212" s="226" t="s">
        <v>135</v>
      </c>
      <c r="H212" s="227">
        <v>1</v>
      </c>
      <c r="I212" s="228"/>
      <c r="J212" s="229">
        <f>ROUND(I212*H212,2)</f>
        <v>0</v>
      </c>
      <c r="K212" s="230"/>
      <c r="L212" s="40"/>
      <c r="M212" s="231" t="s">
        <v>1</v>
      </c>
      <c r="N212" s="232" t="s">
        <v>43</v>
      </c>
      <c r="O212" s="87"/>
      <c r="P212" s="233">
        <f>O212*H212</f>
        <v>0</v>
      </c>
      <c r="Q212" s="233">
        <v>0</v>
      </c>
      <c r="R212" s="233">
        <f>Q212*H212</f>
        <v>0</v>
      </c>
      <c r="S212" s="233">
        <v>0</v>
      </c>
      <c r="T212" s="234">
        <f>S212*H212</f>
        <v>0</v>
      </c>
      <c r="U212" s="34"/>
      <c r="V212" s="34"/>
      <c r="W212" s="34"/>
      <c r="X212" s="34"/>
      <c r="Y212" s="34"/>
      <c r="Z212" s="34"/>
      <c r="AA212" s="34"/>
      <c r="AB212" s="34"/>
      <c r="AC212" s="34"/>
      <c r="AD212" s="34"/>
      <c r="AE212" s="34"/>
      <c r="AR212" s="235" t="s">
        <v>136</v>
      </c>
      <c r="AT212" s="235" t="s">
        <v>132</v>
      </c>
      <c r="AU212" s="235" t="s">
        <v>86</v>
      </c>
      <c r="AY212" s="13" t="s">
        <v>131</v>
      </c>
      <c r="BE212" s="236">
        <f>IF(N212="základní",J212,0)</f>
        <v>0</v>
      </c>
      <c r="BF212" s="236">
        <f>IF(N212="snížená",J212,0)</f>
        <v>0</v>
      </c>
      <c r="BG212" s="236">
        <f>IF(N212="zákl. přenesená",J212,0)</f>
        <v>0</v>
      </c>
      <c r="BH212" s="236">
        <f>IF(N212="sníž. přenesená",J212,0)</f>
        <v>0</v>
      </c>
      <c r="BI212" s="236">
        <f>IF(N212="nulová",J212,0)</f>
        <v>0</v>
      </c>
      <c r="BJ212" s="13" t="s">
        <v>86</v>
      </c>
      <c r="BK212" s="236">
        <f>ROUND(I212*H212,2)</f>
        <v>0</v>
      </c>
      <c r="BL212" s="13" t="s">
        <v>136</v>
      </c>
      <c r="BM212" s="235" t="s">
        <v>393</v>
      </c>
    </row>
    <row r="213" s="2" customFormat="1" ht="21.75" customHeight="1">
      <c r="A213" s="34"/>
      <c r="B213" s="35"/>
      <c r="C213" s="223" t="s">
        <v>394</v>
      </c>
      <c r="D213" s="223" t="s">
        <v>132</v>
      </c>
      <c r="E213" s="224" t="s">
        <v>395</v>
      </c>
      <c r="F213" s="225" t="s">
        <v>396</v>
      </c>
      <c r="G213" s="226" t="s">
        <v>135</v>
      </c>
      <c r="H213" s="227">
        <v>1</v>
      </c>
      <c r="I213" s="228"/>
      <c r="J213" s="229">
        <f>ROUND(I213*H213,2)</f>
        <v>0</v>
      </c>
      <c r="K213" s="230"/>
      <c r="L213" s="40"/>
      <c r="M213" s="231" t="s">
        <v>1</v>
      </c>
      <c r="N213" s="232" t="s">
        <v>43</v>
      </c>
      <c r="O213" s="87"/>
      <c r="P213" s="233">
        <f>O213*H213</f>
        <v>0</v>
      </c>
      <c r="Q213" s="233">
        <v>0</v>
      </c>
      <c r="R213" s="233">
        <f>Q213*H213</f>
        <v>0</v>
      </c>
      <c r="S213" s="233">
        <v>0</v>
      </c>
      <c r="T213" s="234">
        <f>S213*H213</f>
        <v>0</v>
      </c>
      <c r="U213" s="34"/>
      <c r="V213" s="34"/>
      <c r="W213" s="34"/>
      <c r="X213" s="34"/>
      <c r="Y213" s="34"/>
      <c r="Z213" s="34"/>
      <c r="AA213" s="34"/>
      <c r="AB213" s="34"/>
      <c r="AC213" s="34"/>
      <c r="AD213" s="34"/>
      <c r="AE213" s="34"/>
      <c r="AR213" s="235" t="s">
        <v>136</v>
      </c>
      <c r="AT213" s="235" t="s">
        <v>132</v>
      </c>
      <c r="AU213" s="235" t="s">
        <v>86</v>
      </c>
      <c r="AY213" s="13" t="s">
        <v>131</v>
      </c>
      <c r="BE213" s="236">
        <f>IF(N213="základní",J213,0)</f>
        <v>0</v>
      </c>
      <c r="BF213" s="236">
        <f>IF(N213="snížená",J213,0)</f>
        <v>0</v>
      </c>
      <c r="BG213" s="236">
        <f>IF(N213="zákl. přenesená",J213,0)</f>
        <v>0</v>
      </c>
      <c r="BH213" s="236">
        <f>IF(N213="sníž. přenesená",J213,0)</f>
        <v>0</v>
      </c>
      <c r="BI213" s="236">
        <f>IF(N213="nulová",J213,0)</f>
        <v>0</v>
      </c>
      <c r="BJ213" s="13" t="s">
        <v>86</v>
      </c>
      <c r="BK213" s="236">
        <f>ROUND(I213*H213,2)</f>
        <v>0</v>
      </c>
      <c r="BL213" s="13" t="s">
        <v>136</v>
      </c>
      <c r="BM213" s="235" t="s">
        <v>397</v>
      </c>
    </row>
    <row r="214" s="2" customFormat="1" ht="16.5" customHeight="1">
      <c r="A214" s="34"/>
      <c r="B214" s="35"/>
      <c r="C214" s="223" t="s">
        <v>270</v>
      </c>
      <c r="D214" s="223" t="s">
        <v>132</v>
      </c>
      <c r="E214" s="224" t="s">
        <v>398</v>
      </c>
      <c r="F214" s="225" t="s">
        <v>399</v>
      </c>
      <c r="G214" s="226" t="s">
        <v>135</v>
      </c>
      <c r="H214" s="227">
        <v>1</v>
      </c>
      <c r="I214" s="228"/>
      <c r="J214" s="229">
        <f>ROUND(I214*H214,2)</f>
        <v>0</v>
      </c>
      <c r="K214" s="230"/>
      <c r="L214" s="40"/>
      <c r="M214" s="231" t="s">
        <v>1</v>
      </c>
      <c r="N214" s="232" t="s">
        <v>43</v>
      </c>
      <c r="O214" s="87"/>
      <c r="P214" s="233">
        <f>O214*H214</f>
        <v>0</v>
      </c>
      <c r="Q214" s="233">
        <v>0</v>
      </c>
      <c r="R214" s="233">
        <f>Q214*H214</f>
        <v>0</v>
      </c>
      <c r="S214" s="233">
        <v>0</v>
      </c>
      <c r="T214" s="234">
        <f>S214*H214</f>
        <v>0</v>
      </c>
      <c r="U214" s="34"/>
      <c r="V214" s="34"/>
      <c r="W214" s="34"/>
      <c r="X214" s="34"/>
      <c r="Y214" s="34"/>
      <c r="Z214" s="34"/>
      <c r="AA214" s="34"/>
      <c r="AB214" s="34"/>
      <c r="AC214" s="34"/>
      <c r="AD214" s="34"/>
      <c r="AE214" s="34"/>
      <c r="AR214" s="235" t="s">
        <v>136</v>
      </c>
      <c r="AT214" s="235" t="s">
        <v>132</v>
      </c>
      <c r="AU214" s="235" t="s">
        <v>86</v>
      </c>
      <c r="AY214" s="13" t="s">
        <v>131</v>
      </c>
      <c r="BE214" s="236">
        <f>IF(N214="základní",J214,0)</f>
        <v>0</v>
      </c>
      <c r="BF214" s="236">
        <f>IF(N214="snížená",J214,0)</f>
        <v>0</v>
      </c>
      <c r="BG214" s="236">
        <f>IF(N214="zákl. přenesená",J214,0)</f>
        <v>0</v>
      </c>
      <c r="BH214" s="236">
        <f>IF(N214="sníž. přenesená",J214,0)</f>
        <v>0</v>
      </c>
      <c r="BI214" s="236">
        <f>IF(N214="nulová",J214,0)</f>
        <v>0</v>
      </c>
      <c r="BJ214" s="13" t="s">
        <v>86</v>
      </c>
      <c r="BK214" s="236">
        <f>ROUND(I214*H214,2)</f>
        <v>0</v>
      </c>
      <c r="BL214" s="13" t="s">
        <v>136</v>
      </c>
      <c r="BM214" s="235" t="s">
        <v>400</v>
      </c>
    </row>
    <row r="215" s="2" customFormat="1" ht="16.5" customHeight="1">
      <c r="A215" s="34"/>
      <c r="B215" s="35"/>
      <c r="C215" s="223" t="s">
        <v>401</v>
      </c>
      <c r="D215" s="223" t="s">
        <v>132</v>
      </c>
      <c r="E215" s="224" t="s">
        <v>402</v>
      </c>
      <c r="F215" s="225" t="s">
        <v>403</v>
      </c>
      <c r="G215" s="226" t="s">
        <v>135</v>
      </c>
      <c r="H215" s="227">
        <v>1</v>
      </c>
      <c r="I215" s="228"/>
      <c r="J215" s="229">
        <f>ROUND(I215*H215,2)</f>
        <v>0</v>
      </c>
      <c r="K215" s="230"/>
      <c r="L215" s="40"/>
      <c r="M215" s="231" t="s">
        <v>1</v>
      </c>
      <c r="N215" s="232" t="s">
        <v>43</v>
      </c>
      <c r="O215" s="87"/>
      <c r="P215" s="233">
        <f>O215*H215</f>
        <v>0</v>
      </c>
      <c r="Q215" s="233">
        <v>0</v>
      </c>
      <c r="R215" s="233">
        <f>Q215*H215</f>
        <v>0</v>
      </c>
      <c r="S215" s="233">
        <v>0</v>
      </c>
      <c r="T215" s="234">
        <f>S215*H215</f>
        <v>0</v>
      </c>
      <c r="U215" s="34"/>
      <c r="V215" s="34"/>
      <c r="W215" s="34"/>
      <c r="X215" s="34"/>
      <c r="Y215" s="34"/>
      <c r="Z215" s="34"/>
      <c r="AA215" s="34"/>
      <c r="AB215" s="34"/>
      <c r="AC215" s="34"/>
      <c r="AD215" s="34"/>
      <c r="AE215" s="34"/>
      <c r="AR215" s="235" t="s">
        <v>136</v>
      </c>
      <c r="AT215" s="235" t="s">
        <v>132</v>
      </c>
      <c r="AU215" s="235" t="s">
        <v>86</v>
      </c>
      <c r="AY215" s="13" t="s">
        <v>131</v>
      </c>
      <c r="BE215" s="236">
        <f>IF(N215="základní",J215,0)</f>
        <v>0</v>
      </c>
      <c r="BF215" s="236">
        <f>IF(N215="snížená",J215,0)</f>
        <v>0</v>
      </c>
      <c r="BG215" s="236">
        <f>IF(N215="zákl. přenesená",J215,0)</f>
        <v>0</v>
      </c>
      <c r="BH215" s="236">
        <f>IF(N215="sníž. přenesená",J215,0)</f>
        <v>0</v>
      </c>
      <c r="BI215" s="236">
        <f>IF(N215="nulová",J215,0)</f>
        <v>0</v>
      </c>
      <c r="BJ215" s="13" t="s">
        <v>86</v>
      </c>
      <c r="BK215" s="236">
        <f>ROUND(I215*H215,2)</f>
        <v>0</v>
      </c>
      <c r="BL215" s="13" t="s">
        <v>136</v>
      </c>
      <c r="BM215" s="235" t="s">
        <v>404</v>
      </c>
    </row>
    <row r="216" s="2" customFormat="1" ht="21.75" customHeight="1">
      <c r="A216" s="34"/>
      <c r="B216" s="35"/>
      <c r="C216" s="223" t="s">
        <v>274</v>
      </c>
      <c r="D216" s="223" t="s">
        <v>132</v>
      </c>
      <c r="E216" s="224" t="s">
        <v>405</v>
      </c>
      <c r="F216" s="225" t="s">
        <v>406</v>
      </c>
      <c r="G216" s="226" t="s">
        <v>135</v>
      </c>
      <c r="H216" s="227">
        <v>1</v>
      </c>
      <c r="I216" s="228"/>
      <c r="J216" s="229">
        <f>ROUND(I216*H216,2)</f>
        <v>0</v>
      </c>
      <c r="K216" s="230"/>
      <c r="L216" s="40"/>
      <c r="M216" s="231" t="s">
        <v>1</v>
      </c>
      <c r="N216" s="232" t="s">
        <v>43</v>
      </c>
      <c r="O216" s="87"/>
      <c r="P216" s="233">
        <f>O216*H216</f>
        <v>0</v>
      </c>
      <c r="Q216" s="233">
        <v>0</v>
      </c>
      <c r="R216" s="233">
        <f>Q216*H216</f>
        <v>0</v>
      </c>
      <c r="S216" s="233">
        <v>0</v>
      </c>
      <c r="T216" s="234">
        <f>S216*H216</f>
        <v>0</v>
      </c>
      <c r="U216" s="34"/>
      <c r="V216" s="34"/>
      <c r="W216" s="34"/>
      <c r="X216" s="34"/>
      <c r="Y216" s="34"/>
      <c r="Z216" s="34"/>
      <c r="AA216" s="34"/>
      <c r="AB216" s="34"/>
      <c r="AC216" s="34"/>
      <c r="AD216" s="34"/>
      <c r="AE216" s="34"/>
      <c r="AR216" s="235" t="s">
        <v>136</v>
      </c>
      <c r="AT216" s="235" t="s">
        <v>132</v>
      </c>
      <c r="AU216" s="235" t="s">
        <v>86</v>
      </c>
      <c r="AY216" s="13" t="s">
        <v>131</v>
      </c>
      <c r="BE216" s="236">
        <f>IF(N216="základní",J216,0)</f>
        <v>0</v>
      </c>
      <c r="BF216" s="236">
        <f>IF(N216="snížená",J216,0)</f>
        <v>0</v>
      </c>
      <c r="BG216" s="236">
        <f>IF(N216="zákl. přenesená",J216,0)</f>
        <v>0</v>
      </c>
      <c r="BH216" s="236">
        <f>IF(N216="sníž. přenesená",J216,0)</f>
        <v>0</v>
      </c>
      <c r="BI216" s="236">
        <f>IF(N216="nulová",J216,0)</f>
        <v>0</v>
      </c>
      <c r="BJ216" s="13" t="s">
        <v>86</v>
      </c>
      <c r="BK216" s="236">
        <f>ROUND(I216*H216,2)</f>
        <v>0</v>
      </c>
      <c r="BL216" s="13" t="s">
        <v>136</v>
      </c>
      <c r="BM216" s="235" t="s">
        <v>407</v>
      </c>
    </row>
    <row r="217" s="2" customFormat="1" ht="33" customHeight="1">
      <c r="A217" s="34"/>
      <c r="B217" s="35"/>
      <c r="C217" s="223" t="s">
        <v>408</v>
      </c>
      <c r="D217" s="223" t="s">
        <v>132</v>
      </c>
      <c r="E217" s="224" t="s">
        <v>409</v>
      </c>
      <c r="F217" s="225" t="s">
        <v>410</v>
      </c>
      <c r="G217" s="226" t="s">
        <v>135</v>
      </c>
      <c r="H217" s="227">
        <v>1</v>
      </c>
      <c r="I217" s="228"/>
      <c r="J217" s="229">
        <f>ROUND(I217*H217,2)</f>
        <v>0</v>
      </c>
      <c r="K217" s="230"/>
      <c r="L217" s="40"/>
      <c r="M217" s="231" t="s">
        <v>1</v>
      </c>
      <c r="N217" s="232" t="s">
        <v>43</v>
      </c>
      <c r="O217" s="87"/>
      <c r="P217" s="233">
        <f>O217*H217</f>
        <v>0</v>
      </c>
      <c r="Q217" s="233">
        <v>0</v>
      </c>
      <c r="R217" s="233">
        <f>Q217*H217</f>
        <v>0</v>
      </c>
      <c r="S217" s="233">
        <v>0</v>
      </c>
      <c r="T217" s="234">
        <f>S217*H217</f>
        <v>0</v>
      </c>
      <c r="U217" s="34"/>
      <c r="V217" s="34"/>
      <c r="W217" s="34"/>
      <c r="X217" s="34"/>
      <c r="Y217" s="34"/>
      <c r="Z217" s="34"/>
      <c r="AA217" s="34"/>
      <c r="AB217" s="34"/>
      <c r="AC217" s="34"/>
      <c r="AD217" s="34"/>
      <c r="AE217" s="34"/>
      <c r="AR217" s="235" t="s">
        <v>136</v>
      </c>
      <c r="AT217" s="235" t="s">
        <v>132</v>
      </c>
      <c r="AU217" s="235" t="s">
        <v>86</v>
      </c>
      <c r="AY217" s="13" t="s">
        <v>131</v>
      </c>
      <c r="BE217" s="236">
        <f>IF(N217="základní",J217,0)</f>
        <v>0</v>
      </c>
      <c r="BF217" s="236">
        <f>IF(N217="snížená",J217,0)</f>
        <v>0</v>
      </c>
      <c r="BG217" s="236">
        <f>IF(N217="zákl. přenesená",J217,0)</f>
        <v>0</v>
      </c>
      <c r="BH217" s="236">
        <f>IF(N217="sníž. přenesená",J217,0)</f>
        <v>0</v>
      </c>
      <c r="BI217" s="236">
        <f>IF(N217="nulová",J217,0)</f>
        <v>0</v>
      </c>
      <c r="BJ217" s="13" t="s">
        <v>86</v>
      </c>
      <c r="BK217" s="236">
        <f>ROUND(I217*H217,2)</f>
        <v>0</v>
      </c>
      <c r="BL217" s="13" t="s">
        <v>136</v>
      </c>
      <c r="BM217" s="235" t="s">
        <v>411</v>
      </c>
    </row>
    <row r="218" s="2" customFormat="1" ht="21.75" customHeight="1">
      <c r="A218" s="34"/>
      <c r="B218" s="35"/>
      <c r="C218" s="223" t="s">
        <v>277</v>
      </c>
      <c r="D218" s="223" t="s">
        <v>132</v>
      </c>
      <c r="E218" s="224" t="s">
        <v>412</v>
      </c>
      <c r="F218" s="225" t="s">
        <v>413</v>
      </c>
      <c r="G218" s="226" t="s">
        <v>135</v>
      </c>
      <c r="H218" s="227">
        <v>1</v>
      </c>
      <c r="I218" s="228"/>
      <c r="J218" s="229">
        <f>ROUND(I218*H218,2)</f>
        <v>0</v>
      </c>
      <c r="K218" s="230"/>
      <c r="L218" s="40"/>
      <c r="M218" s="231" t="s">
        <v>1</v>
      </c>
      <c r="N218" s="232" t="s">
        <v>43</v>
      </c>
      <c r="O218" s="87"/>
      <c r="P218" s="233">
        <f>O218*H218</f>
        <v>0</v>
      </c>
      <c r="Q218" s="233">
        <v>0</v>
      </c>
      <c r="R218" s="233">
        <f>Q218*H218</f>
        <v>0</v>
      </c>
      <c r="S218" s="233">
        <v>0</v>
      </c>
      <c r="T218" s="234">
        <f>S218*H218</f>
        <v>0</v>
      </c>
      <c r="U218" s="34"/>
      <c r="V218" s="34"/>
      <c r="W218" s="34"/>
      <c r="X218" s="34"/>
      <c r="Y218" s="34"/>
      <c r="Z218" s="34"/>
      <c r="AA218" s="34"/>
      <c r="AB218" s="34"/>
      <c r="AC218" s="34"/>
      <c r="AD218" s="34"/>
      <c r="AE218" s="34"/>
      <c r="AR218" s="235" t="s">
        <v>136</v>
      </c>
      <c r="AT218" s="235" t="s">
        <v>132</v>
      </c>
      <c r="AU218" s="235" t="s">
        <v>86</v>
      </c>
      <c r="AY218" s="13" t="s">
        <v>131</v>
      </c>
      <c r="BE218" s="236">
        <f>IF(N218="základní",J218,0)</f>
        <v>0</v>
      </c>
      <c r="BF218" s="236">
        <f>IF(N218="snížená",J218,0)</f>
        <v>0</v>
      </c>
      <c r="BG218" s="236">
        <f>IF(N218="zákl. přenesená",J218,0)</f>
        <v>0</v>
      </c>
      <c r="BH218" s="236">
        <f>IF(N218="sníž. přenesená",J218,0)</f>
        <v>0</v>
      </c>
      <c r="BI218" s="236">
        <f>IF(N218="nulová",J218,0)</f>
        <v>0</v>
      </c>
      <c r="BJ218" s="13" t="s">
        <v>86</v>
      </c>
      <c r="BK218" s="236">
        <f>ROUND(I218*H218,2)</f>
        <v>0</v>
      </c>
      <c r="BL218" s="13" t="s">
        <v>136</v>
      </c>
      <c r="BM218" s="235" t="s">
        <v>414</v>
      </c>
    </row>
    <row r="219" s="2" customFormat="1" ht="33" customHeight="1">
      <c r="A219" s="34"/>
      <c r="B219" s="35"/>
      <c r="C219" s="223" t="s">
        <v>415</v>
      </c>
      <c r="D219" s="223" t="s">
        <v>132</v>
      </c>
      <c r="E219" s="224" t="s">
        <v>416</v>
      </c>
      <c r="F219" s="225" t="s">
        <v>417</v>
      </c>
      <c r="G219" s="226" t="s">
        <v>135</v>
      </c>
      <c r="H219" s="227">
        <v>1</v>
      </c>
      <c r="I219" s="228"/>
      <c r="J219" s="229">
        <f>ROUND(I219*H219,2)</f>
        <v>0</v>
      </c>
      <c r="K219" s="230"/>
      <c r="L219" s="40"/>
      <c r="M219" s="231" t="s">
        <v>1</v>
      </c>
      <c r="N219" s="232" t="s">
        <v>43</v>
      </c>
      <c r="O219" s="87"/>
      <c r="P219" s="233">
        <f>O219*H219</f>
        <v>0</v>
      </c>
      <c r="Q219" s="233">
        <v>0</v>
      </c>
      <c r="R219" s="233">
        <f>Q219*H219</f>
        <v>0</v>
      </c>
      <c r="S219" s="233">
        <v>0</v>
      </c>
      <c r="T219" s="234">
        <f>S219*H219</f>
        <v>0</v>
      </c>
      <c r="U219" s="34"/>
      <c r="V219" s="34"/>
      <c r="W219" s="34"/>
      <c r="X219" s="34"/>
      <c r="Y219" s="34"/>
      <c r="Z219" s="34"/>
      <c r="AA219" s="34"/>
      <c r="AB219" s="34"/>
      <c r="AC219" s="34"/>
      <c r="AD219" s="34"/>
      <c r="AE219" s="34"/>
      <c r="AR219" s="235" t="s">
        <v>136</v>
      </c>
      <c r="AT219" s="235" t="s">
        <v>132</v>
      </c>
      <c r="AU219" s="235" t="s">
        <v>86</v>
      </c>
      <c r="AY219" s="13" t="s">
        <v>131</v>
      </c>
      <c r="BE219" s="236">
        <f>IF(N219="základní",J219,0)</f>
        <v>0</v>
      </c>
      <c r="BF219" s="236">
        <f>IF(N219="snížená",J219,0)</f>
        <v>0</v>
      </c>
      <c r="BG219" s="236">
        <f>IF(N219="zákl. přenesená",J219,0)</f>
        <v>0</v>
      </c>
      <c r="BH219" s="236">
        <f>IF(N219="sníž. přenesená",J219,0)</f>
        <v>0</v>
      </c>
      <c r="BI219" s="236">
        <f>IF(N219="nulová",J219,0)</f>
        <v>0</v>
      </c>
      <c r="BJ219" s="13" t="s">
        <v>86</v>
      </c>
      <c r="BK219" s="236">
        <f>ROUND(I219*H219,2)</f>
        <v>0</v>
      </c>
      <c r="BL219" s="13" t="s">
        <v>136</v>
      </c>
      <c r="BM219" s="235" t="s">
        <v>418</v>
      </c>
    </row>
    <row r="220" s="2" customFormat="1" ht="16.5" customHeight="1">
      <c r="A220" s="34"/>
      <c r="B220" s="35"/>
      <c r="C220" s="223" t="s">
        <v>281</v>
      </c>
      <c r="D220" s="223" t="s">
        <v>132</v>
      </c>
      <c r="E220" s="224" t="s">
        <v>419</v>
      </c>
      <c r="F220" s="225" t="s">
        <v>420</v>
      </c>
      <c r="G220" s="226" t="s">
        <v>135</v>
      </c>
      <c r="H220" s="227">
        <v>1</v>
      </c>
      <c r="I220" s="228"/>
      <c r="J220" s="229">
        <f>ROUND(I220*H220,2)</f>
        <v>0</v>
      </c>
      <c r="K220" s="230"/>
      <c r="L220" s="40"/>
      <c r="M220" s="231" t="s">
        <v>1</v>
      </c>
      <c r="N220" s="232" t="s">
        <v>43</v>
      </c>
      <c r="O220" s="87"/>
      <c r="P220" s="233">
        <f>O220*H220</f>
        <v>0</v>
      </c>
      <c r="Q220" s="233">
        <v>0</v>
      </c>
      <c r="R220" s="233">
        <f>Q220*H220</f>
        <v>0</v>
      </c>
      <c r="S220" s="233">
        <v>0</v>
      </c>
      <c r="T220" s="234">
        <f>S220*H220</f>
        <v>0</v>
      </c>
      <c r="U220" s="34"/>
      <c r="V220" s="34"/>
      <c r="W220" s="34"/>
      <c r="X220" s="34"/>
      <c r="Y220" s="34"/>
      <c r="Z220" s="34"/>
      <c r="AA220" s="34"/>
      <c r="AB220" s="34"/>
      <c r="AC220" s="34"/>
      <c r="AD220" s="34"/>
      <c r="AE220" s="34"/>
      <c r="AR220" s="235" t="s">
        <v>136</v>
      </c>
      <c r="AT220" s="235" t="s">
        <v>132</v>
      </c>
      <c r="AU220" s="235" t="s">
        <v>86</v>
      </c>
      <c r="AY220" s="13" t="s">
        <v>131</v>
      </c>
      <c r="BE220" s="236">
        <f>IF(N220="základní",J220,0)</f>
        <v>0</v>
      </c>
      <c r="BF220" s="236">
        <f>IF(N220="snížená",J220,0)</f>
        <v>0</v>
      </c>
      <c r="BG220" s="236">
        <f>IF(N220="zákl. přenesená",J220,0)</f>
        <v>0</v>
      </c>
      <c r="BH220" s="236">
        <f>IF(N220="sníž. přenesená",J220,0)</f>
        <v>0</v>
      </c>
      <c r="BI220" s="236">
        <f>IF(N220="nulová",J220,0)</f>
        <v>0</v>
      </c>
      <c r="BJ220" s="13" t="s">
        <v>86</v>
      </c>
      <c r="BK220" s="236">
        <f>ROUND(I220*H220,2)</f>
        <v>0</v>
      </c>
      <c r="BL220" s="13" t="s">
        <v>136</v>
      </c>
      <c r="BM220" s="235" t="s">
        <v>421</v>
      </c>
    </row>
    <row r="221" s="2" customFormat="1" ht="16.5" customHeight="1">
      <c r="A221" s="34"/>
      <c r="B221" s="35"/>
      <c r="C221" s="223" t="s">
        <v>422</v>
      </c>
      <c r="D221" s="223" t="s">
        <v>132</v>
      </c>
      <c r="E221" s="224" t="s">
        <v>423</v>
      </c>
      <c r="F221" s="225" t="s">
        <v>424</v>
      </c>
      <c r="G221" s="226" t="s">
        <v>135</v>
      </c>
      <c r="H221" s="227">
        <v>1</v>
      </c>
      <c r="I221" s="228"/>
      <c r="J221" s="229">
        <f>ROUND(I221*H221,2)</f>
        <v>0</v>
      </c>
      <c r="K221" s="230"/>
      <c r="L221" s="40"/>
      <c r="M221" s="231" t="s">
        <v>1</v>
      </c>
      <c r="N221" s="232" t="s">
        <v>43</v>
      </c>
      <c r="O221" s="87"/>
      <c r="P221" s="233">
        <f>O221*H221</f>
        <v>0</v>
      </c>
      <c r="Q221" s="233">
        <v>0</v>
      </c>
      <c r="R221" s="233">
        <f>Q221*H221</f>
        <v>0</v>
      </c>
      <c r="S221" s="233">
        <v>0</v>
      </c>
      <c r="T221" s="234">
        <f>S221*H221</f>
        <v>0</v>
      </c>
      <c r="U221" s="34"/>
      <c r="V221" s="34"/>
      <c r="W221" s="34"/>
      <c r="X221" s="34"/>
      <c r="Y221" s="34"/>
      <c r="Z221" s="34"/>
      <c r="AA221" s="34"/>
      <c r="AB221" s="34"/>
      <c r="AC221" s="34"/>
      <c r="AD221" s="34"/>
      <c r="AE221" s="34"/>
      <c r="AR221" s="235" t="s">
        <v>136</v>
      </c>
      <c r="AT221" s="235" t="s">
        <v>132</v>
      </c>
      <c r="AU221" s="235" t="s">
        <v>86</v>
      </c>
      <c r="AY221" s="13" t="s">
        <v>131</v>
      </c>
      <c r="BE221" s="236">
        <f>IF(N221="základní",J221,0)</f>
        <v>0</v>
      </c>
      <c r="BF221" s="236">
        <f>IF(N221="snížená",J221,0)</f>
        <v>0</v>
      </c>
      <c r="BG221" s="236">
        <f>IF(N221="zákl. přenesená",J221,0)</f>
        <v>0</v>
      </c>
      <c r="BH221" s="236">
        <f>IF(N221="sníž. přenesená",J221,0)</f>
        <v>0</v>
      </c>
      <c r="BI221" s="236">
        <f>IF(N221="nulová",J221,0)</f>
        <v>0</v>
      </c>
      <c r="BJ221" s="13" t="s">
        <v>86</v>
      </c>
      <c r="BK221" s="236">
        <f>ROUND(I221*H221,2)</f>
        <v>0</v>
      </c>
      <c r="BL221" s="13" t="s">
        <v>136</v>
      </c>
      <c r="BM221" s="235" t="s">
        <v>425</v>
      </c>
    </row>
    <row r="222" s="11" customFormat="1" ht="25.92" customHeight="1">
      <c r="A222" s="11"/>
      <c r="B222" s="209"/>
      <c r="C222" s="210"/>
      <c r="D222" s="211" t="s">
        <v>77</v>
      </c>
      <c r="E222" s="212" t="s">
        <v>426</v>
      </c>
      <c r="F222" s="212" t="s">
        <v>427</v>
      </c>
      <c r="G222" s="210"/>
      <c r="H222" s="210"/>
      <c r="I222" s="213"/>
      <c r="J222" s="214">
        <f>BK222</f>
        <v>0</v>
      </c>
      <c r="K222" s="210"/>
      <c r="L222" s="215"/>
      <c r="M222" s="216"/>
      <c r="N222" s="217"/>
      <c r="O222" s="217"/>
      <c r="P222" s="218">
        <f>SUM(P223:P243)</f>
        <v>0</v>
      </c>
      <c r="Q222" s="217"/>
      <c r="R222" s="218">
        <f>SUM(R223:R243)</f>
        <v>0</v>
      </c>
      <c r="S222" s="217"/>
      <c r="T222" s="219">
        <f>SUM(T223:T243)</f>
        <v>0</v>
      </c>
      <c r="U222" s="11"/>
      <c r="V222" s="11"/>
      <c r="W222" s="11"/>
      <c r="X222" s="11"/>
      <c r="Y222" s="11"/>
      <c r="Z222" s="11"/>
      <c r="AA222" s="11"/>
      <c r="AB222" s="11"/>
      <c r="AC222" s="11"/>
      <c r="AD222" s="11"/>
      <c r="AE222" s="11"/>
      <c r="AR222" s="220" t="s">
        <v>130</v>
      </c>
      <c r="AT222" s="221" t="s">
        <v>77</v>
      </c>
      <c r="AU222" s="221" t="s">
        <v>78</v>
      </c>
      <c r="AY222" s="220" t="s">
        <v>131</v>
      </c>
      <c r="BK222" s="222">
        <f>SUM(BK223:BK243)</f>
        <v>0</v>
      </c>
    </row>
    <row r="223" s="2" customFormat="1" ht="55.5" customHeight="1">
      <c r="A223" s="34"/>
      <c r="B223" s="35"/>
      <c r="C223" s="223" t="s">
        <v>284</v>
      </c>
      <c r="D223" s="223" t="s">
        <v>132</v>
      </c>
      <c r="E223" s="224" t="s">
        <v>428</v>
      </c>
      <c r="F223" s="225" t="s">
        <v>429</v>
      </c>
      <c r="G223" s="226" t="s">
        <v>135</v>
      </c>
      <c r="H223" s="227">
        <v>1</v>
      </c>
      <c r="I223" s="228"/>
      <c r="J223" s="229">
        <f>ROUND(I223*H223,2)</f>
        <v>0</v>
      </c>
      <c r="K223" s="230"/>
      <c r="L223" s="40"/>
      <c r="M223" s="231" t="s">
        <v>1</v>
      </c>
      <c r="N223" s="232" t="s">
        <v>43</v>
      </c>
      <c r="O223" s="87"/>
      <c r="P223" s="233">
        <f>O223*H223</f>
        <v>0</v>
      </c>
      <c r="Q223" s="233">
        <v>0</v>
      </c>
      <c r="R223" s="233">
        <f>Q223*H223</f>
        <v>0</v>
      </c>
      <c r="S223" s="233">
        <v>0</v>
      </c>
      <c r="T223" s="234">
        <f>S223*H223</f>
        <v>0</v>
      </c>
      <c r="U223" s="34"/>
      <c r="V223" s="34"/>
      <c r="W223" s="34"/>
      <c r="X223" s="34"/>
      <c r="Y223" s="34"/>
      <c r="Z223" s="34"/>
      <c r="AA223" s="34"/>
      <c r="AB223" s="34"/>
      <c r="AC223" s="34"/>
      <c r="AD223" s="34"/>
      <c r="AE223" s="34"/>
      <c r="AR223" s="235" t="s">
        <v>136</v>
      </c>
      <c r="AT223" s="235" t="s">
        <v>132</v>
      </c>
      <c r="AU223" s="235" t="s">
        <v>86</v>
      </c>
      <c r="AY223" s="13" t="s">
        <v>131</v>
      </c>
      <c r="BE223" s="236">
        <f>IF(N223="základní",J223,0)</f>
        <v>0</v>
      </c>
      <c r="BF223" s="236">
        <f>IF(N223="snížená",J223,0)</f>
        <v>0</v>
      </c>
      <c r="BG223" s="236">
        <f>IF(N223="zákl. přenesená",J223,0)</f>
        <v>0</v>
      </c>
      <c r="BH223" s="236">
        <f>IF(N223="sníž. přenesená",J223,0)</f>
        <v>0</v>
      </c>
      <c r="BI223" s="236">
        <f>IF(N223="nulová",J223,0)</f>
        <v>0</v>
      </c>
      <c r="BJ223" s="13" t="s">
        <v>86</v>
      </c>
      <c r="BK223" s="236">
        <f>ROUND(I223*H223,2)</f>
        <v>0</v>
      </c>
      <c r="BL223" s="13" t="s">
        <v>136</v>
      </c>
      <c r="BM223" s="235" t="s">
        <v>430</v>
      </c>
    </row>
    <row r="224" s="2" customFormat="1" ht="16.5" customHeight="1">
      <c r="A224" s="34"/>
      <c r="B224" s="35"/>
      <c r="C224" s="223" t="s">
        <v>431</v>
      </c>
      <c r="D224" s="223" t="s">
        <v>132</v>
      </c>
      <c r="E224" s="224" t="s">
        <v>432</v>
      </c>
      <c r="F224" s="225" t="s">
        <v>433</v>
      </c>
      <c r="G224" s="226" t="s">
        <v>135</v>
      </c>
      <c r="H224" s="227">
        <v>1</v>
      </c>
      <c r="I224" s="228"/>
      <c r="J224" s="229">
        <f>ROUND(I224*H224,2)</f>
        <v>0</v>
      </c>
      <c r="K224" s="230"/>
      <c r="L224" s="40"/>
      <c r="M224" s="231" t="s">
        <v>1</v>
      </c>
      <c r="N224" s="232" t="s">
        <v>43</v>
      </c>
      <c r="O224" s="87"/>
      <c r="P224" s="233">
        <f>O224*H224</f>
        <v>0</v>
      </c>
      <c r="Q224" s="233">
        <v>0</v>
      </c>
      <c r="R224" s="233">
        <f>Q224*H224</f>
        <v>0</v>
      </c>
      <c r="S224" s="233">
        <v>0</v>
      </c>
      <c r="T224" s="234">
        <f>S224*H224</f>
        <v>0</v>
      </c>
      <c r="U224" s="34"/>
      <c r="V224" s="34"/>
      <c r="W224" s="34"/>
      <c r="X224" s="34"/>
      <c r="Y224" s="34"/>
      <c r="Z224" s="34"/>
      <c r="AA224" s="34"/>
      <c r="AB224" s="34"/>
      <c r="AC224" s="34"/>
      <c r="AD224" s="34"/>
      <c r="AE224" s="34"/>
      <c r="AR224" s="235" t="s">
        <v>136</v>
      </c>
      <c r="AT224" s="235" t="s">
        <v>132</v>
      </c>
      <c r="AU224" s="235" t="s">
        <v>86</v>
      </c>
      <c r="AY224" s="13" t="s">
        <v>131</v>
      </c>
      <c r="BE224" s="236">
        <f>IF(N224="základní",J224,0)</f>
        <v>0</v>
      </c>
      <c r="BF224" s="236">
        <f>IF(N224="snížená",J224,0)</f>
        <v>0</v>
      </c>
      <c r="BG224" s="236">
        <f>IF(N224="zákl. přenesená",J224,0)</f>
        <v>0</v>
      </c>
      <c r="BH224" s="236">
        <f>IF(N224="sníž. přenesená",J224,0)</f>
        <v>0</v>
      </c>
      <c r="BI224" s="236">
        <f>IF(N224="nulová",J224,0)</f>
        <v>0</v>
      </c>
      <c r="BJ224" s="13" t="s">
        <v>86</v>
      </c>
      <c r="BK224" s="236">
        <f>ROUND(I224*H224,2)</f>
        <v>0</v>
      </c>
      <c r="BL224" s="13" t="s">
        <v>136</v>
      </c>
      <c r="BM224" s="235" t="s">
        <v>434</v>
      </c>
    </row>
    <row r="225" s="2" customFormat="1" ht="44.25" customHeight="1">
      <c r="A225" s="34"/>
      <c r="B225" s="35"/>
      <c r="C225" s="223" t="s">
        <v>288</v>
      </c>
      <c r="D225" s="223" t="s">
        <v>132</v>
      </c>
      <c r="E225" s="224" t="s">
        <v>435</v>
      </c>
      <c r="F225" s="225" t="s">
        <v>436</v>
      </c>
      <c r="G225" s="226" t="s">
        <v>135</v>
      </c>
      <c r="H225" s="227">
        <v>1</v>
      </c>
      <c r="I225" s="228"/>
      <c r="J225" s="229">
        <f>ROUND(I225*H225,2)</f>
        <v>0</v>
      </c>
      <c r="K225" s="230"/>
      <c r="L225" s="40"/>
      <c r="M225" s="231" t="s">
        <v>1</v>
      </c>
      <c r="N225" s="232" t="s">
        <v>43</v>
      </c>
      <c r="O225" s="87"/>
      <c r="P225" s="233">
        <f>O225*H225</f>
        <v>0</v>
      </c>
      <c r="Q225" s="233">
        <v>0</v>
      </c>
      <c r="R225" s="233">
        <f>Q225*H225</f>
        <v>0</v>
      </c>
      <c r="S225" s="233">
        <v>0</v>
      </c>
      <c r="T225" s="234">
        <f>S225*H225</f>
        <v>0</v>
      </c>
      <c r="U225" s="34"/>
      <c r="V225" s="34"/>
      <c r="W225" s="34"/>
      <c r="X225" s="34"/>
      <c r="Y225" s="34"/>
      <c r="Z225" s="34"/>
      <c r="AA225" s="34"/>
      <c r="AB225" s="34"/>
      <c r="AC225" s="34"/>
      <c r="AD225" s="34"/>
      <c r="AE225" s="34"/>
      <c r="AR225" s="235" t="s">
        <v>136</v>
      </c>
      <c r="AT225" s="235" t="s">
        <v>132</v>
      </c>
      <c r="AU225" s="235" t="s">
        <v>86</v>
      </c>
      <c r="AY225" s="13" t="s">
        <v>131</v>
      </c>
      <c r="BE225" s="236">
        <f>IF(N225="základní",J225,0)</f>
        <v>0</v>
      </c>
      <c r="BF225" s="236">
        <f>IF(N225="snížená",J225,0)</f>
        <v>0</v>
      </c>
      <c r="BG225" s="236">
        <f>IF(N225="zákl. přenesená",J225,0)</f>
        <v>0</v>
      </c>
      <c r="BH225" s="236">
        <f>IF(N225="sníž. přenesená",J225,0)</f>
        <v>0</v>
      </c>
      <c r="BI225" s="236">
        <f>IF(N225="nulová",J225,0)</f>
        <v>0</v>
      </c>
      <c r="BJ225" s="13" t="s">
        <v>86</v>
      </c>
      <c r="BK225" s="236">
        <f>ROUND(I225*H225,2)</f>
        <v>0</v>
      </c>
      <c r="BL225" s="13" t="s">
        <v>136</v>
      </c>
      <c r="BM225" s="235" t="s">
        <v>437</v>
      </c>
    </row>
    <row r="226" s="2" customFormat="1" ht="21.75" customHeight="1">
      <c r="A226" s="34"/>
      <c r="B226" s="35"/>
      <c r="C226" s="223" t="s">
        <v>438</v>
      </c>
      <c r="D226" s="223" t="s">
        <v>132</v>
      </c>
      <c r="E226" s="224" t="s">
        <v>439</v>
      </c>
      <c r="F226" s="225" t="s">
        <v>440</v>
      </c>
      <c r="G226" s="226" t="s">
        <v>135</v>
      </c>
      <c r="H226" s="227">
        <v>3</v>
      </c>
      <c r="I226" s="228"/>
      <c r="J226" s="229">
        <f>ROUND(I226*H226,2)</f>
        <v>0</v>
      </c>
      <c r="K226" s="230"/>
      <c r="L226" s="40"/>
      <c r="M226" s="231" t="s">
        <v>1</v>
      </c>
      <c r="N226" s="232" t="s">
        <v>43</v>
      </c>
      <c r="O226" s="87"/>
      <c r="P226" s="233">
        <f>O226*H226</f>
        <v>0</v>
      </c>
      <c r="Q226" s="233">
        <v>0</v>
      </c>
      <c r="R226" s="233">
        <f>Q226*H226</f>
        <v>0</v>
      </c>
      <c r="S226" s="233">
        <v>0</v>
      </c>
      <c r="T226" s="234">
        <f>S226*H226</f>
        <v>0</v>
      </c>
      <c r="U226" s="34"/>
      <c r="V226" s="34"/>
      <c r="W226" s="34"/>
      <c r="X226" s="34"/>
      <c r="Y226" s="34"/>
      <c r="Z226" s="34"/>
      <c r="AA226" s="34"/>
      <c r="AB226" s="34"/>
      <c r="AC226" s="34"/>
      <c r="AD226" s="34"/>
      <c r="AE226" s="34"/>
      <c r="AR226" s="235" t="s">
        <v>136</v>
      </c>
      <c r="AT226" s="235" t="s">
        <v>132</v>
      </c>
      <c r="AU226" s="235" t="s">
        <v>86</v>
      </c>
      <c r="AY226" s="13" t="s">
        <v>131</v>
      </c>
      <c r="BE226" s="236">
        <f>IF(N226="základní",J226,0)</f>
        <v>0</v>
      </c>
      <c r="BF226" s="236">
        <f>IF(N226="snížená",J226,0)</f>
        <v>0</v>
      </c>
      <c r="BG226" s="236">
        <f>IF(N226="zákl. přenesená",J226,0)</f>
        <v>0</v>
      </c>
      <c r="BH226" s="236">
        <f>IF(N226="sníž. přenesená",J226,0)</f>
        <v>0</v>
      </c>
      <c r="BI226" s="236">
        <f>IF(N226="nulová",J226,0)</f>
        <v>0</v>
      </c>
      <c r="BJ226" s="13" t="s">
        <v>86</v>
      </c>
      <c r="BK226" s="236">
        <f>ROUND(I226*H226,2)</f>
        <v>0</v>
      </c>
      <c r="BL226" s="13" t="s">
        <v>136</v>
      </c>
      <c r="BM226" s="235" t="s">
        <v>441</v>
      </c>
    </row>
    <row r="227" s="2" customFormat="1" ht="33" customHeight="1">
      <c r="A227" s="34"/>
      <c r="B227" s="35"/>
      <c r="C227" s="223" t="s">
        <v>291</v>
      </c>
      <c r="D227" s="223" t="s">
        <v>132</v>
      </c>
      <c r="E227" s="224" t="s">
        <v>442</v>
      </c>
      <c r="F227" s="225" t="s">
        <v>252</v>
      </c>
      <c r="G227" s="226" t="s">
        <v>135</v>
      </c>
      <c r="H227" s="227">
        <v>1</v>
      </c>
      <c r="I227" s="228"/>
      <c r="J227" s="229">
        <f>ROUND(I227*H227,2)</f>
        <v>0</v>
      </c>
      <c r="K227" s="230"/>
      <c r="L227" s="40"/>
      <c r="M227" s="231" t="s">
        <v>1</v>
      </c>
      <c r="N227" s="232" t="s">
        <v>43</v>
      </c>
      <c r="O227" s="87"/>
      <c r="P227" s="233">
        <f>O227*H227</f>
        <v>0</v>
      </c>
      <c r="Q227" s="233">
        <v>0</v>
      </c>
      <c r="R227" s="233">
        <f>Q227*H227</f>
        <v>0</v>
      </c>
      <c r="S227" s="233">
        <v>0</v>
      </c>
      <c r="T227" s="234">
        <f>S227*H227</f>
        <v>0</v>
      </c>
      <c r="U227" s="34"/>
      <c r="V227" s="34"/>
      <c r="W227" s="34"/>
      <c r="X227" s="34"/>
      <c r="Y227" s="34"/>
      <c r="Z227" s="34"/>
      <c r="AA227" s="34"/>
      <c r="AB227" s="34"/>
      <c r="AC227" s="34"/>
      <c r="AD227" s="34"/>
      <c r="AE227" s="34"/>
      <c r="AR227" s="235" t="s">
        <v>136</v>
      </c>
      <c r="AT227" s="235" t="s">
        <v>132</v>
      </c>
      <c r="AU227" s="235" t="s">
        <v>86</v>
      </c>
      <c r="AY227" s="13" t="s">
        <v>131</v>
      </c>
      <c r="BE227" s="236">
        <f>IF(N227="základní",J227,0)</f>
        <v>0</v>
      </c>
      <c r="BF227" s="236">
        <f>IF(N227="snížená",J227,0)</f>
        <v>0</v>
      </c>
      <c r="BG227" s="236">
        <f>IF(N227="zákl. přenesená",J227,0)</f>
        <v>0</v>
      </c>
      <c r="BH227" s="236">
        <f>IF(N227="sníž. přenesená",J227,0)</f>
        <v>0</v>
      </c>
      <c r="BI227" s="236">
        <f>IF(N227="nulová",J227,0)</f>
        <v>0</v>
      </c>
      <c r="BJ227" s="13" t="s">
        <v>86</v>
      </c>
      <c r="BK227" s="236">
        <f>ROUND(I227*H227,2)</f>
        <v>0</v>
      </c>
      <c r="BL227" s="13" t="s">
        <v>136</v>
      </c>
      <c r="BM227" s="235" t="s">
        <v>443</v>
      </c>
    </row>
    <row r="228" s="2" customFormat="1" ht="33" customHeight="1">
      <c r="A228" s="34"/>
      <c r="B228" s="35"/>
      <c r="C228" s="223" t="s">
        <v>444</v>
      </c>
      <c r="D228" s="223" t="s">
        <v>132</v>
      </c>
      <c r="E228" s="224" t="s">
        <v>445</v>
      </c>
      <c r="F228" s="225" t="s">
        <v>255</v>
      </c>
      <c r="G228" s="226" t="s">
        <v>135</v>
      </c>
      <c r="H228" s="227">
        <v>1</v>
      </c>
      <c r="I228" s="228"/>
      <c r="J228" s="229">
        <f>ROUND(I228*H228,2)</f>
        <v>0</v>
      </c>
      <c r="K228" s="230"/>
      <c r="L228" s="40"/>
      <c r="M228" s="231" t="s">
        <v>1</v>
      </c>
      <c r="N228" s="232" t="s">
        <v>43</v>
      </c>
      <c r="O228" s="87"/>
      <c r="P228" s="233">
        <f>O228*H228</f>
        <v>0</v>
      </c>
      <c r="Q228" s="233">
        <v>0</v>
      </c>
      <c r="R228" s="233">
        <f>Q228*H228</f>
        <v>0</v>
      </c>
      <c r="S228" s="233">
        <v>0</v>
      </c>
      <c r="T228" s="234">
        <f>S228*H228</f>
        <v>0</v>
      </c>
      <c r="U228" s="34"/>
      <c r="V228" s="34"/>
      <c r="W228" s="34"/>
      <c r="X228" s="34"/>
      <c r="Y228" s="34"/>
      <c r="Z228" s="34"/>
      <c r="AA228" s="34"/>
      <c r="AB228" s="34"/>
      <c r="AC228" s="34"/>
      <c r="AD228" s="34"/>
      <c r="AE228" s="34"/>
      <c r="AR228" s="235" t="s">
        <v>136</v>
      </c>
      <c r="AT228" s="235" t="s">
        <v>132</v>
      </c>
      <c r="AU228" s="235" t="s">
        <v>86</v>
      </c>
      <c r="AY228" s="13" t="s">
        <v>131</v>
      </c>
      <c r="BE228" s="236">
        <f>IF(N228="základní",J228,0)</f>
        <v>0</v>
      </c>
      <c r="BF228" s="236">
        <f>IF(N228="snížená",J228,0)</f>
        <v>0</v>
      </c>
      <c r="BG228" s="236">
        <f>IF(N228="zákl. přenesená",J228,0)</f>
        <v>0</v>
      </c>
      <c r="BH228" s="236">
        <f>IF(N228="sníž. přenesená",J228,0)</f>
        <v>0</v>
      </c>
      <c r="BI228" s="236">
        <f>IF(N228="nulová",J228,0)</f>
        <v>0</v>
      </c>
      <c r="BJ228" s="13" t="s">
        <v>86</v>
      </c>
      <c r="BK228" s="236">
        <f>ROUND(I228*H228,2)</f>
        <v>0</v>
      </c>
      <c r="BL228" s="13" t="s">
        <v>136</v>
      </c>
      <c r="BM228" s="235" t="s">
        <v>446</v>
      </c>
    </row>
    <row r="229" s="2" customFormat="1" ht="33" customHeight="1">
      <c r="A229" s="34"/>
      <c r="B229" s="35"/>
      <c r="C229" s="223" t="s">
        <v>295</v>
      </c>
      <c r="D229" s="223" t="s">
        <v>132</v>
      </c>
      <c r="E229" s="224" t="s">
        <v>447</v>
      </c>
      <c r="F229" s="225" t="s">
        <v>259</v>
      </c>
      <c r="G229" s="226" t="s">
        <v>135</v>
      </c>
      <c r="H229" s="227">
        <v>1</v>
      </c>
      <c r="I229" s="228"/>
      <c r="J229" s="229">
        <f>ROUND(I229*H229,2)</f>
        <v>0</v>
      </c>
      <c r="K229" s="230"/>
      <c r="L229" s="40"/>
      <c r="M229" s="231" t="s">
        <v>1</v>
      </c>
      <c r="N229" s="232" t="s">
        <v>43</v>
      </c>
      <c r="O229" s="87"/>
      <c r="P229" s="233">
        <f>O229*H229</f>
        <v>0</v>
      </c>
      <c r="Q229" s="233">
        <v>0</v>
      </c>
      <c r="R229" s="233">
        <f>Q229*H229</f>
        <v>0</v>
      </c>
      <c r="S229" s="233">
        <v>0</v>
      </c>
      <c r="T229" s="234">
        <f>S229*H229</f>
        <v>0</v>
      </c>
      <c r="U229" s="34"/>
      <c r="V229" s="34"/>
      <c r="W229" s="34"/>
      <c r="X229" s="34"/>
      <c r="Y229" s="34"/>
      <c r="Z229" s="34"/>
      <c r="AA229" s="34"/>
      <c r="AB229" s="34"/>
      <c r="AC229" s="34"/>
      <c r="AD229" s="34"/>
      <c r="AE229" s="34"/>
      <c r="AR229" s="235" t="s">
        <v>136</v>
      </c>
      <c r="AT229" s="235" t="s">
        <v>132</v>
      </c>
      <c r="AU229" s="235" t="s">
        <v>86</v>
      </c>
      <c r="AY229" s="13" t="s">
        <v>131</v>
      </c>
      <c r="BE229" s="236">
        <f>IF(N229="základní",J229,0)</f>
        <v>0</v>
      </c>
      <c r="BF229" s="236">
        <f>IF(N229="snížená",J229,0)</f>
        <v>0</v>
      </c>
      <c r="BG229" s="236">
        <f>IF(N229="zákl. přenesená",J229,0)</f>
        <v>0</v>
      </c>
      <c r="BH229" s="236">
        <f>IF(N229="sníž. přenesená",J229,0)</f>
        <v>0</v>
      </c>
      <c r="BI229" s="236">
        <f>IF(N229="nulová",J229,0)</f>
        <v>0</v>
      </c>
      <c r="BJ229" s="13" t="s">
        <v>86</v>
      </c>
      <c r="BK229" s="236">
        <f>ROUND(I229*H229,2)</f>
        <v>0</v>
      </c>
      <c r="BL229" s="13" t="s">
        <v>136</v>
      </c>
      <c r="BM229" s="235" t="s">
        <v>448</v>
      </c>
    </row>
    <row r="230" s="2" customFormat="1" ht="21.75" customHeight="1">
      <c r="A230" s="34"/>
      <c r="B230" s="35"/>
      <c r="C230" s="223" t="s">
        <v>449</v>
      </c>
      <c r="D230" s="223" t="s">
        <v>132</v>
      </c>
      <c r="E230" s="224" t="s">
        <v>450</v>
      </c>
      <c r="F230" s="225" t="s">
        <v>262</v>
      </c>
      <c r="G230" s="226" t="s">
        <v>135</v>
      </c>
      <c r="H230" s="227">
        <v>1</v>
      </c>
      <c r="I230" s="228"/>
      <c r="J230" s="229">
        <f>ROUND(I230*H230,2)</f>
        <v>0</v>
      </c>
      <c r="K230" s="230"/>
      <c r="L230" s="40"/>
      <c r="M230" s="231" t="s">
        <v>1</v>
      </c>
      <c r="N230" s="232" t="s">
        <v>43</v>
      </c>
      <c r="O230" s="87"/>
      <c r="P230" s="233">
        <f>O230*H230</f>
        <v>0</v>
      </c>
      <c r="Q230" s="233">
        <v>0</v>
      </c>
      <c r="R230" s="233">
        <f>Q230*H230</f>
        <v>0</v>
      </c>
      <c r="S230" s="233">
        <v>0</v>
      </c>
      <c r="T230" s="234">
        <f>S230*H230</f>
        <v>0</v>
      </c>
      <c r="U230" s="34"/>
      <c r="V230" s="34"/>
      <c r="W230" s="34"/>
      <c r="X230" s="34"/>
      <c r="Y230" s="34"/>
      <c r="Z230" s="34"/>
      <c r="AA230" s="34"/>
      <c r="AB230" s="34"/>
      <c r="AC230" s="34"/>
      <c r="AD230" s="34"/>
      <c r="AE230" s="34"/>
      <c r="AR230" s="235" t="s">
        <v>136</v>
      </c>
      <c r="AT230" s="235" t="s">
        <v>132</v>
      </c>
      <c r="AU230" s="235" t="s">
        <v>86</v>
      </c>
      <c r="AY230" s="13" t="s">
        <v>131</v>
      </c>
      <c r="BE230" s="236">
        <f>IF(N230="základní",J230,0)</f>
        <v>0</v>
      </c>
      <c r="BF230" s="236">
        <f>IF(N230="snížená",J230,0)</f>
        <v>0</v>
      </c>
      <c r="BG230" s="236">
        <f>IF(N230="zákl. přenesená",J230,0)</f>
        <v>0</v>
      </c>
      <c r="BH230" s="236">
        <f>IF(N230="sníž. přenesená",J230,0)</f>
        <v>0</v>
      </c>
      <c r="BI230" s="236">
        <f>IF(N230="nulová",J230,0)</f>
        <v>0</v>
      </c>
      <c r="BJ230" s="13" t="s">
        <v>86</v>
      </c>
      <c r="BK230" s="236">
        <f>ROUND(I230*H230,2)</f>
        <v>0</v>
      </c>
      <c r="BL230" s="13" t="s">
        <v>136</v>
      </c>
      <c r="BM230" s="235" t="s">
        <v>451</v>
      </c>
    </row>
    <row r="231" s="2" customFormat="1" ht="21.75" customHeight="1">
      <c r="A231" s="34"/>
      <c r="B231" s="35"/>
      <c r="C231" s="223" t="s">
        <v>298</v>
      </c>
      <c r="D231" s="223" t="s">
        <v>132</v>
      </c>
      <c r="E231" s="224" t="s">
        <v>452</v>
      </c>
      <c r="F231" s="225" t="s">
        <v>266</v>
      </c>
      <c r="G231" s="226" t="s">
        <v>135</v>
      </c>
      <c r="H231" s="227">
        <v>1</v>
      </c>
      <c r="I231" s="228"/>
      <c r="J231" s="229">
        <f>ROUND(I231*H231,2)</f>
        <v>0</v>
      </c>
      <c r="K231" s="230"/>
      <c r="L231" s="40"/>
      <c r="M231" s="231" t="s">
        <v>1</v>
      </c>
      <c r="N231" s="232" t="s">
        <v>43</v>
      </c>
      <c r="O231" s="87"/>
      <c r="P231" s="233">
        <f>O231*H231</f>
        <v>0</v>
      </c>
      <c r="Q231" s="233">
        <v>0</v>
      </c>
      <c r="R231" s="233">
        <f>Q231*H231</f>
        <v>0</v>
      </c>
      <c r="S231" s="233">
        <v>0</v>
      </c>
      <c r="T231" s="234">
        <f>S231*H231</f>
        <v>0</v>
      </c>
      <c r="U231" s="34"/>
      <c r="V231" s="34"/>
      <c r="W231" s="34"/>
      <c r="X231" s="34"/>
      <c r="Y231" s="34"/>
      <c r="Z231" s="34"/>
      <c r="AA231" s="34"/>
      <c r="AB231" s="34"/>
      <c r="AC231" s="34"/>
      <c r="AD231" s="34"/>
      <c r="AE231" s="34"/>
      <c r="AR231" s="235" t="s">
        <v>136</v>
      </c>
      <c r="AT231" s="235" t="s">
        <v>132</v>
      </c>
      <c r="AU231" s="235" t="s">
        <v>86</v>
      </c>
      <c r="AY231" s="13" t="s">
        <v>131</v>
      </c>
      <c r="BE231" s="236">
        <f>IF(N231="základní",J231,0)</f>
        <v>0</v>
      </c>
      <c r="BF231" s="236">
        <f>IF(N231="snížená",J231,0)</f>
        <v>0</v>
      </c>
      <c r="BG231" s="236">
        <f>IF(N231="zákl. přenesená",J231,0)</f>
        <v>0</v>
      </c>
      <c r="BH231" s="236">
        <f>IF(N231="sníž. přenesená",J231,0)</f>
        <v>0</v>
      </c>
      <c r="BI231" s="236">
        <f>IF(N231="nulová",J231,0)</f>
        <v>0</v>
      </c>
      <c r="BJ231" s="13" t="s">
        <v>86</v>
      </c>
      <c r="BK231" s="236">
        <f>ROUND(I231*H231,2)</f>
        <v>0</v>
      </c>
      <c r="BL231" s="13" t="s">
        <v>136</v>
      </c>
      <c r="BM231" s="235" t="s">
        <v>453</v>
      </c>
    </row>
    <row r="232" s="2" customFormat="1" ht="16.5" customHeight="1">
      <c r="A232" s="34"/>
      <c r="B232" s="35"/>
      <c r="C232" s="223" t="s">
        <v>454</v>
      </c>
      <c r="D232" s="223" t="s">
        <v>132</v>
      </c>
      <c r="E232" s="224" t="s">
        <v>455</v>
      </c>
      <c r="F232" s="225" t="s">
        <v>456</v>
      </c>
      <c r="G232" s="226" t="s">
        <v>135</v>
      </c>
      <c r="H232" s="227">
        <v>1</v>
      </c>
      <c r="I232" s="228"/>
      <c r="J232" s="229">
        <f>ROUND(I232*H232,2)</f>
        <v>0</v>
      </c>
      <c r="K232" s="230"/>
      <c r="L232" s="40"/>
      <c r="M232" s="231" t="s">
        <v>1</v>
      </c>
      <c r="N232" s="232" t="s">
        <v>43</v>
      </c>
      <c r="O232" s="87"/>
      <c r="P232" s="233">
        <f>O232*H232</f>
        <v>0</v>
      </c>
      <c r="Q232" s="233">
        <v>0</v>
      </c>
      <c r="R232" s="233">
        <f>Q232*H232</f>
        <v>0</v>
      </c>
      <c r="S232" s="233">
        <v>0</v>
      </c>
      <c r="T232" s="234">
        <f>S232*H232</f>
        <v>0</v>
      </c>
      <c r="U232" s="34"/>
      <c r="V232" s="34"/>
      <c r="W232" s="34"/>
      <c r="X232" s="34"/>
      <c r="Y232" s="34"/>
      <c r="Z232" s="34"/>
      <c r="AA232" s="34"/>
      <c r="AB232" s="34"/>
      <c r="AC232" s="34"/>
      <c r="AD232" s="34"/>
      <c r="AE232" s="34"/>
      <c r="AR232" s="235" t="s">
        <v>136</v>
      </c>
      <c r="AT232" s="235" t="s">
        <v>132</v>
      </c>
      <c r="AU232" s="235" t="s">
        <v>86</v>
      </c>
      <c r="AY232" s="13" t="s">
        <v>131</v>
      </c>
      <c r="BE232" s="236">
        <f>IF(N232="základní",J232,0)</f>
        <v>0</v>
      </c>
      <c r="BF232" s="236">
        <f>IF(N232="snížená",J232,0)</f>
        <v>0</v>
      </c>
      <c r="BG232" s="236">
        <f>IF(N232="zákl. přenesená",J232,0)</f>
        <v>0</v>
      </c>
      <c r="BH232" s="236">
        <f>IF(N232="sníž. přenesená",J232,0)</f>
        <v>0</v>
      </c>
      <c r="BI232" s="236">
        <f>IF(N232="nulová",J232,0)</f>
        <v>0</v>
      </c>
      <c r="BJ232" s="13" t="s">
        <v>86</v>
      </c>
      <c r="BK232" s="236">
        <f>ROUND(I232*H232,2)</f>
        <v>0</v>
      </c>
      <c r="BL232" s="13" t="s">
        <v>136</v>
      </c>
      <c r="BM232" s="235" t="s">
        <v>457</v>
      </c>
    </row>
    <row r="233" s="2" customFormat="1" ht="16.5" customHeight="1">
      <c r="A233" s="34"/>
      <c r="B233" s="35"/>
      <c r="C233" s="223" t="s">
        <v>302</v>
      </c>
      <c r="D233" s="223" t="s">
        <v>132</v>
      </c>
      <c r="E233" s="224" t="s">
        <v>458</v>
      </c>
      <c r="F233" s="225" t="s">
        <v>290</v>
      </c>
      <c r="G233" s="226" t="s">
        <v>135</v>
      </c>
      <c r="H233" s="227">
        <v>1</v>
      </c>
      <c r="I233" s="228"/>
      <c r="J233" s="229">
        <f>ROUND(I233*H233,2)</f>
        <v>0</v>
      </c>
      <c r="K233" s="230"/>
      <c r="L233" s="40"/>
      <c r="M233" s="231" t="s">
        <v>1</v>
      </c>
      <c r="N233" s="232" t="s">
        <v>43</v>
      </c>
      <c r="O233" s="87"/>
      <c r="P233" s="233">
        <f>O233*H233</f>
        <v>0</v>
      </c>
      <c r="Q233" s="233">
        <v>0</v>
      </c>
      <c r="R233" s="233">
        <f>Q233*H233</f>
        <v>0</v>
      </c>
      <c r="S233" s="233">
        <v>0</v>
      </c>
      <c r="T233" s="234">
        <f>S233*H233</f>
        <v>0</v>
      </c>
      <c r="U233" s="34"/>
      <c r="V233" s="34"/>
      <c r="W233" s="34"/>
      <c r="X233" s="34"/>
      <c r="Y233" s="34"/>
      <c r="Z233" s="34"/>
      <c r="AA233" s="34"/>
      <c r="AB233" s="34"/>
      <c r="AC233" s="34"/>
      <c r="AD233" s="34"/>
      <c r="AE233" s="34"/>
      <c r="AR233" s="235" t="s">
        <v>136</v>
      </c>
      <c r="AT233" s="235" t="s">
        <v>132</v>
      </c>
      <c r="AU233" s="235" t="s">
        <v>86</v>
      </c>
      <c r="AY233" s="13" t="s">
        <v>131</v>
      </c>
      <c r="BE233" s="236">
        <f>IF(N233="základní",J233,0)</f>
        <v>0</v>
      </c>
      <c r="BF233" s="236">
        <f>IF(N233="snížená",J233,0)</f>
        <v>0</v>
      </c>
      <c r="BG233" s="236">
        <f>IF(N233="zákl. přenesená",J233,0)</f>
        <v>0</v>
      </c>
      <c r="BH233" s="236">
        <f>IF(N233="sníž. přenesená",J233,0)</f>
        <v>0</v>
      </c>
      <c r="BI233" s="236">
        <f>IF(N233="nulová",J233,0)</f>
        <v>0</v>
      </c>
      <c r="BJ233" s="13" t="s">
        <v>86</v>
      </c>
      <c r="BK233" s="236">
        <f>ROUND(I233*H233,2)</f>
        <v>0</v>
      </c>
      <c r="BL233" s="13" t="s">
        <v>136</v>
      </c>
      <c r="BM233" s="235" t="s">
        <v>459</v>
      </c>
    </row>
    <row r="234" s="2" customFormat="1" ht="16.5" customHeight="1">
      <c r="A234" s="34"/>
      <c r="B234" s="35"/>
      <c r="C234" s="223" t="s">
        <v>460</v>
      </c>
      <c r="D234" s="223" t="s">
        <v>132</v>
      </c>
      <c r="E234" s="224" t="s">
        <v>461</v>
      </c>
      <c r="F234" s="225" t="s">
        <v>462</v>
      </c>
      <c r="G234" s="226" t="s">
        <v>135</v>
      </c>
      <c r="H234" s="227">
        <v>1</v>
      </c>
      <c r="I234" s="228"/>
      <c r="J234" s="229">
        <f>ROUND(I234*H234,2)</f>
        <v>0</v>
      </c>
      <c r="K234" s="230"/>
      <c r="L234" s="40"/>
      <c r="M234" s="231" t="s">
        <v>1</v>
      </c>
      <c r="N234" s="232" t="s">
        <v>43</v>
      </c>
      <c r="O234" s="87"/>
      <c r="P234" s="233">
        <f>O234*H234</f>
        <v>0</v>
      </c>
      <c r="Q234" s="233">
        <v>0</v>
      </c>
      <c r="R234" s="233">
        <f>Q234*H234</f>
        <v>0</v>
      </c>
      <c r="S234" s="233">
        <v>0</v>
      </c>
      <c r="T234" s="234">
        <f>S234*H234</f>
        <v>0</v>
      </c>
      <c r="U234" s="34"/>
      <c r="V234" s="34"/>
      <c r="W234" s="34"/>
      <c r="X234" s="34"/>
      <c r="Y234" s="34"/>
      <c r="Z234" s="34"/>
      <c r="AA234" s="34"/>
      <c r="AB234" s="34"/>
      <c r="AC234" s="34"/>
      <c r="AD234" s="34"/>
      <c r="AE234" s="34"/>
      <c r="AR234" s="235" t="s">
        <v>136</v>
      </c>
      <c r="AT234" s="235" t="s">
        <v>132</v>
      </c>
      <c r="AU234" s="235" t="s">
        <v>86</v>
      </c>
      <c r="AY234" s="13" t="s">
        <v>131</v>
      </c>
      <c r="BE234" s="236">
        <f>IF(N234="základní",J234,0)</f>
        <v>0</v>
      </c>
      <c r="BF234" s="236">
        <f>IF(N234="snížená",J234,0)</f>
        <v>0</v>
      </c>
      <c r="BG234" s="236">
        <f>IF(N234="zákl. přenesená",J234,0)</f>
        <v>0</v>
      </c>
      <c r="BH234" s="236">
        <f>IF(N234="sníž. přenesená",J234,0)</f>
        <v>0</v>
      </c>
      <c r="BI234" s="236">
        <f>IF(N234="nulová",J234,0)</f>
        <v>0</v>
      </c>
      <c r="BJ234" s="13" t="s">
        <v>86</v>
      </c>
      <c r="BK234" s="236">
        <f>ROUND(I234*H234,2)</f>
        <v>0</v>
      </c>
      <c r="BL234" s="13" t="s">
        <v>136</v>
      </c>
      <c r="BM234" s="235" t="s">
        <v>463</v>
      </c>
    </row>
    <row r="235" s="2" customFormat="1" ht="66.75" customHeight="1">
      <c r="A235" s="34"/>
      <c r="B235" s="35"/>
      <c r="C235" s="223" t="s">
        <v>305</v>
      </c>
      <c r="D235" s="223" t="s">
        <v>132</v>
      </c>
      <c r="E235" s="224" t="s">
        <v>464</v>
      </c>
      <c r="F235" s="225" t="s">
        <v>139</v>
      </c>
      <c r="G235" s="226" t="s">
        <v>135</v>
      </c>
      <c r="H235" s="227">
        <v>1</v>
      </c>
      <c r="I235" s="228"/>
      <c r="J235" s="229">
        <f>ROUND(I235*H235,2)</f>
        <v>0</v>
      </c>
      <c r="K235" s="230"/>
      <c r="L235" s="40"/>
      <c r="M235" s="231" t="s">
        <v>1</v>
      </c>
      <c r="N235" s="232" t="s">
        <v>43</v>
      </c>
      <c r="O235" s="87"/>
      <c r="P235" s="233">
        <f>O235*H235</f>
        <v>0</v>
      </c>
      <c r="Q235" s="233">
        <v>0</v>
      </c>
      <c r="R235" s="233">
        <f>Q235*H235</f>
        <v>0</v>
      </c>
      <c r="S235" s="233">
        <v>0</v>
      </c>
      <c r="T235" s="234">
        <f>S235*H235</f>
        <v>0</v>
      </c>
      <c r="U235" s="34"/>
      <c r="V235" s="34"/>
      <c r="W235" s="34"/>
      <c r="X235" s="34"/>
      <c r="Y235" s="34"/>
      <c r="Z235" s="34"/>
      <c r="AA235" s="34"/>
      <c r="AB235" s="34"/>
      <c r="AC235" s="34"/>
      <c r="AD235" s="34"/>
      <c r="AE235" s="34"/>
      <c r="AR235" s="235" t="s">
        <v>136</v>
      </c>
      <c r="AT235" s="235" t="s">
        <v>132</v>
      </c>
      <c r="AU235" s="235" t="s">
        <v>86</v>
      </c>
      <c r="AY235" s="13" t="s">
        <v>131</v>
      </c>
      <c r="BE235" s="236">
        <f>IF(N235="základní",J235,0)</f>
        <v>0</v>
      </c>
      <c r="BF235" s="236">
        <f>IF(N235="snížená",J235,0)</f>
        <v>0</v>
      </c>
      <c r="BG235" s="236">
        <f>IF(N235="zákl. přenesená",J235,0)</f>
        <v>0</v>
      </c>
      <c r="BH235" s="236">
        <f>IF(N235="sníž. přenesená",J235,0)</f>
        <v>0</v>
      </c>
      <c r="BI235" s="236">
        <f>IF(N235="nulová",J235,0)</f>
        <v>0</v>
      </c>
      <c r="BJ235" s="13" t="s">
        <v>86</v>
      </c>
      <c r="BK235" s="236">
        <f>ROUND(I235*H235,2)</f>
        <v>0</v>
      </c>
      <c r="BL235" s="13" t="s">
        <v>136</v>
      </c>
      <c r="BM235" s="235" t="s">
        <v>465</v>
      </c>
    </row>
    <row r="236" s="2" customFormat="1" ht="16.5" customHeight="1">
      <c r="A236" s="34"/>
      <c r="B236" s="35"/>
      <c r="C236" s="223" t="s">
        <v>466</v>
      </c>
      <c r="D236" s="223" t="s">
        <v>132</v>
      </c>
      <c r="E236" s="224" t="s">
        <v>467</v>
      </c>
      <c r="F236" s="225" t="s">
        <v>468</v>
      </c>
      <c r="G236" s="226" t="s">
        <v>135</v>
      </c>
      <c r="H236" s="227">
        <v>1</v>
      </c>
      <c r="I236" s="228"/>
      <c r="J236" s="229">
        <f>ROUND(I236*H236,2)</f>
        <v>0</v>
      </c>
      <c r="K236" s="230"/>
      <c r="L236" s="40"/>
      <c r="M236" s="231" t="s">
        <v>1</v>
      </c>
      <c r="N236" s="232" t="s">
        <v>43</v>
      </c>
      <c r="O236" s="87"/>
      <c r="P236" s="233">
        <f>O236*H236</f>
        <v>0</v>
      </c>
      <c r="Q236" s="233">
        <v>0</v>
      </c>
      <c r="R236" s="233">
        <f>Q236*H236</f>
        <v>0</v>
      </c>
      <c r="S236" s="233">
        <v>0</v>
      </c>
      <c r="T236" s="234">
        <f>S236*H236</f>
        <v>0</v>
      </c>
      <c r="U236" s="34"/>
      <c r="V236" s="34"/>
      <c r="W236" s="34"/>
      <c r="X236" s="34"/>
      <c r="Y236" s="34"/>
      <c r="Z236" s="34"/>
      <c r="AA236" s="34"/>
      <c r="AB236" s="34"/>
      <c r="AC236" s="34"/>
      <c r="AD236" s="34"/>
      <c r="AE236" s="34"/>
      <c r="AR236" s="235" t="s">
        <v>136</v>
      </c>
      <c r="AT236" s="235" t="s">
        <v>132</v>
      </c>
      <c r="AU236" s="235" t="s">
        <v>86</v>
      </c>
      <c r="AY236" s="13" t="s">
        <v>131</v>
      </c>
      <c r="BE236" s="236">
        <f>IF(N236="základní",J236,0)</f>
        <v>0</v>
      </c>
      <c r="BF236" s="236">
        <f>IF(N236="snížená",J236,0)</f>
        <v>0</v>
      </c>
      <c r="BG236" s="236">
        <f>IF(N236="zákl. přenesená",J236,0)</f>
        <v>0</v>
      </c>
      <c r="BH236" s="236">
        <f>IF(N236="sníž. přenesená",J236,0)</f>
        <v>0</v>
      </c>
      <c r="BI236" s="236">
        <f>IF(N236="nulová",J236,0)</f>
        <v>0</v>
      </c>
      <c r="BJ236" s="13" t="s">
        <v>86</v>
      </c>
      <c r="BK236" s="236">
        <f>ROUND(I236*H236,2)</f>
        <v>0</v>
      </c>
      <c r="BL236" s="13" t="s">
        <v>136</v>
      </c>
      <c r="BM236" s="235" t="s">
        <v>469</v>
      </c>
    </row>
    <row r="237" s="2" customFormat="1" ht="16.5" customHeight="1">
      <c r="A237" s="34"/>
      <c r="B237" s="35"/>
      <c r="C237" s="223" t="s">
        <v>309</v>
      </c>
      <c r="D237" s="223" t="s">
        <v>132</v>
      </c>
      <c r="E237" s="224" t="s">
        <v>470</v>
      </c>
      <c r="F237" s="225" t="s">
        <v>471</v>
      </c>
      <c r="G237" s="226" t="s">
        <v>135</v>
      </c>
      <c r="H237" s="227">
        <v>2</v>
      </c>
      <c r="I237" s="228"/>
      <c r="J237" s="229">
        <f>ROUND(I237*H237,2)</f>
        <v>0</v>
      </c>
      <c r="K237" s="230"/>
      <c r="L237" s="40"/>
      <c r="M237" s="231" t="s">
        <v>1</v>
      </c>
      <c r="N237" s="232" t="s">
        <v>43</v>
      </c>
      <c r="O237" s="87"/>
      <c r="P237" s="233">
        <f>O237*H237</f>
        <v>0</v>
      </c>
      <c r="Q237" s="233">
        <v>0</v>
      </c>
      <c r="R237" s="233">
        <f>Q237*H237</f>
        <v>0</v>
      </c>
      <c r="S237" s="233">
        <v>0</v>
      </c>
      <c r="T237" s="234">
        <f>S237*H237</f>
        <v>0</v>
      </c>
      <c r="U237" s="34"/>
      <c r="V237" s="34"/>
      <c r="W237" s="34"/>
      <c r="X237" s="34"/>
      <c r="Y237" s="34"/>
      <c r="Z237" s="34"/>
      <c r="AA237" s="34"/>
      <c r="AB237" s="34"/>
      <c r="AC237" s="34"/>
      <c r="AD237" s="34"/>
      <c r="AE237" s="34"/>
      <c r="AR237" s="235" t="s">
        <v>136</v>
      </c>
      <c r="AT237" s="235" t="s">
        <v>132</v>
      </c>
      <c r="AU237" s="235" t="s">
        <v>86</v>
      </c>
      <c r="AY237" s="13" t="s">
        <v>131</v>
      </c>
      <c r="BE237" s="236">
        <f>IF(N237="základní",J237,0)</f>
        <v>0</v>
      </c>
      <c r="BF237" s="236">
        <f>IF(N237="snížená",J237,0)</f>
        <v>0</v>
      </c>
      <c r="BG237" s="236">
        <f>IF(N237="zákl. přenesená",J237,0)</f>
        <v>0</v>
      </c>
      <c r="BH237" s="236">
        <f>IF(N237="sníž. přenesená",J237,0)</f>
        <v>0</v>
      </c>
      <c r="BI237" s="236">
        <f>IF(N237="nulová",J237,0)</f>
        <v>0</v>
      </c>
      <c r="BJ237" s="13" t="s">
        <v>86</v>
      </c>
      <c r="BK237" s="236">
        <f>ROUND(I237*H237,2)</f>
        <v>0</v>
      </c>
      <c r="BL237" s="13" t="s">
        <v>136</v>
      </c>
      <c r="BM237" s="235" t="s">
        <v>472</v>
      </c>
    </row>
    <row r="238" s="2" customFormat="1" ht="44.25" customHeight="1">
      <c r="A238" s="34"/>
      <c r="B238" s="35"/>
      <c r="C238" s="223" t="s">
        <v>473</v>
      </c>
      <c r="D238" s="223" t="s">
        <v>132</v>
      </c>
      <c r="E238" s="224" t="s">
        <v>474</v>
      </c>
      <c r="F238" s="225" t="s">
        <v>475</v>
      </c>
      <c r="G238" s="226" t="s">
        <v>135</v>
      </c>
      <c r="H238" s="227">
        <v>3</v>
      </c>
      <c r="I238" s="228"/>
      <c r="J238" s="229">
        <f>ROUND(I238*H238,2)</f>
        <v>0</v>
      </c>
      <c r="K238" s="230"/>
      <c r="L238" s="40"/>
      <c r="M238" s="231" t="s">
        <v>1</v>
      </c>
      <c r="N238" s="232" t="s">
        <v>43</v>
      </c>
      <c r="O238" s="87"/>
      <c r="P238" s="233">
        <f>O238*H238</f>
        <v>0</v>
      </c>
      <c r="Q238" s="233">
        <v>0</v>
      </c>
      <c r="R238" s="233">
        <f>Q238*H238</f>
        <v>0</v>
      </c>
      <c r="S238" s="233">
        <v>0</v>
      </c>
      <c r="T238" s="234">
        <f>S238*H238</f>
        <v>0</v>
      </c>
      <c r="U238" s="34"/>
      <c r="V238" s="34"/>
      <c r="W238" s="34"/>
      <c r="X238" s="34"/>
      <c r="Y238" s="34"/>
      <c r="Z238" s="34"/>
      <c r="AA238" s="34"/>
      <c r="AB238" s="34"/>
      <c r="AC238" s="34"/>
      <c r="AD238" s="34"/>
      <c r="AE238" s="34"/>
      <c r="AR238" s="235" t="s">
        <v>136</v>
      </c>
      <c r="AT238" s="235" t="s">
        <v>132</v>
      </c>
      <c r="AU238" s="235" t="s">
        <v>86</v>
      </c>
      <c r="AY238" s="13" t="s">
        <v>131</v>
      </c>
      <c r="BE238" s="236">
        <f>IF(N238="základní",J238,0)</f>
        <v>0</v>
      </c>
      <c r="BF238" s="236">
        <f>IF(N238="snížená",J238,0)</f>
        <v>0</v>
      </c>
      <c r="BG238" s="236">
        <f>IF(N238="zákl. přenesená",J238,0)</f>
        <v>0</v>
      </c>
      <c r="BH238" s="236">
        <f>IF(N238="sníž. přenesená",J238,0)</f>
        <v>0</v>
      </c>
      <c r="BI238" s="236">
        <f>IF(N238="nulová",J238,0)</f>
        <v>0</v>
      </c>
      <c r="BJ238" s="13" t="s">
        <v>86</v>
      </c>
      <c r="BK238" s="236">
        <f>ROUND(I238*H238,2)</f>
        <v>0</v>
      </c>
      <c r="BL238" s="13" t="s">
        <v>136</v>
      </c>
      <c r="BM238" s="235" t="s">
        <v>476</v>
      </c>
    </row>
    <row r="239" s="2" customFormat="1" ht="66.75" customHeight="1">
      <c r="A239" s="34"/>
      <c r="B239" s="35"/>
      <c r="C239" s="223" t="s">
        <v>311</v>
      </c>
      <c r="D239" s="223" t="s">
        <v>132</v>
      </c>
      <c r="E239" s="224" t="s">
        <v>477</v>
      </c>
      <c r="F239" s="225" t="s">
        <v>478</v>
      </c>
      <c r="G239" s="226" t="s">
        <v>135</v>
      </c>
      <c r="H239" s="227">
        <v>2</v>
      </c>
      <c r="I239" s="228"/>
      <c r="J239" s="229">
        <f>ROUND(I239*H239,2)</f>
        <v>0</v>
      </c>
      <c r="K239" s="230"/>
      <c r="L239" s="40"/>
      <c r="M239" s="231" t="s">
        <v>1</v>
      </c>
      <c r="N239" s="232" t="s">
        <v>43</v>
      </c>
      <c r="O239" s="87"/>
      <c r="P239" s="233">
        <f>O239*H239</f>
        <v>0</v>
      </c>
      <c r="Q239" s="233">
        <v>0</v>
      </c>
      <c r="R239" s="233">
        <f>Q239*H239</f>
        <v>0</v>
      </c>
      <c r="S239" s="233">
        <v>0</v>
      </c>
      <c r="T239" s="234">
        <f>S239*H239</f>
        <v>0</v>
      </c>
      <c r="U239" s="34"/>
      <c r="V239" s="34"/>
      <c r="W239" s="34"/>
      <c r="X239" s="34"/>
      <c r="Y239" s="34"/>
      <c r="Z239" s="34"/>
      <c r="AA239" s="34"/>
      <c r="AB239" s="34"/>
      <c r="AC239" s="34"/>
      <c r="AD239" s="34"/>
      <c r="AE239" s="34"/>
      <c r="AR239" s="235" t="s">
        <v>136</v>
      </c>
      <c r="AT239" s="235" t="s">
        <v>132</v>
      </c>
      <c r="AU239" s="235" t="s">
        <v>86</v>
      </c>
      <c r="AY239" s="13" t="s">
        <v>131</v>
      </c>
      <c r="BE239" s="236">
        <f>IF(N239="základní",J239,0)</f>
        <v>0</v>
      </c>
      <c r="BF239" s="236">
        <f>IF(N239="snížená",J239,0)</f>
        <v>0</v>
      </c>
      <c r="BG239" s="236">
        <f>IF(N239="zákl. přenesená",J239,0)</f>
        <v>0</v>
      </c>
      <c r="BH239" s="236">
        <f>IF(N239="sníž. přenesená",J239,0)</f>
        <v>0</v>
      </c>
      <c r="BI239" s="236">
        <f>IF(N239="nulová",J239,0)</f>
        <v>0</v>
      </c>
      <c r="BJ239" s="13" t="s">
        <v>86</v>
      </c>
      <c r="BK239" s="236">
        <f>ROUND(I239*H239,2)</f>
        <v>0</v>
      </c>
      <c r="BL239" s="13" t="s">
        <v>136</v>
      </c>
      <c r="BM239" s="235" t="s">
        <v>479</v>
      </c>
    </row>
    <row r="240" s="2" customFormat="1" ht="21.75" customHeight="1">
      <c r="A240" s="34"/>
      <c r="B240" s="35"/>
      <c r="C240" s="223" t="s">
        <v>480</v>
      </c>
      <c r="D240" s="223" t="s">
        <v>132</v>
      </c>
      <c r="E240" s="224" t="s">
        <v>481</v>
      </c>
      <c r="F240" s="225" t="s">
        <v>482</v>
      </c>
      <c r="G240" s="226" t="s">
        <v>135</v>
      </c>
      <c r="H240" s="227">
        <v>2</v>
      </c>
      <c r="I240" s="228"/>
      <c r="J240" s="229">
        <f>ROUND(I240*H240,2)</f>
        <v>0</v>
      </c>
      <c r="K240" s="230"/>
      <c r="L240" s="40"/>
      <c r="M240" s="231" t="s">
        <v>1</v>
      </c>
      <c r="N240" s="232" t="s">
        <v>43</v>
      </c>
      <c r="O240" s="87"/>
      <c r="P240" s="233">
        <f>O240*H240</f>
        <v>0</v>
      </c>
      <c r="Q240" s="233">
        <v>0</v>
      </c>
      <c r="R240" s="233">
        <f>Q240*H240</f>
        <v>0</v>
      </c>
      <c r="S240" s="233">
        <v>0</v>
      </c>
      <c r="T240" s="234">
        <f>S240*H240</f>
        <v>0</v>
      </c>
      <c r="U240" s="34"/>
      <c r="V240" s="34"/>
      <c r="W240" s="34"/>
      <c r="X240" s="34"/>
      <c r="Y240" s="34"/>
      <c r="Z240" s="34"/>
      <c r="AA240" s="34"/>
      <c r="AB240" s="34"/>
      <c r="AC240" s="34"/>
      <c r="AD240" s="34"/>
      <c r="AE240" s="34"/>
      <c r="AR240" s="235" t="s">
        <v>136</v>
      </c>
      <c r="AT240" s="235" t="s">
        <v>132</v>
      </c>
      <c r="AU240" s="235" t="s">
        <v>86</v>
      </c>
      <c r="AY240" s="13" t="s">
        <v>131</v>
      </c>
      <c r="BE240" s="236">
        <f>IF(N240="základní",J240,0)</f>
        <v>0</v>
      </c>
      <c r="BF240" s="236">
        <f>IF(N240="snížená",J240,0)</f>
        <v>0</v>
      </c>
      <c r="BG240" s="236">
        <f>IF(N240="zákl. přenesená",J240,0)</f>
        <v>0</v>
      </c>
      <c r="BH240" s="236">
        <f>IF(N240="sníž. přenesená",J240,0)</f>
        <v>0</v>
      </c>
      <c r="BI240" s="236">
        <f>IF(N240="nulová",J240,0)</f>
        <v>0</v>
      </c>
      <c r="BJ240" s="13" t="s">
        <v>86</v>
      </c>
      <c r="BK240" s="236">
        <f>ROUND(I240*H240,2)</f>
        <v>0</v>
      </c>
      <c r="BL240" s="13" t="s">
        <v>136</v>
      </c>
      <c r="BM240" s="235" t="s">
        <v>483</v>
      </c>
    </row>
    <row r="241" s="2" customFormat="1" ht="16.5" customHeight="1">
      <c r="A241" s="34"/>
      <c r="B241" s="35"/>
      <c r="C241" s="223" t="s">
        <v>315</v>
      </c>
      <c r="D241" s="223" t="s">
        <v>132</v>
      </c>
      <c r="E241" s="224" t="s">
        <v>484</v>
      </c>
      <c r="F241" s="225" t="s">
        <v>485</v>
      </c>
      <c r="G241" s="226" t="s">
        <v>135</v>
      </c>
      <c r="H241" s="227">
        <v>1</v>
      </c>
      <c r="I241" s="228"/>
      <c r="J241" s="229">
        <f>ROUND(I241*H241,2)</f>
        <v>0</v>
      </c>
      <c r="K241" s="230"/>
      <c r="L241" s="40"/>
      <c r="M241" s="231" t="s">
        <v>1</v>
      </c>
      <c r="N241" s="232" t="s">
        <v>43</v>
      </c>
      <c r="O241" s="87"/>
      <c r="P241" s="233">
        <f>O241*H241</f>
        <v>0</v>
      </c>
      <c r="Q241" s="233">
        <v>0</v>
      </c>
      <c r="R241" s="233">
        <f>Q241*H241</f>
        <v>0</v>
      </c>
      <c r="S241" s="233">
        <v>0</v>
      </c>
      <c r="T241" s="234">
        <f>S241*H241</f>
        <v>0</v>
      </c>
      <c r="U241" s="34"/>
      <c r="V241" s="34"/>
      <c r="W241" s="34"/>
      <c r="X241" s="34"/>
      <c r="Y241" s="34"/>
      <c r="Z241" s="34"/>
      <c r="AA241" s="34"/>
      <c r="AB241" s="34"/>
      <c r="AC241" s="34"/>
      <c r="AD241" s="34"/>
      <c r="AE241" s="34"/>
      <c r="AR241" s="235" t="s">
        <v>136</v>
      </c>
      <c r="AT241" s="235" t="s">
        <v>132</v>
      </c>
      <c r="AU241" s="235" t="s">
        <v>86</v>
      </c>
      <c r="AY241" s="13" t="s">
        <v>131</v>
      </c>
      <c r="BE241" s="236">
        <f>IF(N241="základní",J241,0)</f>
        <v>0</v>
      </c>
      <c r="BF241" s="236">
        <f>IF(N241="snížená",J241,0)</f>
        <v>0</v>
      </c>
      <c r="BG241" s="236">
        <f>IF(N241="zákl. přenesená",J241,0)</f>
        <v>0</v>
      </c>
      <c r="BH241" s="236">
        <f>IF(N241="sníž. přenesená",J241,0)</f>
        <v>0</v>
      </c>
      <c r="BI241" s="236">
        <f>IF(N241="nulová",J241,0)</f>
        <v>0</v>
      </c>
      <c r="BJ241" s="13" t="s">
        <v>86</v>
      </c>
      <c r="BK241" s="236">
        <f>ROUND(I241*H241,2)</f>
        <v>0</v>
      </c>
      <c r="BL241" s="13" t="s">
        <v>136</v>
      </c>
      <c r="BM241" s="235" t="s">
        <v>486</v>
      </c>
    </row>
    <row r="242" s="2" customFormat="1" ht="16.5" customHeight="1">
      <c r="A242" s="34"/>
      <c r="B242" s="35"/>
      <c r="C242" s="223" t="s">
        <v>487</v>
      </c>
      <c r="D242" s="223" t="s">
        <v>132</v>
      </c>
      <c r="E242" s="224" t="s">
        <v>488</v>
      </c>
      <c r="F242" s="225" t="s">
        <v>489</v>
      </c>
      <c r="G242" s="226" t="s">
        <v>135</v>
      </c>
      <c r="H242" s="227">
        <v>3</v>
      </c>
      <c r="I242" s="228"/>
      <c r="J242" s="229">
        <f>ROUND(I242*H242,2)</f>
        <v>0</v>
      </c>
      <c r="K242" s="230"/>
      <c r="L242" s="40"/>
      <c r="M242" s="231" t="s">
        <v>1</v>
      </c>
      <c r="N242" s="232" t="s">
        <v>43</v>
      </c>
      <c r="O242" s="87"/>
      <c r="P242" s="233">
        <f>O242*H242</f>
        <v>0</v>
      </c>
      <c r="Q242" s="233">
        <v>0</v>
      </c>
      <c r="R242" s="233">
        <f>Q242*H242</f>
        <v>0</v>
      </c>
      <c r="S242" s="233">
        <v>0</v>
      </c>
      <c r="T242" s="234">
        <f>S242*H242</f>
        <v>0</v>
      </c>
      <c r="U242" s="34"/>
      <c r="V242" s="34"/>
      <c r="W242" s="34"/>
      <c r="X242" s="34"/>
      <c r="Y242" s="34"/>
      <c r="Z242" s="34"/>
      <c r="AA242" s="34"/>
      <c r="AB242" s="34"/>
      <c r="AC242" s="34"/>
      <c r="AD242" s="34"/>
      <c r="AE242" s="34"/>
      <c r="AR242" s="235" t="s">
        <v>136</v>
      </c>
      <c r="AT242" s="235" t="s">
        <v>132</v>
      </c>
      <c r="AU242" s="235" t="s">
        <v>86</v>
      </c>
      <c r="AY242" s="13" t="s">
        <v>131</v>
      </c>
      <c r="BE242" s="236">
        <f>IF(N242="základní",J242,0)</f>
        <v>0</v>
      </c>
      <c r="BF242" s="236">
        <f>IF(N242="snížená",J242,0)</f>
        <v>0</v>
      </c>
      <c r="BG242" s="236">
        <f>IF(N242="zákl. přenesená",J242,0)</f>
        <v>0</v>
      </c>
      <c r="BH242" s="236">
        <f>IF(N242="sníž. přenesená",J242,0)</f>
        <v>0</v>
      </c>
      <c r="BI242" s="236">
        <f>IF(N242="nulová",J242,0)</f>
        <v>0</v>
      </c>
      <c r="BJ242" s="13" t="s">
        <v>86</v>
      </c>
      <c r="BK242" s="236">
        <f>ROUND(I242*H242,2)</f>
        <v>0</v>
      </c>
      <c r="BL242" s="13" t="s">
        <v>136</v>
      </c>
      <c r="BM242" s="235" t="s">
        <v>490</v>
      </c>
    </row>
    <row r="243" s="2" customFormat="1" ht="44.25" customHeight="1">
      <c r="A243" s="34"/>
      <c r="B243" s="35"/>
      <c r="C243" s="223" t="s">
        <v>318</v>
      </c>
      <c r="D243" s="223" t="s">
        <v>132</v>
      </c>
      <c r="E243" s="224" t="s">
        <v>491</v>
      </c>
      <c r="F243" s="225" t="s">
        <v>492</v>
      </c>
      <c r="G243" s="226" t="s">
        <v>135</v>
      </c>
      <c r="H243" s="227">
        <v>1</v>
      </c>
      <c r="I243" s="228"/>
      <c r="J243" s="229">
        <f>ROUND(I243*H243,2)</f>
        <v>0</v>
      </c>
      <c r="K243" s="230"/>
      <c r="L243" s="40"/>
      <c r="M243" s="231" t="s">
        <v>1</v>
      </c>
      <c r="N243" s="232" t="s">
        <v>43</v>
      </c>
      <c r="O243" s="87"/>
      <c r="P243" s="233">
        <f>O243*H243</f>
        <v>0</v>
      </c>
      <c r="Q243" s="233">
        <v>0</v>
      </c>
      <c r="R243" s="233">
        <f>Q243*H243</f>
        <v>0</v>
      </c>
      <c r="S243" s="233">
        <v>0</v>
      </c>
      <c r="T243" s="234">
        <f>S243*H243</f>
        <v>0</v>
      </c>
      <c r="U243" s="34"/>
      <c r="V243" s="34"/>
      <c r="W243" s="34"/>
      <c r="X243" s="34"/>
      <c r="Y243" s="34"/>
      <c r="Z243" s="34"/>
      <c r="AA243" s="34"/>
      <c r="AB243" s="34"/>
      <c r="AC243" s="34"/>
      <c r="AD243" s="34"/>
      <c r="AE243" s="34"/>
      <c r="AR243" s="235" t="s">
        <v>136</v>
      </c>
      <c r="AT243" s="235" t="s">
        <v>132</v>
      </c>
      <c r="AU243" s="235" t="s">
        <v>86</v>
      </c>
      <c r="AY243" s="13" t="s">
        <v>131</v>
      </c>
      <c r="BE243" s="236">
        <f>IF(N243="základní",J243,0)</f>
        <v>0</v>
      </c>
      <c r="BF243" s="236">
        <f>IF(N243="snížená",J243,0)</f>
        <v>0</v>
      </c>
      <c r="BG243" s="236">
        <f>IF(N243="zákl. přenesená",J243,0)</f>
        <v>0</v>
      </c>
      <c r="BH243" s="236">
        <f>IF(N243="sníž. přenesená",J243,0)</f>
        <v>0</v>
      </c>
      <c r="BI243" s="236">
        <f>IF(N243="nulová",J243,0)</f>
        <v>0</v>
      </c>
      <c r="BJ243" s="13" t="s">
        <v>86</v>
      </c>
      <c r="BK243" s="236">
        <f>ROUND(I243*H243,2)</f>
        <v>0</v>
      </c>
      <c r="BL243" s="13" t="s">
        <v>136</v>
      </c>
      <c r="BM243" s="235" t="s">
        <v>493</v>
      </c>
    </row>
    <row r="244" s="11" customFormat="1" ht="25.92" customHeight="1">
      <c r="A244" s="11"/>
      <c r="B244" s="209"/>
      <c r="C244" s="210"/>
      <c r="D244" s="211" t="s">
        <v>77</v>
      </c>
      <c r="E244" s="212" t="s">
        <v>494</v>
      </c>
      <c r="F244" s="212" t="s">
        <v>495</v>
      </c>
      <c r="G244" s="210"/>
      <c r="H244" s="210"/>
      <c r="I244" s="213"/>
      <c r="J244" s="214">
        <f>BK244</f>
        <v>0</v>
      </c>
      <c r="K244" s="210"/>
      <c r="L244" s="215"/>
      <c r="M244" s="216"/>
      <c r="N244" s="217"/>
      <c r="O244" s="217"/>
      <c r="P244" s="218">
        <f>SUM(P245:P246)</f>
        <v>0</v>
      </c>
      <c r="Q244" s="217"/>
      <c r="R244" s="218">
        <f>SUM(R245:R246)</f>
        <v>0</v>
      </c>
      <c r="S244" s="217"/>
      <c r="T244" s="219">
        <f>SUM(T245:T246)</f>
        <v>0</v>
      </c>
      <c r="U244" s="11"/>
      <c r="V244" s="11"/>
      <c r="W244" s="11"/>
      <c r="X244" s="11"/>
      <c r="Y244" s="11"/>
      <c r="Z244" s="11"/>
      <c r="AA244" s="11"/>
      <c r="AB244" s="11"/>
      <c r="AC244" s="11"/>
      <c r="AD244" s="11"/>
      <c r="AE244" s="11"/>
      <c r="AR244" s="220" t="s">
        <v>130</v>
      </c>
      <c r="AT244" s="221" t="s">
        <v>77</v>
      </c>
      <c r="AU244" s="221" t="s">
        <v>78</v>
      </c>
      <c r="AY244" s="220" t="s">
        <v>131</v>
      </c>
      <c r="BK244" s="222">
        <f>SUM(BK245:BK246)</f>
        <v>0</v>
      </c>
    </row>
    <row r="245" s="2" customFormat="1" ht="16.5" customHeight="1">
      <c r="A245" s="34"/>
      <c r="B245" s="35"/>
      <c r="C245" s="223" t="s">
        <v>496</v>
      </c>
      <c r="D245" s="223" t="s">
        <v>132</v>
      </c>
      <c r="E245" s="224" t="s">
        <v>497</v>
      </c>
      <c r="F245" s="225" t="s">
        <v>498</v>
      </c>
      <c r="G245" s="226" t="s">
        <v>135</v>
      </c>
      <c r="H245" s="227">
        <v>1</v>
      </c>
      <c r="I245" s="228"/>
      <c r="J245" s="229">
        <f>ROUND(I245*H245,2)</f>
        <v>0</v>
      </c>
      <c r="K245" s="230"/>
      <c r="L245" s="40"/>
      <c r="M245" s="231" t="s">
        <v>1</v>
      </c>
      <c r="N245" s="232" t="s">
        <v>43</v>
      </c>
      <c r="O245" s="87"/>
      <c r="P245" s="233">
        <f>O245*H245</f>
        <v>0</v>
      </c>
      <c r="Q245" s="233">
        <v>0</v>
      </c>
      <c r="R245" s="233">
        <f>Q245*H245</f>
        <v>0</v>
      </c>
      <c r="S245" s="233">
        <v>0</v>
      </c>
      <c r="T245" s="234">
        <f>S245*H245</f>
        <v>0</v>
      </c>
      <c r="U245" s="34"/>
      <c r="V245" s="34"/>
      <c r="W245" s="34"/>
      <c r="X245" s="34"/>
      <c r="Y245" s="34"/>
      <c r="Z245" s="34"/>
      <c r="AA245" s="34"/>
      <c r="AB245" s="34"/>
      <c r="AC245" s="34"/>
      <c r="AD245" s="34"/>
      <c r="AE245" s="34"/>
      <c r="AR245" s="235" t="s">
        <v>136</v>
      </c>
      <c r="AT245" s="235" t="s">
        <v>132</v>
      </c>
      <c r="AU245" s="235" t="s">
        <v>86</v>
      </c>
      <c r="AY245" s="13" t="s">
        <v>131</v>
      </c>
      <c r="BE245" s="236">
        <f>IF(N245="základní",J245,0)</f>
        <v>0</v>
      </c>
      <c r="BF245" s="236">
        <f>IF(N245="snížená",J245,0)</f>
        <v>0</v>
      </c>
      <c r="BG245" s="236">
        <f>IF(N245="zákl. přenesená",J245,0)</f>
        <v>0</v>
      </c>
      <c r="BH245" s="236">
        <f>IF(N245="sníž. přenesená",J245,0)</f>
        <v>0</v>
      </c>
      <c r="BI245" s="236">
        <f>IF(N245="nulová",J245,0)</f>
        <v>0</v>
      </c>
      <c r="BJ245" s="13" t="s">
        <v>86</v>
      </c>
      <c r="BK245" s="236">
        <f>ROUND(I245*H245,2)</f>
        <v>0</v>
      </c>
      <c r="BL245" s="13" t="s">
        <v>136</v>
      </c>
      <c r="BM245" s="235" t="s">
        <v>499</v>
      </c>
    </row>
    <row r="246" s="2" customFormat="1" ht="16.5" customHeight="1">
      <c r="A246" s="34"/>
      <c r="B246" s="35"/>
      <c r="C246" s="223" t="s">
        <v>321</v>
      </c>
      <c r="D246" s="223" t="s">
        <v>132</v>
      </c>
      <c r="E246" s="224" t="s">
        <v>500</v>
      </c>
      <c r="F246" s="225" t="s">
        <v>501</v>
      </c>
      <c r="G246" s="226" t="s">
        <v>135</v>
      </c>
      <c r="H246" s="227">
        <v>1</v>
      </c>
      <c r="I246" s="228"/>
      <c r="J246" s="229">
        <f>ROUND(I246*H246,2)</f>
        <v>0</v>
      </c>
      <c r="K246" s="230"/>
      <c r="L246" s="40"/>
      <c r="M246" s="231" t="s">
        <v>1</v>
      </c>
      <c r="N246" s="232" t="s">
        <v>43</v>
      </c>
      <c r="O246" s="87"/>
      <c r="P246" s="233">
        <f>O246*H246</f>
        <v>0</v>
      </c>
      <c r="Q246" s="233">
        <v>0</v>
      </c>
      <c r="R246" s="233">
        <f>Q246*H246</f>
        <v>0</v>
      </c>
      <c r="S246" s="233">
        <v>0</v>
      </c>
      <c r="T246" s="234">
        <f>S246*H246</f>
        <v>0</v>
      </c>
      <c r="U246" s="34"/>
      <c r="V246" s="34"/>
      <c r="W246" s="34"/>
      <c r="X246" s="34"/>
      <c r="Y246" s="34"/>
      <c r="Z246" s="34"/>
      <c r="AA246" s="34"/>
      <c r="AB246" s="34"/>
      <c r="AC246" s="34"/>
      <c r="AD246" s="34"/>
      <c r="AE246" s="34"/>
      <c r="AR246" s="235" t="s">
        <v>136</v>
      </c>
      <c r="AT246" s="235" t="s">
        <v>132</v>
      </c>
      <c r="AU246" s="235" t="s">
        <v>86</v>
      </c>
      <c r="AY246" s="13" t="s">
        <v>131</v>
      </c>
      <c r="BE246" s="236">
        <f>IF(N246="základní",J246,0)</f>
        <v>0</v>
      </c>
      <c r="BF246" s="236">
        <f>IF(N246="snížená",J246,0)</f>
        <v>0</v>
      </c>
      <c r="BG246" s="236">
        <f>IF(N246="zákl. přenesená",J246,0)</f>
        <v>0</v>
      </c>
      <c r="BH246" s="236">
        <f>IF(N246="sníž. přenesená",J246,0)</f>
        <v>0</v>
      </c>
      <c r="BI246" s="236">
        <f>IF(N246="nulová",J246,0)</f>
        <v>0</v>
      </c>
      <c r="BJ246" s="13" t="s">
        <v>86</v>
      </c>
      <c r="BK246" s="236">
        <f>ROUND(I246*H246,2)</f>
        <v>0</v>
      </c>
      <c r="BL246" s="13" t="s">
        <v>136</v>
      </c>
      <c r="BM246" s="235" t="s">
        <v>502</v>
      </c>
    </row>
    <row r="247" s="11" customFormat="1" ht="25.92" customHeight="1">
      <c r="A247" s="11"/>
      <c r="B247" s="209"/>
      <c r="C247" s="210"/>
      <c r="D247" s="211" t="s">
        <v>77</v>
      </c>
      <c r="E247" s="212" t="s">
        <v>503</v>
      </c>
      <c r="F247" s="212" t="s">
        <v>504</v>
      </c>
      <c r="G247" s="210"/>
      <c r="H247" s="210"/>
      <c r="I247" s="213"/>
      <c r="J247" s="214">
        <f>BK247</f>
        <v>0</v>
      </c>
      <c r="K247" s="210"/>
      <c r="L247" s="215"/>
      <c r="M247" s="216"/>
      <c r="N247" s="217"/>
      <c r="O247" s="217"/>
      <c r="P247" s="218">
        <f>SUM(P248:P259)</f>
        <v>0</v>
      </c>
      <c r="Q247" s="217"/>
      <c r="R247" s="218">
        <f>SUM(R248:R259)</f>
        <v>0</v>
      </c>
      <c r="S247" s="217"/>
      <c r="T247" s="219">
        <f>SUM(T248:T259)</f>
        <v>0</v>
      </c>
      <c r="U247" s="11"/>
      <c r="V247" s="11"/>
      <c r="W247" s="11"/>
      <c r="X247" s="11"/>
      <c r="Y247" s="11"/>
      <c r="Z247" s="11"/>
      <c r="AA247" s="11"/>
      <c r="AB247" s="11"/>
      <c r="AC247" s="11"/>
      <c r="AD247" s="11"/>
      <c r="AE247" s="11"/>
      <c r="AR247" s="220" t="s">
        <v>130</v>
      </c>
      <c r="AT247" s="221" t="s">
        <v>77</v>
      </c>
      <c r="AU247" s="221" t="s">
        <v>78</v>
      </c>
      <c r="AY247" s="220" t="s">
        <v>131</v>
      </c>
      <c r="BK247" s="222">
        <f>SUM(BK248:BK259)</f>
        <v>0</v>
      </c>
    </row>
    <row r="248" s="2" customFormat="1" ht="33" customHeight="1">
      <c r="A248" s="34"/>
      <c r="B248" s="35"/>
      <c r="C248" s="223" t="s">
        <v>505</v>
      </c>
      <c r="D248" s="223" t="s">
        <v>132</v>
      </c>
      <c r="E248" s="224" t="s">
        <v>506</v>
      </c>
      <c r="F248" s="225" t="s">
        <v>507</v>
      </c>
      <c r="G248" s="226" t="s">
        <v>135</v>
      </c>
      <c r="H248" s="227">
        <v>1</v>
      </c>
      <c r="I248" s="228"/>
      <c r="J248" s="229">
        <f>ROUND(I248*H248,2)</f>
        <v>0</v>
      </c>
      <c r="K248" s="230"/>
      <c r="L248" s="40"/>
      <c r="M248" s="231" t="s">
        <v>1</v>
      </c>
      <c r="N248" s="232" t="s">
        <v>43</v>
      </c>
      <c r="O248" s="87"/>
      <c r="P248" s="233">
        <f>O248*H248</f>
        <v>0</v>
      </c>
      <c r="Q248" s="233">
        <v>0</v>
      </c>
      <c r="R248" s="233">
        <f>Q248*H248</f>
        <v>0</v>
      </c>
      <c r="S248" s="233">
        <v>0</v>
      </c>
      <c r="T248" s="234">
        <f>S248*H248</f>
        <v>0</v>
      </c>
      <c r="U248" s="34"/>
      <c r="V248" s="34"/>
      <c r="W248" s="34"/>
      <c r="X248" s="34"/>
      <c r="Y248" s="34"/>
      <c r="Z248" s="34"/>
      <c r="AA248" s="34"/>
      <c r="AB248" s="34"/>
      <c r="AC248" s="34"/>
      <c r="AD248" s="34"/>
      <c r="AE248" s="34"/>
      <c r="AR248" s="235" t="s">
        <v>136</v>
      </c>
      <c r="AT248" s="235" t="s">
        <v>132</v>
      </c>
      <c r="AU248" s="235" t="s">
        <v>86</v>
      </c>
      <c r="AY248" s="13" t="s">
        <v>131</v>
      </c>
      <c r="BE248" s="236">
        <f>IF(N248="základní",J248,0)</f>
        <v>0</v>
      </c>
      <c r="BF248" s="236">
        <f>IF(N248="snížená",J248,0)</f>
        <v>0</v>
      </c>
      <c r="BG248" s="236">
        <f>IF(N248="zákl. přenesená",J248,0)</f>
        <v>0</v>
      </c>
      <c r="BH248" s="236">
        <f>IF(N248="sníž. přenesená",J248,0)</f>
        <v>0</v>
      </c>
      <c r="BI248" s="236">
        <f>IF(N248="nulová",J248,0)</f>
        <v>0</v>
      </c>
      <c r="BJ248" s="13" t="s">
        <v>86</v>
      </c>
      <c r="BK248" s="236">
        <f>ROUND(I248*H248,2)</f>
        <v>0</v>
      </c>
      <c r="BL248" s="13" t="s">
        <v>136</v>
      </c>
      <c r="BM248" s="235" t="s">
        <v>508</v>
      </c>
    </row>
    <row r="249" s="2" customFormat="1" ht="16.5" customHeight="1">
      <c r="A249" s="34"/>
      <c r="B249" s="35"/>
      <c r="C249" s="223" t="s">
        <v>324</v>
      </c>
      <c r="D249" s="223" t="s">
        <v>132</v>
      </c>
      <c r="E249" s="224" t="s">
        <v>509</v>
      </c>
      <c r="F249" s="225" t="s">
        <v>510</v>
      </c>
      <c r="G249" s="226" t="s">
        <v>135</v>
      </c>
      <c r="H249" s="227">
        <v>1</v>
      </c>
      <c r="I249" s="228"/>
      <c r="J249" s="229">
        <f>ROUND(I249*H249,2)</f>
        <v>0</v>
      </c>
      <c r="K249" s="230"/>
      <c r="L249" s="40"/>
      <c r="M249" s="231" t="s">
        <v>1</v>
      </c>
      <c r="N249" s="232" t="s">
        <v>43</v>
      </c>
      <c r="O249" s="87"/>
      <c r="P249" s="233">
        <f>O249*H249</f>
        <v>0</v>
      </c>
      <c r="Q249" s="233">
        <v>0</v>
      </c>
      <c r="R249" s="233">
        <f>Q249*H249</f>
        <v>0</v>
      </c>
      <c r="S249" s="233">
        <v>0</v>
      </c>
      <c r="T249" s="234">
        <f>S249*H249</f>
        <v>0</v>
      </c>
      <c r="U249" s="34"/>
      <c r="V249" s="34"/>
      <c r="W249" s="34"/>
      <c r="X249" s="34"/>
      <c r="Y249" s="34"/>
      <c r="Z249" s="34"/>
      <c r="AA249" s="34"/>
      <c r="AB249" s="34"/>
      <c r="AC249" s="34"/>
      <c r="AD249" s="34"/>
      <c r="AE249" s="34"/>
      <c r="AR249" s="235" t="s">
        <v>136</v>
      </c>
      <c r="AT249" s="235" t="s">
        <v>132</v>
      </c>
      <c r="AU249" s="235" t="s">
        <v>86</v>
      </c>
      <c r="AY249" s="13" t="s">
        <v>131</v>
      </c>
      <c r="BE249" s="236">
        <f>IF(N249="základní",J249,0)</f>
        <v>0</v>
      </c>
      <c r="BF249" s="236">
        <f>IF(N249="snížená",J249,0)</f>
        <v>0</v>
      </c>
      <c r="BG249" s="236">
        <f>IF(N249="zákl. přenesená",J249,0)</f>
        <v>0</v>
      </c>
      <c r="BH249" s="236">
        <f>IF(N249="sníž. přenesená",J249,0)</f>
        <v>0</v>
      </c>
      <c r="BI249" s="236">
        <f>IF(N249="nulová",J249,0)</f>
        <v>0</v>
      </c>
      <c r="BJ249" s="13" t="s">
        <v>86</v>
      </c>
      <c r="BK249" s="236">
        <f>ROUND(I249*H249,2)</f>
        <v>0</v>
      </c>
      <c r="BL249" s="13" t="s">
        <v>136</v>
      </c>
      <c r="BM249" s="235" t="s">
        <v>511</v>
      </c>
    </row>
    <row r="250" s="2" customFormat="1" ht="21.75" customHeight="1">
      <c r="A250" s="34"/>
      <c r="B250" s="35"/>
      <c r="C250" s="223" t="s">
        <v>512</v>
      </c>
      <c r="D250" s="223" t="s">
        <v>132</v>
      </c>
      <c r="E250" s="224" t="s">
        <v>513</v>
      </c>
      <c r="F250" s="225" t="s">
        <v>514</v>
      </c>
      <c r="G250" s="226" t="s">
        <v>135</v>
      </c>
      <c r="H250" s="227">
        <v>1</v>
      </c>
      <c r="I250" s="228"/>
      <c r="J250" s="229">
        <f>ROUND(I250*H250,2)</f>
        <v>0</v>
      </c>
      <c r="K250" s="230"/>
      <c r="L250" s="40"/>
      <c r="M250" s="231" t="s">
        <v>1</v>
      </c>
      <c r="N250" s="232" t="s">
        <v>43</v>
      </c>
      <c r="O250" s="87"/>
      <c r="P250" s="233">
        <f>O250*H250</f>
        <v>0</v>
      </c>
      <c r="Q250" s="233">
        <v>0</v>
      </c>
      <c r="R250" s="233">
        <f>Q250*H250</f>
        <v>0</v>
      </c>
      <c r="S250" s="233">
        <v>0</v>
      </c>
      <c r="T250" s="234">
        <f>S250*H250</f>
        <v>0</v>
      </c>
      <c r="U250" s="34"/>
      <c r="V250" s="34"/>
      <c r="W250" s="34"/>
      <c r="X250" s="34"/>
      <c r="Y250" s="34"/>
      <c r="Z250" s="34"/>
      <c r="AA250" s="34"/>
      <c r="AB250" s="34"/>
      <c r="AC250" s="34"/>
      <c r="AD250" s="34"/>
      <c r="AE250" s="34"/>
      <c r="AR250" s="235" t="s">
        <v>136</v>
      </c>
      <c r="AT250" s="235" t="s">
        <v>132</v>
      </c>
      <c r="AU250" s="235" t="s">
        <v>86</v>
      </c>
      <c r="AY250" s="13" t="s">
        <v>131</v>
      </c>
      <c r="BE250" s="236">
        <f>IF(N250="základní",J250,0)</f>
        <v>0</v>
      </c>
      <c r="BF250" s="236">
        <f>IF(N250="snížená",J250,0)</f>
        <v>0</v>
      </c>
      <c r="BG250" s="236">
        <f>IF(N250="zákl. přenesená",J250,0)</f>
        <v>0</v>
      </c>
      <c r="BH250" s="236">
        <f>IF(N250="sníž. přenesená",J250,0)</f>
        <v>0</v>
      </c>
      <c r="BI250" s="236">
        <f>IF(N250="nulová",J250,0)</f>
        <v>0</v>
      </c>
      <c r="BJ250" s="13" t="s">
        <v>86</v>
      </c>
      <c r="BK250" s="236">
        <f>ROUND(I250*H250,2)</f>
        <v>0</v>
      </c>
      <c r="BL250" s="13" t="s">
        <v>136</v>
      </c>
      <c r="BM250" s="235" t="s">
        <v>515</v>
      </c>
    </row>
    <row r="251" s="2" customFormat="1" ht="33" customHeight="1">
      <c r="A251" s="34"/>
      <c r="B251" s="35"/>
      <c r="C251" s="223" t="s">
        <v>328</v>
      </c>
      <c r="D251" s="223" t="s">
        <v>132</v>
      </c>
      <c r="E251" s="224" t="s">
        <v>516</v>
      </c>
      <c r="F251" s="225" t="s">
        <v>252</v>
      </c>
      <c r="G251" s="226" t="s">
        <v>135</v>
      </c>
      <c r="H251" s="227">
        <v>1</v>
      </c>
      <c r="I251" s="228"/>
      <c r="J251" s="229">
        <f>ROUND(I251*H251,2)</f>
        <v>0</v>
      </c>
      <c r="K251" s="230"/>
      <c r="L251" s="40"/>
      <c r="M251" s="231" t="s">
        <v>1</v>
      </c>
      <c r="N251" s="232" t="s">
        <v>43</v>
      </c>
      <c r="O251" s="87"/>
      <c r="P251" s="233">
        <f>O251*H251</f>
        <v>0</v>
      </c>
      <c r="Q251" s="233">
        <v>0</v>
      </c>
      <c r="R251" s="233">
        <f>Q251*H251</f>
        <v>0</v>
      </c>
      <c r="S251" s="233">
        <v>0</v>
      </c>
      <c r="T251" s="234">
        <f>S251*H251</f>
        <v>0</v>
      </c>
      <c r="U251" s="34"/>
      <c r="V251" s="34"/>
      <c r="W251" s="34"/>
      <c r="X251" s="34"/>
      <c r="Y251" s="34"/>
      <c r="Z251" s="34"/>
      <c r="AA251" s="34"/>
      <c r="AB251" s="34"/>
      <c r="AC251" s="34"/>
      <c r="AD251" s="34"/>
      <c r="AE251" s="34"/>
      <c r="AR251" s="235" t="s">
        <v>136</v>
      </c>
      <c r="AT251" s="235" t="s">
        <v>132</v>
      </c>
      <c r="AU251" s="235" t="s">
        <v>86</v>
      </c>
      <c r="AY251" s="13" t="s">
        <v>131</v>
      </c>
      <c r="BE251" s="236">
        <f>IF(N251="základní",J251,0)</f>
        <v>0</v>
      </c>
      <c r="BF251" s="236">
        <f>IF(N251="snížená",J251,0)</f>
        <v>0</v>
      </c>
      <c r="BG251" s="236">
        <f>IF(N251="zákl. přenesená",J251,0)</f>
        <v>0</v>
      </c>
      <c r="BH251" s="236">
        <f>IF(N251="sníž. přenesená",J251,0)</f>
        <v>0</v>
      </c>
      <c r="BI251" s="236">
        <f>IF(N251="nulová",J251,0)</f>
        <v>0</v>
      </c>
      <c r="BJ251" s="13" t="s">
        <v>86</v>
      </c>
      <c r="BK251" s="236">
        <f>ROUND(I251*H251,2)</f>
        <v>0</v>
      </c>
      <c r="BL251" s="13" t="s">
        <v>136</v>
      </c>
      <c r="BM251" s="235" t="s">
        <v>517</v>
      </c>
    </row>
    <row r="252" s="2" customFormat="1" ht="33" customHeight="1">
      <c r="A252" s="34"/>
      <c r="B252" s="35"/>
      <c r="C252" s="223" t="s">
        <v>518</v>
      </c>
      <c r="D252" s="223" t="s">
        <v>132</v>
      </c>
      <c r="E252" s="224" t="s">
        <v>519</v>
      </c>
      <c r="F252" s="225" t="s">
        <v>255</v>
      </c>
      <c r="G252" s="226" t="s">
        <v>135</v>
      </c>
      <c r="H252" s="227">
        <v>1</v>
      </c>
      <c r="I252" s="228"/>
      <c r="J252" s="229">
        <f>ROUND(I252*H252,2)</f>
        <v>0</v>
      </c>
      <c r="K252" s="230"/>
      <c r="L252" s="40"/>
      <c r="M252" s="231" t="s">
        <v>1</v>
      </c>
      <c r="N252" s="232" t="s">
        <v>43</v>
      </c>
      <c r="O252" s="87"/>
      <c r="P252" s="233">
        <f>O252*H252</f>
        <v>0</v>
      </c>
      <c r="Q252" s="233">
        <v>0</v>
      </c>
      <c r="R252" s="233">
        <f>Q252*H252</f>
        <v>0</v>
      </c>
      <c r="S252" s="233">
        <v>0</v>
      </c>
      <c r="T252" s="234">
        <f>S252*H252</f>
        <v>0</v>
      </c>
      <c r="U252" s="34"/>
      <c r="V252" s="34"/>
      <c r="W252" s="34"/>
      <c r="X252" s="34"/>
      <c r="Y252" s="34"/>
      <c r="Z252" s="34"/>
      <c r="AA252" s="34"/>
      <c r="AB252" s="34"/>
      <c r="AC252" s="34"/>
      <c r="AD252" s="34"/>
      <c r="AE252" s="34"/>
      <c r="AR252" s="235" t="s">
        <v>136</v>
      </c>
      <c r="AT252" s="235" t="s">
        <v>132</v>
      </c>
      <c r="AU252" s="235" t="s">
        <v>86</v>
      </c>
      <c r="AY252" s="13" t="s">
        <v>131</v>
      </c>
      <c r="BE252" s="236">
        <f>IF(N252="základní",J252,0)</f>
        <v>0</v>
      </c>
      <c r="BF252" s="236">
        <f>IF(N252="snížená",J252,0)</f>
        <v>0</v>
      </c>
      <c r="BG252" s="236">
        <f>IF(N252="zákl. přenesená",J252,0)</f>
        <v>0</v>
      </c>
      <c r="BH252" s="236">
        <f>IF(N252="sníž. přenesená",J252,0)</f>
        <v>0</v>
      </c>
      <c r="BI252" s="236">
        <f>IF(N252="nulová",J252,0)</f>
        <v>0</v>
      </c>
      <c r="BJ252" s="13" t="s">
        <v>86</v>
      </c>
      <c r="BK252" s="236">
        <f>ROUND(I252*H252,2)</f>
        <v>0</v>
      </c>
      <c r="BL252" s="13" t="s">
        <v>136</v>
      </c>
      <c r="BM252" s="235" t="s">
        <v>520</v>
      </c>
    </row>
    <row r="253" s="2" customFormat="1" ht="33" customHeight="1">
      <c r="A253" s="34"/>
      <c r="B253" s="35"/>
      <c r="C253" s="223" t="s">
        <v>331</v>
      </c>
      <c r="D253" s="223" t="s">
        <v>132</v>
      </c>
      <c r="E253" s="224" t="s">
        <v>521</v>
      </c>
      <c r="F253" s="225" t="s">
        <v>259</v>
      </c>
      <c r="G253" s="226" t="s">
        <v>135</v>
      </c>
      <c r="H253" s="227">
        <v>1</v>
      </c>
      <c r="I253" s="228"/>
      <c r="J253" s="229">
        <f>ROUND(I253*H253,2)</f>
        <v>0</v>
      </c>
      <c r="K253" s="230"/>
      <c r="L253" s="40"/>
      <c r="M253" s="231" t="s">
        <v>1</v>
      </c>
      <c r="N253" s="232" t="s">
        <v>43</v>
      </c>
      <c r="O253" s="87"/>
      <c r="P253" s="233">
        <f>O253*H253</f>
        <v>0</v>
      </c>
      <c r="Q253" s="233">
        <v>0</v>
      </c>
      <c r="R253" s="233">
        <f>Q253*H253</f>
        <v>0</v>
      </c>
      <c r="S253" s="233">
        <v>0</v>
      </c>
      <c r="T253" s="234">
        <f>S253*H253</f>
        <v>0</v>
      </c>
      <c r="U253" s="34"/>
      <c r="V253" s="34"/>
      <c r="W253" s="34"/>
      <c r="X253" s="34"/>
      <c r="Y253" s="34"/>
      <c r="Z253" s="34"/>
      <c r="AA253" s="34"/>
      <c r="AB253" s="34"/>
      <c r="AC253" s="34"/>
      <c r="AD253" s="34"/>
      <c r="AE253" s="34"/>
      <c r="AR253" s="235" t="s">
        <v>136</v>
      </c>
      <c r="AT253" s="235" t="s">
        <v>132</v>
      </c>
      <c r="AU253" s="235" t="s">
        <v>86</v>
      </c>
      <c r="AY253" s="13" t="s">
        <v>131</v>
      </c>
      <c r="BE253" s="236">
        <f>IF(N253="základní",J253,0)</f>
        <v>0</v>
      </c>
      <c r="BF253" s="236">
        <f>IF(N253="snížená",J253,0)</f>
        <v>0</v>
      </c>
      <c r="BG253" s="236">
        <f>IF(N253="zákl. přenesená",J253,0)</f>
        <v>0</v>
      </c>
      <c r="BH253" s="236">
        <f>IF(N253="sníž. přenesená",J253,0)</f>
        <v>0</v>
      </c>
      <c r="BI253" s="236">
        <f>IF(N253="nulová",J253,0)</f>
        <v>0</v>
      </c>
      <c r="BJ253" s="13" t="s">
        <v>86</v>
      </c>
      <c r="BK253" s="236">
        <f>ROUND(I253*H253,2)</f>
        <v>0</v>
      </c>
      <c r="BL253" s="13" t="s">
        <v>136</v>
      </c>
      <c r="BM253" s="235" t="s">
        <v>522</v>
      </c>
    </row>
    <row r="254" s="2" customFormat="1" ht="21.75" customHeight="1">
      <c r="A254" s="34"/>
      <c r="B254" s="35"/>
      <c r="C254" s="223" t="s">
        <v>523</v>
      </c>
      <c r="D254" s="223" t="s">
        <v>132</v>
      </c>
      <c r="E254" s="224" t="s">
        <v>524</v>
      </c>
      <c r="F254" s="225" t="s">
        <v>262</v>
      </c>
      <c r="G254" s="226" t="s">
        <v>135</v>
      </c>
      <c r="H254" s="227">
        <v>1</v>
      </c>
      <c r="I254" s="228"/>
      <c r="J254" s="229">
        <f>ROUND(I254*H254,2)</f>
        <v>0</v>
      </c>
      <c r="K254" s="230"/>
      <c r="L254" s="40"/>
      <c r="M254" s="231" t="s">
        <v>1</v>
      </c>
      <c r="N254" s="232" t="s">
        <v>43</v>
      </c>
      <c r="O254" s="87"/>
      <c r="P254" s="233">
        <f>O254*H254</f>
        <v>0</v>
      </c>
      <c r="Q254" s="233">
        <v>0</v>
      </c>
      <c r="R254" s="233">
        <f>Q254*H254</f>
        <v>0</v>
      </c>
      <c r="S254" s="233">
        <v>0</v>
      </c>
      <c r="T254" s="234">
        <f>S254*H254</f>
        <v>0</v>
      </c>
      <c r="U254" s="34"/>
      <c r="V254" s="34"/>
      <c r="W254" s="34"/>
      <c r="X254" s="34"/>
      <c r="Y254" s="34"/>
      <c r="Z254" s="34"/>
      <c r="AA254" s="34"/>
      <c r="AB254" s="34"/>
      <c r="AC254" s="34"/>
      <c r="AD254" s="34"/>
      <c r="AE254" s="34"/>
      <c r="AR254" s="235" t="s">
        <v>136</v>
      </c>
      <c r="AT254" s="235" t="s">
        <v>132</v>
      </c>
      <c r="AU254" s="235" t="s">
        <v>86</v>
      </c>
      <c r="AY254" s="13" t="s">
        <v>131</v>
      </c>
      <c r="BE254" s="236">
        <f>IF(N254="základní",J254,0)</f>
        <v>0</v>
      </c>
      <c r="BF254" s="236">
        <f>IF(N254="snížená",J254,0)</f>
        <v>0</v>
      </c>
      <c r="BG254" s="236">
        <f>IF(N254="zákl. přenesená",J254,0)</f>
        <v>0</v>
      </c>
      <c r="BH254" s="236">
        <f>IF(N254="sníž. přenesená",J254,0)</f>
        <v>0</v>
      </c>
      <c r="BI254" s="236">
        <f>IF(N254="nulová",J254,0)</f>
        <v>0</v>
      </c>
      <c r="BJ254" s="13" t="s">
        <v>86</v>
      </c>
      <c r="BK254" s="236">
        <f>ROUND(I254*H254,2)</f>
        <v>0</v>
      </c>
      <c r="BL254" s="13" t="s">
        <v>136</v>
      </c>
      <c r="BM254" s="235" t="s">
        <v>525</v>
      </c>
    </row>
    <row r="255" s="2" customFormat="1" ht="21.75" customHeight="1">
      <c r="A255" s="34"/>
      <c r="B255" s="35"/>
      <c r="C255" s="223" t="s">
        <v>334</v>
      </c>
      <c r="D255" s="223" t="s">
        <v>132</v>
      </c>
      <c r="E255" s="224" t="s">
        <v>526</v>
      </c>
      <c r="F255" s="225" t="s">
        <v>266</v>
      </c>
      <c r="G255" s="226" t="s">
        <v>135</v>
      </c>
      <c r="H255" s="227">
        <v>1</v>
      </c>
      <c r="I255" s="228"/>
      <c r="J255" s="229">
        <f>ROUND(I255*H255,2)</f>
        <v>0</v>
      </c>
      <c r="K255" s="230"/>
      <c r="L255" s="40"/>
      <c r="M255" s="231" t="s">
        <v>1</v>
      </c>
      <c r="N255" s="232" t="s">
        <v>43</v>
      </c>
      <c r="O255" s="87"/>
      <c r="P255" s="233">
        <f>O255*H255</f>
        <v>0</v>
      </c>
      <c r="Q255" s="233">
        <v>0</v>
      </c>
      <c r="R255" s="233">
        <f>Q255*H255</f>
        <v>0</v>
      </c>
      <c r="S255" s="233">
        <v>0</v>
      </c>
      <c r="T255" s="234">
        <f>S255*H255</f>
        <v>0</v>
      </c>
      <c r="U255" s="34"/>
      <c r="V255" s="34"/>
      <c r="W255" s="34"/>
      <c r="X255" s="34"/>
      <c r="Y255" s="34"/>
      <c r="Z255" s="34"/>
      <c r="AA255" s="34"/>
      <c r="AB255" s="34"/>
      <c r="AC255" s="34"/>
      <c r="AD255" s="34"/>
      <c r="AE255" s="34"/>
      <c r="AR255" s="235" t="s">
        <v>136</v>
      </c>
      <c r="AT255" s="235" t="s">
        <v>132</v>
      </c>
      <c r="AU255" s="235" t="s">
        <v>86</v>
      </c>
      <c r="AY255" s="13" t="s">
        <v>131</v>
      </c>
      <c r="BE255" s="236">
        <f>IF(N255="základní",J255,0)</f>
        <v>0</v>
      </c>
      <c r="BF255" s="236">
        <f>IF(N255="snížená",J255,0)</f>
        <v>0</v>
      </c>
      <c r="BG255" s="236">
        <f>IF(N255="zákl. přenesená",J255,0)</f>
        <v>0</v>
      </c>
      <c r="BH255" s="236">
        <f>IF(N255="sníž. přenesená",J255,0)</f>
        <v>0</v>
      </c>
      <c r="BI255" s="236">
        <f>IF(N255="nulová",J255,0)</f>
        <v>0</v>
      </c>
      <c r="BJ255" s="13" t="s">
        <v>86</v>
      </c>
      <c r="BK255" s="236">
        <f>ROUND(I255*H255,2)</f>
        <v>0</v>
      </c>
      <c r="BL255" s="13" t="s">
        <v>136</v>
      </c>
      <c r="BM255" s="235" t="s">
        <v>527</v>
      </c>
    </row>
    <row r="256" s="2" customFormat="1" ht="16.5" customHeight="1">
      <c r="A256" s="34"/>
      <c r="B256" s="35"/>
      <c r="C256" s="223" t="s">
        <v>528</v>
      </c>
      <c r="D256" s="223" t="s">
        <v>132</v>
      </c>
      <c r="E256" s="224" t="s">
        <v>529</v>
      </c>
      <c r="F256" s="225" t="s">
        <v>530</v>
      </c>
      <c r="G256" s="226" t="s">
        <v>135</v>
      </c>
      <c r="H256" s="227">
        <v>1</v>
      </c>
      <c r="I256" s="228"/>
      <c r="J256" s="229">
        <f>ROUND(I256*H256,2)</f>
        <v>0</v>
      </c>
      <c r="K256" s="230"/>
      <c r="L256" s="40"/>
      <c r="M256" s="231" t="s">
        <v>1</v>
      </c>
      <c r="N256" s="232" t="s">
        <v>43</v>
      </c>
      <c r="O256" s="87"/>
      <c r="P256" s="233">
        <f>O256*H256</f>
        <v>0</v>
      </c>
      <c r="Q256" s="233">
        <v>0</v>
      </c>
      <c r="R256" s="233">
        <f>Q256*H256</f>
        <v>0</v>
      </c>
      <c r="S256" s="233">
        <v>0</v>
      </c>
      <c r="T256" s="234">
        <f>S256*H256</f>
        <v>0</v>
      </c>
      <c r="U256" s="34"/>
      <c r="V256" s="34"/>
      <c r="W256" s="34"/>
      <c r="X256" s="34"/>
      <c r="Y256" s="34"/>
      <c r="Z256" s="34"/>
      <c r="AA256" s="34"/>
      <c r="AB256" s="34"/>
      <c r="AC256" s="34"/>
      <c r="AD256" s="34"/>
      <c r="AE256" s="34"/>
      <c r="AR256" s="235" t="s">
        <v>136</v>
      </c>
      <c r="AT256" s="235" t="s">
        <v>132</v>
      </c>
      <c r="AU256" s="235" t="s">
        <v>86</v>
      </c>
      <c r="AY256" s="13" t="s">
        <v>131</v>
      </c>
      <c r="BE256" s="236">
        <f>IF(N256="základní",J256,0)</f>
        <v>0</v>
      </c>
      <c r="BF256" s="236">
        <f>IF(N256="snížená",J256,0)</f>
        <v>0</v>
      </c>
      <c r="BG256" s="236">
        <f>IF(N256="zákl. přenesená",J256,0)</f>
        <v>0</v>
      </c>
      <c r="BH256" s="236">
        <f>IF(N256="sníž. přenesená",J256,0)</f>
        <v>0</v>
      </c>
      <c r="BI256" s="236">
        <f>IF(N256="nulová",J256,0)</f>
        <v>0</v>
      </c>
      <c r="BJ256" s="13" t="s">
        <v>86</v>
      </c>
      <c r="BK256" s="236">
        <f>ROUND(I256*H256,2)</f>
        <v>0</v>
      </c>
      <c r="BL256" s="13" t="s">
        <v>136</v>
      </c>
      <c r="BM256" s="235" t="s">
        <v>531</v>
      </c>
    </row>
    <row r="257" s="2" customFormat="1" ht="21.75" customHeight="1">
      <c r="A257" s="34"/>
      <c r="B257" s="35"/>
      <c r="C257" s="223" t="s">
        <v>336</v>
      </c>
      <c r="D257" s="223" t="s">
        <v>132</v>
      </c>
      <c r="E257" s="224" t="s">
        <v>532</v>
      </c>
      <c r="F257" s="225" t="s">
        <v>276</v>
      </c>
      <c r="G257" s="226" t="s">
        <v>135</v>
      </c>
      <c r="H257" s="227">
        <v>1</v>
      </c>
      <c r="I257" s="228"/>
      <c r="J257" s="229">
        <f>ROUND(I257*H257,2)</f>
        <v>0</v>
      </c>
      <c r="K257" s="230"/>
      <c r="L257" s="40"/>
      <c r="M257" s="231" t="s">
        <v>1</v>
      </c>
      <c r="N257" s="232" t="s">
        <v>43</v>
      </c>
      <c r="O257" s="87"/>
      <c r="P257" s="233">
        <f>O257*H257</f>
        <v>0</v>
      </c>
      <c r="Q257" s="233">
        <v>0</v>
      </c>
      <c r="R257" s="233">
        <f>Q257*H257</f>
        <v>0</v>
      </c>
      <c r="S257" s="233">
        <v>0</v>
      </c>
      <c r="T257" s="234">
        <f>S257*H257</f>
        <v>0</v>
      </c>
      <c r="U257" s="34"/>
      <c r="V257" s="34"/>
      <c r="W257" s="34"/>
      <c r="X257" s="34"/>
      <c r="Y257" s="34"/>
      <c r="Z257" s="34"/>
      <c r="AA257" s="34"/>
      <c r="AB257" s="34"/>
      <c r="AC257" s="34"/>
      <c r="AD257" s="34"/>
      <c r="AE257" s="34"/>
      <c r="AR257" s="235" t="s">
        <v>136</v>
      </c>
      <c r="AT257" s="235" t="s">
        <v>132</v>
      </c>
      <c r="AU257" s="235" t="s">
        <v>86</v>
      </c>
      <c r="AY257" s="13" t="s">
        <v>131</v>
      </c>
      <c r="BE257" s="236">
        <f>IF(N257="základní",J257,0)</f>
        <v>0</v>
      </c>
      <c r="BF257" s="236">
        <f>IF(N257="snížená",J257,0)</f>
        <v>0</v>
      </c>
      <c r="BG257" s="236">
        <f>IF(N257="zákl. přenesená",J257,0)</f>
        <v>0</v>
      </c>
      <c r="BH257" s="236">
        <f>IF(N257="sníž. přenesená",J257,0)</f>
        <v>0</v>
      </c>
      <c r="BI257" s="236">
        <f>IF(N257="nulová",J257,0)</f>
        <v>0</v>
      </c>
      <c r="BJ257" s="13" t="s">
        <v>86</v>
      </c>
      <c r="BK257" s="236">
        <f>ROUND(I257*H257,2)</f>
        <v>0</v>
      </c>
      <c r="BL257" s="13" t="s">
        <v>136</v>
      </c>
      <c r="BM257" s="235" t="s">
        <v>533</v>
      </c>
    </row>
    <row r="258" s="2" customFormat="1" ht="16.5" customHeight="1">
      <c r="A258" s="34"/>
      <c r="B258" s="35"/>
      <c r="C258" s="223" t="s">
        <v>534</v>
      </c>
      <c r="D258" s="223" t="s">
        <v>132</v>
      </c>
      <c r="E258" s="224" t="s">
        <v>535</v>
      </c>
      <c r="F258" s="225" t="s">
        <v>536</v>
      </c>
      <c r="G258" s="226" t="s">
        <v>135</v>
      </c>
      <c r="H258" s="227">
        <v>1</v>
      </c>
      <c r="I258" s="228"/>
      <c r="J258" s="229">
        <f>ROUND(I258*H258,2)</f>
        <v>0</v>
      </c>
      <c r="K258" s="230"/>
      <c r="L258" s="40"/>
      <c r="M258" s="231" t="s">
        <v>1</v>
      </c>
      <c r="N258" s="232" t="s">
        <v>43</v>
      </c>
      <c r="O258" s="87"/>
      <c r="P258" s="233">
        <f>O258*H258</f>
        <v>0</v>
      </c>
      <c r="Q258" s="233">
        <v>0</v>
      </c>
      <c r="R258" s="233">
        <f>Q258*H258</f>
        <v>0</v>
      </c>
      <c r="S258" s="233">
        <v>0</v>
      </c>
      <c r="T258" s="234">
        <f>S258*H258</f>
        <v>0</v>
      </c>
      <c r="U258" s="34"/>
      <c r="V258" s="34"/>
      <c r="W258" s="34"/>
      <c r="X258" s="34"/>
      <c r="Y258" s="34"/>
      <c r="Z258" s="34"/>
      <c r="AA258" s="34"/>
      <c r="AB258" s="34"/>
      <c r="AC258" s="34"/>
      <c r="AD258" s="34"/>
      <c r="AE258" s="34"/>
      <c r="AR258" s="235" t="s">
        <v>136</v>
      </c>
      <c r="AT258" s="235" t="s">
        <v>132</v>
      </c>
      <c r="AU258" s="235" t="s">
        <v>86</v>
      </c>
      <c r="AY258" s="13" t="s">
        <v>131</v>
      </c>
      <c r="BE258" s="236">
        <f>IF(N258="základní",J258,0)</f>
        <v>0</v>
      </c>
      <c r="BF258" s="236">
        <f>IF(N258="snížená",J258,0)</f>
        <v>0</v>
      </c>
      <c r="BG258" s="236">
        <f>IF(N258="zákl. přenesená",J258,0)</f>
        <v>0</v>
      </c>
      <c r="BH258" s="236">
        <f>IF(N258="sníž. přenesená",J258,0)</f>
        <v>0</v>
      </c>
      <c r="BI258" s="236">
        <f>IF(N258="nulová",J258,0)</f>
        <v>0</v>
      </c>
      <c r="BJ258" s="13" t="s">
        <v>86</v>
      </c>
      <c r="BK258" s="236">
        <f>ROUND(I258*H258,2)</f>
        <v>0</v>
      </c>
      <c r="BL258" s="13" t="s">
        <v>136</v>
      </c>
      <c r="BM258" s="235" t="s">
        <v>537</v>
      </c>
    </row>
    <row r="259" s="2" customFormat="1" ht="16.5" customHeight="1">
      <c r="A259" s="34"/>
      <c r="B259" s="35"/>
      <c r="C259" s="223" t="s">
        <v>340</v>
      </c>
      <c r="D259" s="223" t="s">
        <v>132</v>
      </c>
      <c r="E259" s="224" t="s">
        <v>538</v>
      </c>
      <c r="F259" s="225" t="s">
        <v>539</v>
      </c>
      <c r="G259" s="226" t="s">
        <v>135</v>
      </c>
      <c r="H259" s="227">
        <v>1</v>
      </c>
      <c r="I259" s="228"/>
      <c r="J259" s="229">
        <f>ROUND(I259*H259,2)</f>
        <v>0</v>
      </c>
      <c r="K259" s="230"/>
      <c r="L259" s="40"/>
      <c r="M259" s="231" t="s">
        <v>1</v>
      </c>
      <c r="N259" s="232" t="s">
        <v>43</v>
      </c>
      <c r="O259" s="87"/>
      <c r="P259" s="233">
        <f>O259*H259</f>
        <v>0</v>
      </c>
      <c r="Q259" s="233">
        <v>0</v>
      </c>
      <c r="R259" s="233">
        <f>Q259*H259</f>
        <v>0</v>
      </c>
      <c r="S259" s="233">
        <v>0</v>
      </c>
      <c r="T259" s="234">
        <f>S259*H259</f>
        <v>0</v>
      </c>
      <c r="U259" s="34"/>
      <c r="V259" s="34"/>
      <c r="W259" s="34"/>
      <c r="X259" s="34"/>
      <c r="Y259" s="34"/>
      <c r="Z259" s="34"/>
      <c r="AA259" s="34"/>
      <c r="AB259" s="34"/>
      <c r="AC259" s="34"/>
      <c r="AD259" s="34"/>
      <c r="AE259" s="34"/>
      <c r="AR259" s="235" t="s">
        <v>136</v>
      </c>
      <c r="AT259" s="235" t="s">
        <v>132</v>
      </c>
      <c r="AU259" s="235" t="s">
        <v>86</v>
      </c>
      <c r="AY259" s="13" t="s">
        <v>131</v>
      </c>
      <c r="BE259" s="236">
        <f>IF(N259="základní",J259,0)</f>
        <v>0</v>
      </c>
      <c r="BF259" s="236">
        <f>IF(N259="snížená",J259,0)</f>
        <v>0</v>
      </c>
      <c r="BG259" s="236">
        <f>IF(N259="zákl. přenesená",J259,0)</f>
        <v>0</v>
      </c>
      <c r="BH259" s="236">
        <f>IF(N259="sníž. přenesená",J259,0)</f>
        <v>0</v>
      </c>
      <c r="BI259" s="236">
        <f>IF(N259="nulová",J259,0)</f>
        <v>0</v>
      </c>
      <c r="BJ259" s="13" t="s">
        <v>86</v>
      </c>
      <c r="BK259" s="236">
        <f>ROUND(I259*H259,2)</f>
        <v>0</v>
      </c>
      <c r="BL259" s="13" t="s">
        <v>136</v>
      </c>
      <c r="BM259" s="235" t="s">
        <v>540</v>
      </c>
    </row>
    <row r="260" s="11" customFormat="1" ht="25.92" customHeight="1">
      <c r="A260" s="11"/>
      <c r="B260" s="209"/>
      <c r="C260" s="210"/>
      <c r="D260" s="211" t="s">
        <v>77</v>
      </c>
      <c r="E260" s="212" t="s">
        <v>541</v>
      </c>
      <c r="F260" s="212" t="s">
        <v>542</v>
      </c>
      <c r="G260" s="210"/>
      <c r="H260" s="210"/>
      <c r="I260" s="213"/>
      <c r="J260" s="214">
        <f>BK260</f>
        <v>0</v>
      </c>
      <c r="K260" s="210"/>
      <c r="L260" s="215"/>
      <c r="M260" s="216"/>
      <c r="N260" s="217"/>
      <c r="O260" s="217"/>
      <c r="P260" s="218">
        <f>P261</f>
        <v>0</v>
      </c>
      <c r="Q260" s="217"/>
      <c r="R260" s="218">
        <f>R261</f>
        <v>0</v>
      </c>
      <c r="S260" s="217"/>
      <c r="T260" s="219">
        <f>T261</f>
        <v>0</v>
      </c>
      <c r="U260" s="11"/>
      <c r="V260" s="11"/>
      <c r="W260" s="11"/>
      <c r="X260" s="11"/>
      <c r="Y260" s="11"/>
      <c r="Z260" s="11"/>
      <c r="AA260" s="11"/>
      <c r="AB260" s="11"/>
      <c r="AC260" s="11"/>
      <c r="AD260" s="11"/>
      <c r="AE260" s="11"/>
      <c r="AR260" s="220" t="s">
        <v>130</v>
      </c>
      <c r="AT260" s="221" t="s">
        <v>77</v>
      </c>
      <c r="AU260" s="221" t="s">
        <v>78</v>
      </c>
      <c r="AY260" s="220" t="s">
        <v>131</v>
      </c>
      <c r="BK260" s="222">
        <f>BK261</f>
        <v>0</v>
      </c>
    </row>
    <row r="261" s="2" customFormat="1" ht="33" customHeight="1">
      <c r="A261" s="34"/>
      <c r="B261" s="35"/>
      <c r="C261" s="223" t="s">
        <v>543</v>
      </c>
      <c r="D261" s="223" t="s">
        <v>132</v>
      </c>
      <c r="E261" s="224" t="s">
        <v>544</v>
      </c>
      <c r="F261" s="225" t="s">
        <v>545</v>
      </c>
      <c r="G261" s="226" t="s">
        <v>135</v>
      </c>
      <c r="H261" s="227">
        <v>4</v>
      </c>
      <c r="I261" s="228"/>
      <c r="J261" s="229">
        <f>ROUND(I261*H261,2)</f>
        <v>0</v>
      </c>
      <c r="K261" s="230"/>
      <c r="L261" s="40"/>
      <c r="M261" s="231" t="s">
        <v>1</v>
      </c>
      <c r="N261" s="232" t="s">
        <v>43</v>
      </c>
      <c r="O261" s="87"/>
      <c r="P261" s="233">
        <f>O261*H261</f>
        <v>0</v>
      </c>
      <c r="Q261" s="233">
        <v>0</v>
      </c>
      <c r="R261" s="233">
        <f>Q261*H261</f>
        <v>0</v>
      </c>
      <c r="S261" s="233">
        <v>0</v>
      </c>
      <c r="T261" s="234">
        <f>S261*H261</f>
        <v>0</v>
      </c>
      <c r="U261" s="34"/>
      <c r="V261" s="34"/>
      <c r="W261" s="34"/>
      <c r="X261" s="34"/>
      <c r="Y261" s="34"/>
      <c r="Z261" s="34"/>
      <c r="AA261" s="34"/>
      <c r="AB261" s="34"/>
      <c r="AC261" s="34"/>
      <c r="AD261" s="34"/>
      <c r="AE261" s="34"/>
      <c r="AR261" s="235" t="s">
        <v>136</v>
      </c>
      <c r="AT261" s="235" t="s">
        <v>132</v>
      </c>
      <c r="AU261" s="235" t="s">
        <v>86</v>
      </c>
      <c r="AY261" s="13" t="s">
        <v>131</v>
      </c>
      <c r="BE261" s="236">
        <f>IF(N261="základní",J261,0)</f>
        <v>0</v>
      </c>
      <c r="BF261" s="236">
        <f>IF(N261="snížená",J261,0)</f>
        <v>0</v>
      </c>
      <c r="BG261" s="236">
        <f>IF(N261="zákl. přenesená",J261,0)</f>
        <v>0</v>
      </c>
      <c r="BH261" s="236">
        <f>IF(N261="sníž. přenesená",J261,0)</f>
        <v>0</v>
      </c>
      <c r="BI261" s="236">
        <f>IF(N261="nulová",J261,0)</f>
        <v>0</v>
      </c>
      <c r="BJ261" s="13" t="s">
        <v>86</v>
      </c>
      <c r="BK261" s="236">
        <f>ROUND(I261*H261,2)</f>
        <v>0</v>
      </c>
      <c r="BL261" s="13" t="s">
        <v>136</v>
      </c>
      <c r="BM261" s="235" t="s">
        <v>546</v>
      </c>
    </row>
    <row r="262" s="11" customFormat="1" ht="25.92" customHeight="1">
      <c r="A262" s="11"/>
      <c r="B262" s="209"/>
      <c r="C262" s="210"/>
      <c r="D262" s="211" t="s">
        <v>77</v>
      </c>
      <c r="E262" s="212" t="s">
        <v>547</v>
      </c>
      <c r="F262" s="212" t="s">
        <v>548</v>
      </c>
      <c r="G262" s="210"/>
      <c r="H262" s="210"/>
      <c r="I262" s="213"/>
      <c r="J262" s="214">
        <f>BK262</f>
        <v>0</v>
      </c>
      <c r="K262" s="210"/>
      <c r="L262" s="215"/>
      <c r="M262" s="216"/>
      <c r="N262" s="217"/>
      <c r="O262" s="217"/>
      <c r="P262" s="218">
        <f>SUM(P263:P265)</f>
        <v>0</v>
      </c>
      <c r="Q262" s="217"/>
      <c r="R262" s="218">
        <f>SUM(R263:R265)</f>
        <v>0</v>
      </c>
      <c r="S262" s="217"/>
      <c r="T262" s="219">
        <f>SUM(T263:T265)</f>
        <v>0</v>
      </c>
      <c r="U262" s="11"/>
      <c r="V262" s="11"/>
      <c r="W262" s="11"/>
      <c r="X262" s="11"/>
      <c r="Y262" s="11"/>
      <c r="Z262" s="11"/>
      <c r="AA262" s="11"/>
      <c r="AB262" s="11"/>
      <c r="AC262" s="11"/>
      <c r="AD262" s="11"/>
      <c r="AE262" s="11"/>
      <c r="AR262" s="220" t="s">
        <v>130</v>
      </c>
      <c r="AT262" s="221" t="s">
        <v>77</v>
      </c>
      <c r="AU262" s="221" t="s">
        <v>78</v>
      </c>
      <c r="AY262" s="220" t="s">
        <v>131</v>
      </c>
      <c r="BK262" s="222">
        <f>SUM(BK263:BK265)</f>
        <v>0</v>
      </c>
    </row>
    <row r="263" s="2" customFormat="1" ht="16.5" customHeight="1">
      <c r="A263" s="34"/>
      <c r="B263" s="35"/>
      <c r="C263" s="223" t="s">
        <v>343</v>
      </c>
      <c r="D263" s="223" t="s">
        <v>132</v>
      </c>
      <c r="E263" s="224" t="s">
        <v>549</v>
      </c>
      <c r="F263" s="225" t="s">
        <v>550</v>
      </c>
      <c r="G263" s="226" t="s">
        <v>135</v>
      </c>
      <c r="H263" s="227">
        <v>1</v>
      </c>
      <c r="I263" s="228"/>
      <c r="J263" s="229">
        <f>ROUND(I263*H263,2)</f>
        <v>0</v>
      </c>
      <c r="K263" s="230"/>
      <c r="L263" s="40"/>
      <c r="M263" s="231" t="s">
        <v>1</v>
      </c>
      <c r="N263" s="232" t="s">
        <v>43</v>
      </c>
      <c r="O263" s="87"/>
      <c r="P263" s="233">
        <f>O263*H263</f>
        <v>0</v>
      </c>
      <c r="Q263" s="233">
        <v>0</v>
      </c>
      <c r="R263" s="233">
        <f>Q263*H263</f>
        <v>0</v>
      </c>
      <c r="S263" s="233">
        <v>0</v>
      </c>
      <c r="T263" s="234">
        <f>S263*H263</f>
        <v>0</v>
      </c>
      <c r="U263" s="34"/>
      <c r="V263" s="34"/>
      <c r="W263" s="34"/>
      <c r="X263" s="34"/>
      <c r="Y263" s="34"/>
      <c r="Z263" s="34"/>
      <c r="AA263" s="34"/>
      <c r="AB263" s="34"/>
      <c r="AC263" s="34"/>
      <c r="AD263" s="34"/>
      <c r="AE263" s="34"/>
      <c r="AR263" s="235" t="s">
        <v>136</v>
      </c>
      <c r="AT263" s="235" t="s">
        <v>132</v>
      </c>
      <c r="AU263" s="235" t="s">
        <v>86</v>
      </c>
      <c r="AY263" s="13" t="s">
        <v>131</v>
      </c>
      <c r="BE263" s="236">
        <f>IF(N263="základní",J263,0)</f>
        <v>0</v>
      </c>
      <c r="BF263" s="236">
        <f>IF(N263="snížená",J263,0)</f>
        <v>0</v>
      </c>
      <c r="BG263" s="236">
        <f>IF(N263="zákl. přenesená",J263,0)</f>
        <v>0</v>
      </c>
      <c r="BH263" s="236">
        <f>IF(N263="sníž. přenesená",J263,0)</f>
        <v>0</v>
      </c>
      <c r="BI263" s="236">
        <f>IF(N263="nulová",J263,0)</f>
        <v>0</v>
      </c>
      <c r="BJ263" s="13" t="s">
        <v>86</v>
      </c>
      <c r="BK263" s="236">
        <f>ROUND(I263*H263,2)</f>
        <v>0</v>
      </c>
      <c r="BL263" s="13" t="s">
        <v>136</v>
      </c>
      <c r="BM263" s="235" t="s">
        <v>551</v>
      </c>
    </row>
    <row r="264" s="2" customFormat="1" ht="33" customHeight="1">
      <c r="A264" s="34"/>
      <c r="B264" s="35"/>
      <c r="C264" s="223" t="s">
        <v>552</v>
      </c>
      <c r="D264" s="223" t="s">
        <v>132</v>
      </c>
      <c r="E264" s="224" t="s">
        <v>553</v>
      </c>
      <c r="F264" s="225" t="s">
        <v>554</v>
      </c>
      <c r="G264" s="226" t="s">
        <v>135</v>
      </c>
      <c r="H264" s="227">
        <v>1</v>
      </c>
      <c r="I264" s="228"/>
      <c r="J264" s="229">
        <f>ROUND(I264*H264,2)</f>
        <v>0</v>
      </c>
      <c r="K264" s="230"/>
      <c r="L264" s="40"/>
      <c r="M264" s="231" t="s">
        <v>1</v>
      </c>
      <c r="N264" s="232" t="s">
        <v>43</v>
      </c>
      <c r="O264" s="87"/>
      <c r="P264" s="233">
        <f>O264*H264</f>
        <v>0</v>
      </c>
      <c r="Q264" s="233">
        <v>0</v>
      </c>
      <c r="R264" s="233">
        <f>Q264*H264</f>
        <v>0</v>
      </c>
      <c r="S264" s="233">
        <v>0</v>
      </c>
      <c r="T264" s="234">
        <f>S264*H264</f>
        <v>0</v>
      </c>
      <c r="U264" s="34"/>
      <c r="V264" s="34"/>
      <c r="W264" s="34"/>
      <c r="X264" s="34"/>
      <c r="Y264" s="34"/>
      <c r="Z264" s="34"/>
      <c r="AA264" s="34"/>
      <c r="AB264" s="34"/>
      <c r="AC264" s="34"/>
      <c r="AD264" s="34"/>
      <c r="AE264" s="34"/>
      <c r="AR264" s="235" t="s">
        <v>136</v>
      </c>
      <c r="AT264" s="235" t="s">
        <v>132</v>
      </c>
      <c r="AU264" s="235" t="s">
        <v>86</v>
      </c>
      <c r="AY264" s="13" t="s">
        <v>131</v>
      </c>
      <c r="BE264" s="236">
        <f>IF(N264="základní",J264,0)</f>
        <v>0</v>
      </c>
      <c r="BF264" s="236">
        <f>IF(N264="snížená",J264,0)</f>
        <v>0</v>
      </c>
      <c r="BG264" s="236">
        <f>IF(N264="zákl. přenesená",J264,0)</f>
        <v>0</v>
      </c>
      <c r="BH264" s="236">
        <f>IF(N264="sníž. přenesená",J264,0)</f>
        <v>0</v>
      </c>
      <c r="BI264" s="236">
        <f>IF(N264="nulová",J264,0)</f>
        <v>0</v>
      </c>
      <c r="BJ264" s="13" t="s">
        <v>86</v>
      </c>
      <c r="BK264" s="236">
        <f>ROUND(I264*H264,2)</f>
        <v>0</v>
      </c>
      <c r="BL264" s="13" t="s">
        <v>136</v>
      </c>
      <c r="BM264" s="235" t="s">
        <v>555</v>
      </c>
    </row>
    <row r="265" s="2" customFormat="1" ht="21.75" customHeight="1">
      <c r="A265" s="34"/>
      <c r="B265" s="35"/>
      <c r="C265" s="223" t="s">
        <v>347</v>
      </c>
      <c r="D265" s="223" t="s">
        <v>132</v>
      </c>
      <c r="E265" s="224" t="s">
        <v>556</v>
      </c>
      <c r="F265" s="225" t="s">
        <v>557</v>
      </c>
      <c r="G265" s="226" t="s">
        <v>135</v>
      </c>
      <c r="H265" s="227">
        <v>1</v>
      </c>
      <c r="I265" s="228"/>
      <c r="J265" s="229">
        <f>ROUND(I265*H265,2)</f>
        <v>0</v>
      </c>
      <c r="K265" s="230"/>
      <c r="L265" s="40"/>
      <c r="M265" s="231" t="s">
        <v>1</v>
      </c>
      <c r="N265" s="232" t="s">
        <v>43</v>
      </c>
      <c r="O265" s="87"/>
      <c r="P265" s="233">
        <f>O265*H265</f>
        <v>0</v>
      </c>
      <c r="Q265" s="233">
        <v>0</v>
      </c>
      <c r="R265" s="233">
        <f>Q265*H265</f>
        <v>0</v>
      </c>
      <c r="S265" s="233">
        <v>0</v>
      </c>
      <c r="T265" s="234">
        <f>S265*H265</f>
        <v>0</v>
      </c>
      <c r="U265" s="34"/>
      <c r="V265" s="34"/>
      <c r="W265" s="34"/>
      <c r="X265" s="34"/>
      <c r="Y265" s="34"/>
      <c r="Z265" s="34"/>
      <c r="AA265" s="34"/>
      <c r="AB265" s="34"/>
      <c r="AC265" s="34"/>
      <c r="AD265" s="34"/>
      <c r="AE265" s="34"/>
      <c r="AR265" s="235" t="s">
        <v>136</v>
      </c>
      <c r="AT265" s="235" t="s">
        <v>132</v>
      </c>
      <c r="AU265" s="235" t="s">
        <v>86</v>
      </c>
      <c r="AY265" s="13" t="s">
        <v>131</v>
      </c>
      <c r="BE265" s="236">
        <f>IF(N265="základní",J265,0)</f>
        <v>0</v>
      </c>
      <c r="BF265" s="236">
        <f>IF(N265="snížená",J265,0)</f>
        <v>0</v>
      </c>
      <c r="BG265" s="236">
        <f>IF(N265="zákl. přenesená",J265,0)</f>
        <v>0</v>
      </c>
      <c r="BH265" s="236">
        <f>IF(N265="sníž. přenesená",J265,0)</f>
        <v>0</v>
      </c>
      <c r="BI265" s="236">
        <f>IF(N265="nulová",J265,0)</f>
        <v>0</v>
      </c>
      <c r="BJ265" s="13" t="s">
        <v>86</v>
      </c>
      <c r="BK265" s="236">
        <f>ROUND(I265*H265,2)</f>
        <v>0</v>
      </c>
      <c r="BL265" s="13" t="s">
        <v>136</v>
      </c>
      <c r="BM265" s="235" t="s">
        <v>558</v>
      </c>
    </row>
    <row r="266" s="11" customFormat="1" ht="25.92" customHeight="1">
      <c r="A266" s="11"/>
      <c r="B266" s="209"/>
      <c r="C266" s="210"/>
      <c r="D266" s="211" t="s">
        <v>77</v>
      </c>
      <c r="E266" s="212" t="s">
        <v>559</v>
      </c>
      <c r="F266" s="212" t="s">
        <v>560</v>
      </c>
      <c r="G266" s="210"/>
      <c r="H266" s="210"/>
      <c r="I266" s="213"/>
      <c r="J266" s="214">
        <f>BK266</f>
        <v>0</v>
      </c>
      <c r="K266" s="210"/>
      <c r="L266" s="215"/>
      <c r="M266" s="216"/>
      <c r="N266" s="217"/>
      <c r="O266" s="217"/>
      <c r="P266" s="218">
        <f>P267</f>
        <v>0</v>
      </c>
      <c r="Q266" s="217"/>
      <c r="R266" s="218">
        <f>R267</f>
        <v>0</v>
      </c>
      <c r="S266" s="217"/>
      <c r="T266" s="219">
        <f>T267</f>
        <v>0</v>
      </c>
      <c r="U266" s="11"/>
      <c r="V266" s="11"/>
      <c r="W266" s="11"/>
      <c r="X266" s="11"/>
      <c r="Y266" s="11"/>
      <c r="Z266" s="11"/>
      <c r="AA266" s="11"/>
      <c r="AB266" s="11"/>
      <c r="AC266" s="11"/>
      <c r="AD266" s="11"/>
      <c r="AE266" s="11"/>
      <c r="AR266" s="220" t="s">
        <v>130</v>
      </c>
      <c r="AT266" s="221" t="s">
        <v>77</v>
      </c>
      <c r="AU266" s="221" t="s">
        <v>78</v>
      </c>
      <c r="AY266" s="220" t="s">
        <v>131</v>
      </c>
      <c r="BK266" s="222">
        <f>BK267</f>
        <v>0</v>
      </c>
    </row>
    <row r="267" s="2" customFormat="1" ht="16.5" customHeight="1">
      <c r="A267" s="34"/>
      <c r="B267" s="35"/>
      <c r="C267" s="223" t="s">
        <v>561</v>
      </c>
      <c r="D267" s="223" t="s">
        <v>132</v>
      </c>
      <c r="E267" s="224" t="s">
        <v>562</v>
      </c>
      <c r="F267" s="225" t="s">
        <v>563</v>
      </c>
      <c r="G267" s="226" t="s">
        <v>135</v>
      </c>
      <c r="H267" s="227">
        <v>2</v>
      </c>
      <c r="I267" s="228"/>
      <c r="J267" s="229">
        <f>ROUND(I267*H267,2)</f>
        <v>0</v>
      </c>
      <c r="K267" s="230"/>
      <c r="L267" s="40"/>
      <c r="M267" s="231" t="s">
        <v>1</v>
      </c>
      <c r="N267" s="232" t="s">
        <v>43</v>
      </c>
      <c r="O267" s="87"/>
      <c r="P267" s="233">
        <f>O267*H267</f>
        <v>0</v>
      </c>
      <c r="Q267" s="233">
        <v>0</v>
      </c>
      <c r="R267" s="233">
        <f>Q267*H267</f>
        <v>0</v>
      </c>
      <c r="S267" s="233">
        <v>0</v>
      </c>
      <c r="T267" s="234">
        <f>S267*H267</f>
        <v>0</v>
      </c>
      <c r="U267" s="34"/>
      <c r="V267" s="34"/>
      <c r="W267" s="34"/>
      <c r="X267" s="34"/>
      <c r="Y267" s="34"/>
      <c r="Z267" s="34"/>
      <c r="AA267" s="34"/>
      <c r="AB267" s="34"/>
      <c r="AC267" s="34"/>
      <c r="AD267" s="34"/>
      <c r="AE267" s="34"/>
      <c r="AR267" s="235" t="s">
        <v>136</v>
      </c>
      <c r="AT267" s="235" t="s">
        <v>132</v>
      </c>
      <c r="AU267" s="235" t="s">
        <v>86</v>
      </c>
      <c r="AY267" s="13" t="s">
        <v>131</v>
      </c>
      <c r="BE267" s="236">
        <f>IF(N267="základní",J267,0)</f>
        <v>0</v>
      </c>
      <c r="BF267" s="236">
        <f>IF(N267="snížená",J267,0)</f>
        <v>0</v>
      </c>
      <c r="BG267" s="236">
        <f>IF(N267="zákl. přenesená",J267,0)</f>
        <v>0</v>
      </c>
      <c r="BH267" s="236">
        <f>IF(N267="sníž. přenesená",J267,0)</f>
        <v>0</v>
      </c>
      <c r="BI267" s="236">
        <f>IF(N267="nulová",J267,0)</f>
        <v>0</v>
      </c>
      <c r="BJ267" s="13" t="s">
        <v>86</v>
      </c>
      <c r="BK267" s="236">
        <f>ROUND(I267*H267,2)</f>
        <v>0</v>
      </c>
      <c r="BL267" s="13" t="s">
        <v>136</v>
      </c>
      <c r="BM267" s="235" t="s">
        <v>564</v>
      </c>
    </row>
    <row r="268" s="11" customFormat="1" ht="25.92" customHeight="1">
      <c r="A268" s="11"/>
      <c r="B268" s="209"/>
      <c r="C268" s="210"/>
      <c r="D268" s="211" t="s">
        <v>77</v>
      </c>
      <c r="E268" s="212" t="s">
        <v>565</v>
      </c>
      <c r="F268" s="212" t="s">
        <v>566</v>
      </c>
      <c r="G268" s="210"/>
      <c r="H268" s="210"/>
      <c r="I268" s="213"/>
      <c r="J268" s="214">
        <f>BK268</f>
        <v>0</v>
      </c>
      <c r="K268" s="210"/>
      <c r="L268" s="215"/>
      <c r="M268" s="216"/>
      <c r="N268" s="217"/>
      <c r="O268" s="217"/>
      <c r="P268" s="218">
        <f>SUM(P269:P270)</f>
        <v>0</v>
      </c>
      <c r="Q268" s="217"/>
      <c r="R268" s="218">
        <f>SUM(R269:R270)</f>
        <v>0</v>
      </c>
      <c r="S268" s="217"/>
      <c r="T268" s="219">
        <f>SUM(T269:T270)</f>
        <v>0</v>
      </c>
      <c r="U268" s="11"/>
      <c r="V268" s="11"/>
      <c r="W268" s="11"/>
      <c r="X268" s="11"/>
      <c r="Y268" s="11"/>
      <c r="Z268" s="11"/>
      <c r="AA268" s="11"/>
      <c r="AB268" s="11"/>
      <c r="AC268" s="11"/>
      <c r="AD268" s="11"/>
      <c r="AE268" s="11"/>
      <c r="AR268" s="220" t="s">
        <v>130</v>
      </c>
      <c r="AT268" s="221" t="s">
        <v>77</v>
      </c>
      <c r="AU268" s="221" t="s">
        <v>78</v>
      </c>
      <c r="AY268" s="220" t="s">
        <v>131</v>
      </c>
      <c r="BK268" s="222">
        <f>SUM(BK269:BK270)</f>
        <v>0</v>
      </c>
    </row>
    <row r="269" s="2" customFormat="1" ht="16.5" customHeight="1">
      <c r="A269" s="34"/>
      <c r="B269" s="35"/>
      <c r="C269" s="223" t="s">
        <v>349</v>
      </c>
      <c r="D269" s="223" t="s">
        <v>132</v>
      </c>
      <c r="E269" s="224" t="s">
        <v>567</v>
      </c>
      <c r="F269" s="225" t="s">
        <v>354</v>
      </c>
      <c r="G269" s="226" t="s">
        <v>135</v>
      </c>
      <c r="H269" s="227">
        <v>2</v>
      </c>
      <c r="I269" s="228"/>
      <c r="J269" s="229">
        <f>ROUND(I269*H269,2)</f>
        <v>0</v>
      </c>
      <c r="K269" s="230"/>
      <c r="L269" s="40"/>
      <c r="M269" s="231" t="s">
        <v>1</v>
      </c>
      <c r="N269" s="232" t="s">
        <v>43</v>
      </c>
      <c r="O269" s="87"/>
      <c r="P269" s="233">
        <f>O269*H269</f>
        <v>0</v>
      </c>
      <c r="Q269" s="233">
        <v>0</v>
      </c>
      <c r="R269" s="233">
        <f>Q269*H269</f>
        <v>0</v>
      </c>
      <c r="S269" s="233">
        <v>0</v>
      </c>
      <c r="T269" s="234">
        <f>S269*H269</f>
        <v>0</v>
      </c>
      <c r="U269" s="34"/>
      <c r="V269" s="34"/>
      <c r="W269" s="34"/>
      <c r="X269" s="34"/>
      <c r="Y269" s="34"/>
      <c r="Z269" s="34"/>
      <c r="AA269" s="34"/>
      <c r="AB269" s="34"/>
      <c r="AC269" s="34"/>
      <c r="AD269" s="34"/>
      <c r="AE269" s="34"/>
      <c r="AR269" s="235" t="s">
        <v>136</v>
      </c>
      <c r="AT269" s="235" t="s">
        <v>132</v>
      </c>
      <c r="AU269" s="235" t="s">
        <v>86</v>
      </c>
      <c r="AY269" s="13" t="s">
        <v>131</v>
      </c>
      <c r="BE269" s="236">
        <f>IF(N269="základní",J269,0)</f>
        <v>0</v>
      </c>
      <c r="BF269" s="236">
        <f>IF(N269="snížená",J269,0)</f>
        <v>0</v>
      </c>
      <c r="BG269" s="236">
        <f>IF(N269="zákl. přenesená",J269,0)</f>
        <v>0</v>
      </c>
      <c r="BH269" s="236">
        <f>IF(N269="sníž. přenesená",J269,0)</f>
        <v>0</v>
      </c>
      <c r="BI269" s="236">
        <f>IF(N269="nulová",J269,0)</f>
        <v>0</v>
      </c>
      <c r="BJ269" s="13" t="s">
        <v>86</v>
      </c>
      <c r="BK269" s="236">
        <f>ROUND(I269*H269,2)</f>
        <v>0</v>
      </c>
      <c r="BL269" s="13" t="s">
        <v>136</v>
      </c>
      <c r="BM269" s="235" t="s">
        <v>568</v>
      </c>
    </row>
    <row r="270" s="2" customFormat="1" ht="16.5" customHeight="1">
      <c r="A270" s="34"/>
      <c r="B270" s="35"/>
      <c r="C270" s="223" t="s">
        <v>569</v>
      </c>
      <c r="D270" s="223" t="s">
        <v>132</v>
      </c>
      <c r="E270" s="224" t="s">
        <v>570</v>
      </c>
      <c r="F270" s="225" t="s">
        <v>563</v>
      </c>
      <c r="G270" s="226" t="s">
        <v>135</v>
      </c>
      <c r="H270" s="227">
        <v>2</v>
      </c>
      <c r="I270" s="228"/>
      <c r="J270" s="229">
        <f>ROUND(I270*H270,2)</f>
        <v>0</v>
      </c>
      <c r="K270" s="230"/>
      <c r="L270" s="40"/>
      <c r="M270" s="231" t="s">
        <v>1</v>
      </c>
      <c r="N270" s="232" t="s">
        <v>43</v>
      </c>
      <c r="O270" s="87"/>
      <c r="P270" s="233">
        <f>O270*H270</f>
        <v>0</v>
      </c>
      <c r="Q270" s="233">
        <v>0</v>
      </c>
      <c r="R270" s="233">
        <f>Q270*H270</f>
        <v>0</v>
      </c>
      <c r="S270" s="233">
        <v>0</v>
      </c>
      <c r="T270" s="234">
        <f>S270*H270</f>
        <v>0</v>
      </c>
      <c r="U270" s="34"/>
      <c r="V270" s="34"/>
      <c r="W270" s="34"/>
      <c r="X270" s="34"/>
      <c r="Y270" s="34"/>
      <c r="Z270" s="34"/>
      <c r="AA270" s="34"/>
      <c r="AB270" s="34"/>
      <c r="AC270" s="34"/>
      <c r="AD270" s="34"/>
      <c r="AE270" s="34"/>
      <c r="AR270" s="235" t="s">
        <v>136</v>
      </c>
      <c r="AT270" s="235" t="s">
        <v>132</v>
      </c>
      <c r="AU270" s="235" t="s">
        <v>86</v>
      </c>
      <c r="AY270" s="13" t="s">
        <v>131</v>
      </c>
      <c r="BE270" s="236">
        <f>IF(N270="základní",J270,0)</f>
        <v>0</v>
      </c>
      <c r="BF270" s="236">
        <f>IF(N270="snížená",J270,0)</f>
        <v>0</v>
      </c>
      <c r="BG270" s="236">
        <f>IF(N270="zákl. přenesená",J270,0)</f>
        <v>0</v>
      </c>
      <c r="BH270" s="236">
        <f>IF(N270="sníž. přenesená",J270,0)</f>
        <v>0</v>
      </c>
      <c r="BI270" s="236">
        <f>IF(N270="nulová",J270,0)</f>
        <v>0</v>
      </c>
      <c r="BJ270" s="13" t="s">
        <v>86</v>
      </c>
      <c r="BK270" s="236">
        <f>ROUND(I270*H270,2)</f>
        <v>0</v>
      </c>
      <c r="BL270" s="13" t="s">
        <v>136</v>
      </c>
      <c r="BM270" s="235" t="s">
        <v>571</v>
      </c>
    </row>
    <row r="271" s="11" customFormat="1" ht="25.92" customHeight="1">
      <c r="A271" s="11"/>
      <c r="B271" s="209"/>
      <c r="C271" s="210"/>
      <c r="D271" s="211" t="s">
        <v>77</v>
      </c>
      <c r="E271" s="212" t="s">
        <v>572</v>
      </c>
      <c r="F271" s="212" t="s">
        <v>573</v>
      </c>
      <c r="G271" s="210"/>
      <c r="H271" s="210"/>
      <c r="I271" s="213"/>
      <c r="J271" s="214">
        <f>BK271</f>
        <v>0</v>
      </c>
      <c r="K271" s="210"/>
      <c r="L271" s="215"/>
      <c r="M271" s="216"/>
      <c r="N271" s="217"/>
      <c r="O271" s="217"/>
      <c r="P271" s="218">
        <f>SUM(P272:P285)</f>
        <v>0</v>
      </c>
      <c r="Q271" s="217"/>
      <c r="R271" s="218">
        <f>SUM(R272:R285)</f>
        <v>0</v>
      </c>
      <c r="S271" s="217"/>
      <c r="T271" s="219">
        <f>SUM(T272:T285)</f>
        <v>0</v>
      </c>
      <c r="U271" s="11"/>
      <c r="V271" s="11"/>
      <c r="W271" s="11"/>
      <c r="X271" s="11"/>
      <c r="Y271" s="11"/>
      <c r="Z271" s="11"/>
      <c r="AA271" s="11"/>
      <c r="AB271" s="11"/>
      <c r="AC271" s="11"/>
      <c r="AD271" s="11"/>
      <c r="AE271" s="11"/>
      <c r="AR271" s="220" t="s">
        <v>130</v>
      </c>
      <c r="AT271" s="221" t="s">
        <v>77</v>
      </c>
      <c r="AU271" s="221" t="s">
        <v>78</v>
      </c>
      <c r="AY271" s="220" t="s">
        <v>131</v>
      </c>
      <c r="BK271" s="222">
        <f>SUM(BK272:BK285)</f>
        <v>0</v>
      </c>
    </row>
    <row r="272" s="2" customFormat="1" ht="16.5" customHeight="1">
      <c r="A272" s="34"/>
      <c r="B272" s="35"/>
      <c r="C272" s="223" t="s">
        <v>352</v>
      </c>
      <c r="D272" s="223" t="s">
        <v>132</v>
      </c>
      <c r="E272" s="224" t="s">
        <v>574</v>
      </c>
      <c r="F272" s="225" t="s">
        <v>575</v>
      </c>
      <c r="G272" s="226" t="s">
        <v>135</v>
      </c>
      <c r="H272" s="227">
        <v>1</v>
      </c>
      <c r="I272" s="228"/>
      <c r="J272" s="229">
        <f>ROUND(I272*H272,2)</f>
        <v>0</v>
      </c>
      <c r="K272" s="230"/>
      <c r="L272" s="40"/>
      <c r="M272" s="231" t="s">
        <v>1</v>
      </c>
      <c r="N272" s="232" t="s">
        <v>43</v>
      </c>
      <c r="O272" s="87"/>
      <c r="P272" s="233">
        <f>O272*H272</f>
        <v>0</v>
      </c>
      <c r="Q272" s="233">
        <v>0</v>
      </c>
      <c r="R272" s="233">
        <f>Q272*H272</f>
        <v>0</v>
      </c>
      <c r="S272" s="233">
        <v>0</v>
      </c>
      <c r="T272" s="234">
        <f>S272*H272</f>
        <v>0</v>
      </c>
      <c r="U272" s="34"/>
      <c r="V272" s="34"/>
      <c r="W272" s="34"/>
      <c r="X272" s="34"/>
      <c r="Y272" s="34"/>
      <c r="Z272" s="34"/>
      <c r="AA272" s="34"/>
      <c r="AB272" s="34"/>
      <c r="AC272" s="34"/>
      <c r="AD272" s="34"/>
      <c r="AE272" s="34"/>
      <c r="AR272" s="235" t="s">
        <v>136</v>
      </c>
      <c r="AT272" s="235" t="s">
        <v>132</v>
      </c>
      <c r="AU272" s="235" t="s">
        <v>86</v>
      </c>
      <c r="AY272" s="13" t="s">
        <v>131</v>
      </c>
      <c r="BE272" s="236">
        <f>IF(N272="základní",J272,0)</f>
        <v>0</v>
      </c>
      <c r="BF272" s="236">
        <f>IF(N272="snížená",J272,0)</f>
        <v>0</v>
      </c>
      <c r="BG272" s="236">
        <f>IF(N272="zákl. přenesená",J272,0)</f>
        <v>0</v>
      </c>
      <c r="BH272" s="236">
        <f>IF(N272="sníž. přenesená",J272,0)</f>
        <v>0</v>
      </c>
      <c r="BI272" s="236">
        <f>IF(N272="nulová",J272,0)</f>
        <v>0</v>
      </c>
      <c r="BJ272" s="13" t="s">
        <v>86</v>
      </c>
      <c r="BK272" s="236">
        <f>ROUND(I272*H272,2)</f>
        <v>0</v>
      </c>
      <c r="BL272" s="13" t="s">
        <v>136</v>
      </c>
      <c r="BM272" s="235" t="s">
        <v>576</v>
      </c>
    </row>
    <row r="273" s="2" customFormat="1" ht="16.5" customHeight="1">
      <c r="A273" s="34"/>
      <c r="B273" s="35"/>
      <c r="C273" s="223" t="s">
        <v>577</v>
      </c>
      <c r="D273" s="223" t="s">
        <v>132</v>
      </c>
      <c r="E273" s="224" t="s">
        <v>578</v>
      </c>
      <c r="F273" s="225" t="s">
        <v>579</v>
      </c>
      <c r="G273" s="226" t="s">
        <v>135</v>
      </c>
      <c r="H273" s="227">
        <v>1</v>
      </c>
      <c r="I273" s="228"/>
      <c r="J273" s="229">
        <f>ROUND(I273*H273,2)</f>
        <v>0</v>
      </c>
      <c r="K273" s="230"/>
      <c r="L273" s="40"/>
      <c r="M273" s="231" t="s">
        <v>1</v>
      </c>
      <c r="N273" s="232" t="s">
        <v>43</v>
      </c>
      <c r="O273" s="87"/>
      <c r="P273" s="233">
        <f>O273*H273</f>
        <v>0</v>
      </c>
      <c r="Q273" s="233">
        <v>0</v>
      </c>
      <c r="R273" s="233">
        <f>Q273*H273</f>
        <v>0</v>
      </c>
      <c r="S273" s="233">
        <v>0</v>
      </c>
      <c r="T273" s="234">
        <f>S273*H273</f>
        <v>0</v>
      </c>
      <c r="U273" s="34"/>
      <c r="V273" s="34"/>
      <c r="W273" s="34"/>
      <c r="X273" s="34"/>
      <c r="Y273" s="34"/>
      <c r="Z273" s="34"/>
      <c r="AA273" s="34"/>
      <c r="AB273" s="34"/>
      <c r="AC273" s="34"/>
      <c r="AD273" s="34"/>
      <c r="AE273" s="34"/>
      <c r="AR273" s="235" t="s">
        <v>136</v>
      </c>
      <c r="AT273" s="235" t="s">
        <v>132</v>
      </c>
      <c r="AU273" s="235" t="s">
        <v>86</v>
      </c>
      <c r="AY273" s="13" t="s">
        <v>131</v>
      </c>
      <c r="BE273" s="236">
        <f>IF(N273="základní",J273,0)</f>
        <v>0</v>
      </c>
      <c r="BF273" s="236">
        <f>IF(N273="snížená",J273,0)</f>
        <v>0</v>
      </c>
      <c r="BG273" s="236">
        <f>IF(N273="zákl. přenesená",J273,0)</f>
        <v>0</v>
      </c>
      <c r="BH273" s="236">
        <f>IF(N273="sníž. přenesená",J273,0)</f>
        <v>0</v>
      </c>
      <c r="BI273" s="236">
        <f>IF(N273="nulová",J273,0)</f>
        <v>0</v>
      </c>
      <c r="BJ273" s="13" t="s">
        <v>86</v>
      </c>
      <c r="BK273" s="236">
        <f>ROUND(I273*H273,2)</f>
        <v>0</v>
      </c>
      <c r="BL273" s="13" t="s">
        <v>136</v>
      </c>
      <c r="BM273" s="235" t="s">
        <v>580</v>
      </c>
    </row>
    <row r="274" s="2" customFormat="1" ht="16.5" customHeight="1">
      <c r="A274" s="34"/>
      <c r="B274" s="35"/>
      <c r="C274" s="223" t="s">
        <v>355</v>
      </c>
      <c r="D274" s="223" t="s">
        <v>132</v>
      </c>
      <c r="E274" s="224" t="s">
        <v>581</v>
      </c>
      <c r="F274" s="225" t="s">
        <v>582</v>
      </c>
      <c r="G274" s="226" t="s">
        <v>135</v>
      </c>
      <c r="H274" s="227">
        <v>1</v>
      </c>
      <c r="I274" s="228"/>
      <c r="J274" s="229">
        <f>ROUND(I274*H274,2)</f>
        <v>0</v>
      </c>
      <c r="K274" s="230"/>
      <c r="L274" s="40"/>
      <c r="M274" s="231" t="s">
        <v>1</v>
      </c>
      <c r="N274" s="232" t="s">
        <v>43</v>
      </c>
      <c r="O274" s="87"/>
      <c r="P274" s="233">
        <f>O274*H274</f>
        <v>0</v>
      </c>
      <c r="Q274" s="233">
        <v>0</v>
      </c>
      <c r="R274" s="233">
        <f>Q274*H274</f>
        <v>0</v>
      </c>
      <c r="S274" s="233">
        <v>0</v>
      </c>
      <c r="T274" s="234">
        <f>S274*H274</f>
        <v>0</v>
      </c>
      <c r="U274" s="34"/>
      <c r="V274" s="34"/>
      <c r="W274" s="34"/>
      <c r="X274" s="34"/>
      <c r="Y274" s="34"/>
      <c r="Z274" s="34"/>
      <c r="AA274" s="34"/>
      <c r="AB274" s="34"/>
      <c r="AC274" s="34"/>
      <c r="AD274" s="34"/>
      <c r="AE274" s="34"/>
      <c r="AR274" s="235" t="s">
        <v>136</v>
      </c>
      <c r="AT274" s="235" t="s">
        <v>132</v>
      </c>
      <c r="AU274" s="235" t="s">
        <v>86</v>
      </c>
      <c r="AY274" s="13" t="s">
        <v>131</v>
      </c>
      <c r="BE274" s="236">
        <f>IF(N274="základní",J274,0)</f>
        <v>0</v>
      </c>
      <c r="BF274" s="236">
        <f>IF(N274="snížená",J274,0)</f>
        <v>0</v>
      </c>
      <c r="BG274" s="236">
        <f>IF(N274="zákl. přenesená",J274,0)</f>
        <v>0</v>
      </c>
      <c r="BH274" s="236">
        <f>IF(N274="sníž. přenesená",J274,0)</f>
        <v>0</v>
      </c>
      <c r="BI274" s="236">
        <f>IF(N274="nulová",J274,0)</f>
        <v>0</v>
      </c>
      <c r="BJ274" s="13" t="s">
        <v>86</v>
      </c>
      <c r="BK274" s="236">
        <f>ROUND(I274*H274,2)</f>
        <v>0</v>
      </c>
      <c r="BL274" s="13" t="s">
        <v>136</v>
      </c>
      <c r="BM274" s="235" t="s">
        <v>583</v>
      </c>
    </row>
    <row r="275" s="2" customFormat="1" ht="16.5" customHeight="1">
      <c r="A275" s="34"/>
      <c r="B275" s="35"/>
      <c r="C275" s="223" t="s">
        <v>584</v>
      </c>
      <c r="D275" s="223" t="s">
        <v>132</v>
      </c>
      <c r="E275" s="224" t="s">
        <v>585</v>
      </c>
      <c r="F275" s="225" t="s">
        <v>586</v>
      </c>
      <c r="G275" s="226" t="s">
        <v>135</v>
      </c>
      <c r="H275" s="227">
        <v>8</v>
      </c>
      <c r="I275" s="228"/>
      <c r="J275" s="229">
        <f>ROUND(I275*H275,2)</f>
        <v>0</v>
      </c>
      <c r="K275" s="230"/>
      <c r="L275" s="40"/>
      <c r="M275" s="231" t="s">
        <v>1</v>
      </c>
      <c r="N275" s="232" t="s">
        <v>43</v>
      </c>
      <c r="O275" s="87"/>
      <c r="P275" s="233">
        <f>O275*H275</f>
        <v>0</v>
      </c>
      <c r="Q275" s="233">
        <v>0</v>
      </c>
      <c r="R275" s="233">
        <f>Q275*H275</f>
        <v>0</v>
      </c>
      <c r="S275" s="233">
        <v>0</v>
      </c>
      <c r="T275" s="234">
        <f>S275*H275</f>
        <v>0</v>
      </c>
      <c r="U275" s="34"/>
      <c r="V275" s="34"/>
      <c r="W275" s="34"/>
      <c r="X275" s="34"/>
      <c r="Y275" s="34"/>
      <c r="Z275" s="34"/>
      <c r="AA275" s="34"/>
      <c r="AB275" s="34"/>
      <c r="AC275" s="34"/>
      <c r="AD275" s="34"/>
      <c r="AE275" s="34"/>
      <c r="AR275" s="235" t="s">
        <v>136</v>
      </c>
      <c r="AT275" s="235" t="s">
        <v>132</v>
      </c>
      <c r="AU275" s="235" t="s">
        <v>86</v>
      </c>
      <c r="AY275" s="13" t="s">
        <v>131</v>
      </c>
      <c r="BE275" s="236">
        <f>IF(N275="základní",J275,0)</f>
        <v>0</v>
      </c>
      <c r="BF275" s="236">
        <f>IF(N275="snížená",J275,0)</f>
        <v>0</v>
      </c>
      <c r="BG275" s="236">
        <f>IF(N275="zákl. přenesená",J275,0)</f>
        <v>0</v>
      </c>
      <c r="BH275" s="236">
        <f>IF(N275="sníž. přenesená",J275,0)</f>
        <v>0</v>
      </c>
      <c r="BI275" s="236">
        <f>IF(N275="nulová",J275,0)</f>
        <v>0</v>
      </c>
      <c r="BJ275" s="13" t="s">
        <v>86</v>
      </c>
      <c r="BK275" s="236">
        <f>ROUND(I275*H275,2)</f>
        <v>0</v>
      </c>
      <c r="BL275" s="13" t="s">
        <v>136</v>
      </c>
      <c r="BM275" s="235" t="s">
        <v>587</v>
      </c>
    </row>
    <row r="276" s="2" customFormat="1" ht="16.5" customHeight="1">
      <c r="A276" s="34"/>
      <c r="B276" s="35"/>
      <c r="C276" s="223" t="s">
        <v>361</v>
      </c>
      <c r="D276" s="223" t="s">
        <v>132</v>
      </c>
      <c r="E276" s="224" t="s">
        <v>588</v>
      </c>
      <c r="F276" s="225" t="s">
        <v>589</v>
      </c>
      <c r="G276" s="226" t="s">
        <v>135</v>
      </c>
      <c r="H276" s="227">
        <v>5</v>
      </c>
      <c r="I276" s="228"/>
      <c r="J276" s="229">
        <f>ROUND(I276*H276,2)</f>
        <v>0</v>
      </c>
      <c r="K276" s="230"/>
      <c r="L276" s="40"/>
      <c r="M276" s="231" t="s">
        <v>1</v>
      </c>
      <c r="N276" s="232" t="s">
        <v>43</v>
      </c>
      <c r="O276" s="87"/>
      <c r="P276" s="233">
        <f>O276*H276</f>
        <v>0</v>
      </c>
      <c r="Q276" s="233">
        <v>0</v>
      </c>
      <c r="R276" s="233">
        <f>Q276*H276</f>
        <v>0</v>
      </c>
      <c r="S276" s="233">
        <v>0</v>
      </c>
      <c r="T276" s="234">
        <f>S276*H276</f>
        <v>0</v>
      </c>
      <c r="U276" s="34"/>
      <c r="V276" s="34"/>
      <c r="W276" s="34"/>
      <c r="X276" s="34"/>
      <c r="Y276" s="34"/>
      <c r="Z276" s="34"/>
      <c r="AA276" s="34"/>
      <c r="AB276" s="34"/>
      <c r="AC276" s="34"/>
      <c r="AD276" s="34"/>
      <c r="AE276" s="34"/>
      <c r="AR276" s="235" t="s">
        <v>136</v>
      </c>
      <c r="AT276" s="235" t="s">
        <v>132</v>
      </c>
      <c r="AU276" s="235" t="s">
        <v>86</v>
      </c>
      <c r="AY276" s="13" t="s">
        <v>131</v>
      </c>
      <c r="BE276" s="236">
        <f>IF(N276="základní",J276,0)</f>
        <v>0</v>
      </c>
      <c r="BF276" s="236">
        <f>IF(N276="snížená",J276,0)</f>
        <v>0</v>
      </c>
      <c r="BG276" s="236">
        <f>IF(N276="zákl. přenesená",J276,0)</f>
        <v>0</v>
      </c>
      <c r="BH276" s="236">
        <f>IF(N276="sníž. přenesená",J276,0)</f>
        <v>0</v>
      </c>
      <c r="BI276" s="236">
        <f>IF(N276="nulová",J276,0)</f>
        <v>0</v>
      </c>
      <c r="BJ276" s="13" t="s">
        <v>86</v>
      </c>
      <c r="BK276" s="236">
        <f>ROUND(I276*H276,2)</f>
        <v>0</v>
      </c>
      <c r="BL276" s="13" t="s">
        <v>136</v>
      </c>
      <c r="BM276" s="235" t="s">
        <v>590</v>
      </c>
    </row>
    <row r="277" s="2" customFormat="1" ht="16.5" customHeight="1">
      <c r="A277" s="34"/>
      <c r="B277" s="35"/>
      <c r="C277" s="223" t="s">
        <v>591</v>
      </c>
      <c r="D277" s="223" t="s">
        <v>132</v>
      </c>
      <c r="E277" s="224" t="s">
        <v>592</v>
      </c>
      <c r="F277" s="225" t="s">
        <v>593</v>
      </c>
      <c r="G277" s="226" t="s">
        <v>135</v>
      </c>
      <c r="H277" s="227">
        <v>1</v>
      </c>
      <c r="I277" s="228"/>
      <c r="J277" s="229">
        <f>ROUND(I277*H277,2)</f>
        <v>0</v>
      </c>
      <c r="K277" s="230"/>
      <c r="L277" s="40"/>
      <c r="M277" s="231" t="s">
        <v>1</v>
      </c>
      <c r="N277" s="232" t="s">
        <v>43</v>
      </c>
      <c r="O277" s="87"/>
      <c r="P277" s="233">
        <f>O277*H277</f>
        <v>0</v>
      </c>
      <c r="Q277" s="233">
        <v>0</v>
      </c>
      <c r="R277" s="233">
        <f>Q277*H277</f>
        <v>0</v>
      </c>
      <c r="S277" s="233">
        <v>0</v>
      </c>
      <c r="T277" s="234">
        <f>S277*H277</f>
        <v>0</v>
      </c>
      <c r="U277" s="34"/>
      <c r="V277" s="34"/>
      <c r="W277" s="34"/>
      <c r="X277" s="34"/>
      <c r="Y277" s="34"/>
      <c r="Z277" s="34"/>
      <c r="AA277" s="34"/>
      <c r="AB277" s="34"/>
      <c r="AC277" s="34"/>
      <c r="AD277" s="34"/>
      <c r="AE277" s="34"/>
      <c r="AR277" s="235" t="s">
        <v>136</v>
      </c>
      <c r="AT277" s="235" t="s">
        <v>132</v>
      </c>
      <c r="AU277" s="235" t="s">
        <v>86</v>
      </c>
      <c r="AY277" s="13" t="s">
        <v>131</v>
      </c>
      <c r="BE277" s="236">
        <f>IF(N277="základní",J277,0)</f>
        <v>0</v>
      </c>
      <c r="BF277" s="236">
        <f>IF(N277="snížená",J277,0)</f>
        <v>0</v>
      </c>
      <c r="BG277" s="236">
        <f>IF(N277="zákl. přenesená",J277,0)</f>
        <v>0</v>
      </c>
      <c r="BH277" s="236">
        <f>IF(N277="sníž. přenesená",J277,0)</f>
        <v>0</v>
      </c>
      <c r="BI277" s="236">
        <f>IF(N277="nulová",J277,0)</f>
        <v>0</v>
      </c>
      <c r="BJ277" s="13" t="s">
        <v>86</v>
      </c>
      <c r="BK277" s="236">
        <f>ROUND(I277*H277,2)</f>
        <v>0</v>
      </c>
      <c r="BL277" s="13" t="s">
        <v>136</v>
      </c>
      <c r="BM277" s="235" t="s">
        <v>594</v>
      </c>
    </row>
    <row r="278" s="2" customFormat="1" ht="111.75" customHeight="1">
      <c r="A278" s="34"/>
      <c r="B278" s="35"/>
      <c r="C278" s="223" t="s">
        <v>364</v>
      </c>
      <c r="D278" s="223" t="s">
        <v>132</v>
      </c>
      <c r="E278" s="224" t="s">
        <v>595</v>
      </c>
      <c r="F278" s="225" t="s">
        <v>596</v>
      </c>
      <c r="G278" s="226" t="s">
        <v>135</v>
      </c>
      <c r="H278" s="227">
        <v>1</v>
      </c>
      <c r="I278" s="228"/>
      <c r="J278" s="229">
        <f>ROUND(I278*H278,2)</f>
        <v>0</v>
      </c>
      <c r="K278" s="230"/>
      <c r="L278" s="40"/>
      <c r="M278" s="231" t="s">
        <v>1</v>
      </c>
      <c r="N278" s="232" t="s">
        <v>43</v>
      </c>
      <c r="O278" s="87"/>
      <c r="P278" s="233">
        <f>O278*H278</f>
        <v>0</v>
      </c>
      <c r="Q278" s="233">
        <v>0</v>
      </c>
      <c r="R278" s="233">
        <f>Q278*H278</f>
        <v>0</v>
      </c>
      <c r="S278" s="233">
        <v>0</v>
      </c>
      <c r="T278" s="234">
        <f>S278*H278</f>
        <v>0</v>
      </c>
      <c r="U278" s="34"/>
      <c r="V278" s="34"/>
      <c r="W278" s="34"/>
      <c r="X278" s="34"/>
      <c r="Y278" s="34"/>
      <c r="Z278" s="34"/>
      <c r="AA278" s="34"/>
      <c r="AB278" s="34"/>
      <c r="AC278" s="34"/>
      <c r="AD278" s="34"/>
      <c r="AE278" s="34"/>
      <c r="AR278" s="235" t="s">
        <v>136</v>
      </c>
      <c r="AT278" s="235" t="s">
        <v>132</v>
      </c>
      <c r="AU278" s="235" t="s">
        <v>86</v>
      </c>
      <c r="AY278" s="13" t="s">
        <v>131</v>
      </c>
      <c r="BE278" s="236">
        <f>IF(N278="základní",J278,0)</f>
        <v>0</v>
      </c>
      <c r="BF278" s="236">
        <f>IF(N278="snížená",J278,0)</f>
        <v>0</v>
      </c>
      <c r="BG278" s="236">
        <f>IF(N278="zákl. přenesená",J278,0)</f>
        <v>0</v>
      </c>
      <c r="BH278" s="236">
        <f>IF(N278="sníž. přenesená",J278,0)</f>
        <v>0</v>
      </c>
      <c r="BI278" s="236">
        <f>IF(N278="nulová",J278,0)</f>
        <v>0</v>
      </c>
      <c r="BJ278" s="13" t="s">
        <v>86</v>
      </c>
      <c r="BK278" s="236">
        <f>ROUND(I278*H278,2)</f>
        <v>0</v>
      </c>
      <c r="BL278" s="13" t="s">
        <v>136</v>
      </c>
      <c r="BM278" s="235" t="s">
        <v>597</v>
      </c>
    </row>
    <row r="279" s="2" customFormat="1" ht="16.5" customHeight="1">
      <c r="A279" s="34"/>
      <c r="B279" s="35"/>
      <c r="C279" s="223" t="s">
        <v>598</v>
      </c>
      <c r="D279" s="223" t="s">
        <v>132</v>
      </c>
      <c r="E279" s="224" t="s">
        <v>599</v>
      </c>
      <c r="F279" s="225" t="s">
        <v>600</v>
      </c>
      <c r="G279" s="226" t="s">
        <v>135</v>
      </c>
      <c r="H279" s="227">
        <v>13</v>
      </c>
      <c r="I279" s="228"/>
      <c r="J279" s="229">
        <f>ROUND(I279*H279,2)</f>
        <v>0</v>
      </c>
      <c r="K279" s="230"/>
      <c r="L279" s="40"/>
      <c r="M279" s="231" t="s">
        <v>1</v>
      </c>
      <c r="N279" s="232" t="s">
        <v>43</v>
      </c>
      <c r="O279" s="87"/>
      <c r="P279" s="233">
        <f>O279*H279</f>
        <v>0</v>
      </c>
      <c r="Q279" s="233">
        <v>0</v>
      </c>
      <c r="R279" s="233">
        <f>Q279*H279</f>
        <v>0</v>
      </c>
      <c r="S279" s="233">
        <v>0</v>
      </c>
      <c r="T279" s="234">
        <f>S279*H279</f>
        <v>0</v>
      </c>
      <c r="U279" s="34"/>
      <c r="V279" s="34"/>
      <c r="W279" s="34"/>
      <c r="X279" s="34"/>
      <c r="Y279" s="34"/>
      <c r="Z279" s="34"/>
      <c r="AA279" s="34"/>
      <c r="AB279" s="34"/>
      <c r="AC279" s="34"/>
      <c r="AD279" s="34"/>
      <c r="AE279" s="34"/>
      <c r="AR279" s="235" t="s">
        <v>136</v>
      </c>
      <c r="AT279" s="235" t="s">
        <v>132</v>
      </c>
      <c r="AU279" s="235" t="s">
        <v>86</v>
      </c>
      <c r="AY279" s="13" t="s">
        <v>131</v>
      </c>
      <c r="BE279" s="236">
        <f>IF(N279="základní",J279,0)</f>
        <v>0</v>
      </c>
      <c r="BF279" s="236">
        <f>IF(N279="snížená",J279,0)</f>
        <v>0</v>
      </c>
      <c r="BG279" s="236">
        <f>IF(N279="zákl. přenesená",J279,0)</f>
        <v>0</v>
      </c>
      <c r="BH279" s="236">
        <f>IF(N279="sníž. přenesená",J279,0)</f>
        <v>0</v>
      </c>
      <c r="BI279" s="236">
        <f>IF(N279="nulová",J279,0)</f>
        <v>0</v>
      </c>
      <c r="BJ279" s="13" t="s">
        <v>86</v>
      </c>
      <c r="BK279" s="236">
        <f>ROUND(I279*H279,2)</f>
        <v>0</v>
      </c>
      <c r="BL279" s="13" t="s">
        <v>136</v>
      </c>
      <c r="BM279" s="235" t="s">
        <v>601</v>
      </c>
    </row>
    <row r="280" s="2" customFormat="1" ht="16.5" customHeight="1">
      <c r="A280" s="34"/>
      <c r="B280" s="35"/>
      <c r="C280" s="223" t="s">
        <v>368</v>
      </c>
      <c r="D280" s="223" t="s">
        <v>132</v>
      </c>
      <c r="E280" s="224" t="s">
        <v>602</v>
      </c>
      <c r="F280" s="225" t="s">
        <v>603</v>
      </c>
      <c r="G280" s="226" t="s">
        <v>135</v>
      </c>
      <c r="H280" s="227">
        <v>13</v>
      </c>
      <c r="I280" s="228"/>
      <c r="J280" s="229">
        <f>ROUND(I280*H280,2)</f>
        <v>0</v>
      </c>
      <c r="K280" s="230"/>
      <c r="L280" s="40"/>
      <c r="M280" s="231" t="s">
        <v>1</v>
      </c>
      <c r="N280" s="232" t="s">
        <v>43</v>
      </c>
      <c r="O280" s="87"/>
      <c r="P280" s="233">
        <f>O280*H280</f>
        <v>0</v>
      </c>
      <c r="Q280" s="233">
        <v>0</v>
      </c>
      <c r="R280" s="233">
        <f>Q280*H280</f>
        <v>0</v>
      </c>
      <c r="S280" s="233">
        <v>0</v>
      </c>
      <c r="T280" s="234">
        <f>S280*H280</f>
        <v>0</v>
      </c>
      <c r="U280" s="34"/>
      <c r="V280" s="34"/>
      <c r="W280" s="34"/>
      <c r="X280" s="34"/>
      <c r="Y280" s="34"/>
      <c r="Z280" s="34"/>
      <c r="AA280" s="34"/>
      <c r="AB280" s="34"/>
      <c r="AC280" s="34"/>
      <c r="AD280" s="34"/>
      <c r="AE280" s="34"/>
      <c r="AR280" s="235" t="s">
        <v>136</v>
      </c>
      <c r="AT280" s="235" t="s">
        <v>132</v>
      </c>
      <c r="AU280" s="235" t="s">
        <v>86</v>
      </c>
      <c r="AY280" s="13" t="s">
        <v>131</v>
      </c>
      <c r="BE280" s="236">
        <f>IF(N280="základní",J280,0)</f>
        <v>0</v>
      </c>
      <c r="BF280" s="236">
        <f>IF(N280="snížená",J280,0)</f>
        <v>0</v>
      </c>
      <c r="BG280" s="236">
        <f>IF(N280="zákl. přenesená",J280,0)</f>
        <v>0</v>
      </c>
      <c r="BH280" s="236">
        <f>IF(N280="sníž. přenesená",J280,0)</f>
        <v>0</v>
      </c>
      <c r="BI280" s="236">
        <f>IF(N280="nulová",J280,0)</f>
        <v>0</v>
      </c>
      <c r="BJ280" s="13" t="s">
        <v>86</v>
      </c>
      <c r="BK280" s="236">
        <f>ROUND(I280*H280,2)</f>
        <v>0</v>
      </c>
      <c r="BL280" s="13" t="s">
        <v>136</v>
      </c>
      <c r="BM280" s="235" t="s">
        <v>604</v>
      </c>
    </row>
    <row r="281" s="2" customFormat="1" ht="16.5" customHeight="1">
      <c r="A281" s="34"/>
      <c r="B281" s="35"/>
      <c r="C281" s="223" t="s">
        <v>605</v>
      </c>
      <c r="D281" s="223" t="s">
        <v>132</v>
      </c>
      <c r="E281" s="224" t="s">
        <v>606</v>
      </c>
      <c r="F281" s="225" t="s">
        <v>607</v>
      </c>
      <c r="G281" s="226" t="s">
        <v>135</v>
      </c>
      <c r="H281" s="227">
        <v>1</v>
      </c>
      <c r="I281" s="228"/>
      <c r="J281" s="229">
        <f>ROUND(I281*H281,2)</f>
        <v>0</v>
      </c>
      <c r="K281" s="230"/>
      <c r="L281" s="40"/>
      <c r="M281" s="231" t="s">
        <v>1</v>
      </c>
      <c r="N281" s="232" t="s">
        <v>43</v>
      </c>
      <c r="O281" s="87"/>
      <c r="P281" s="233">
        <f>O281*H281</f>
        <v>0</v>
      </c>
      <c r="Q281" s="233">
        <v>0</v>
      </c>
      <c r="R281" s="233">
        <f>Q281*H281</f>
        <v>0</v>
      </c>
      <c r="S281" s="233">
        <v>0</v>
      </c>
      <c r="T281" s="234">
        <f>S281*H281</f>
        <v>0</v>
      </c>
      <c r="U281" s="34"/>
      <c r="V281" s="34"/>
      <c r="W281" s="34"/>
      <c r="X281" s="34"/>
      <c r="Y281" s="34"/>
      <c r="Z281" s="34"/>
      <c r="AA281" s="34"/>
      <c r="AB281" s="34"/>
      <c r="AC281" s="34"/>
      <c r="AD281" s="34"/>
      <c r="AE281" s="34"/>
      <c r="AR281" s="235" t="s">
        <v>136</v>
      </c>
      <c r="AT281" s="235" t="s">
        <v>132</v>
      </c>
      <c r="AU281" s="235" t="s">
        <v>86</v>
      </c>
      <c r="AY281" s="13" t="s">
        <v>131</v>
      </c>
      <c r="BE281" s="236">
        <f>IF(N281="základní",J281,0)</f>
        <v>0</v>
      </c>
      <c r="BF281" s="236">
        <f>IF(N281="snížená",J281,0)</f>
        <v>0</v>
      </c>
      <c r="BG281" s="236">
        <f>IF(N281="zákl. přenesená",J281,0)</f>
        <v>0</v>
      </c>
      <c r="BH281" s="236">
        <f>IF(N281="sníž. přenesená",J281,0)</f>
        <v>0</v>
      </c>
      <c r="BI281" s="236">
        <f>IF(N281="nulová",J281,0)</f>
        <v>0</v>
      </c>
      <c r="BJ281" s="13" t="s">
        <v>86</v>
      </c>
      <c r="BK281" s="236">
        <f>ROUND(I281*H281,2)</f>
        <v>0</v>
      </c>
      <c r="BL281" s="13" t="s">
        <v>136</v>
      </c>
      <c r="BM281" s="235" t="s">
        <v>608</v>
      </c>
    </row>
    <row r="282" s="2" customFormat="1" ht="16.5" customHeight="1">
      <c r="A282" s="34"/>
      <c r="B282" s="35"/>
      <c r="C282" s="223" t="s">
        <v>371</v>
      </c>
      <c r="D282" s="223" t="s">
        <v>132</v>
      </c>
      <c r="E282" s="224" t="s">
        <v>609</v>
      </c>
      <c r="F282" s="225" t="s">
        <v>610</v>
      </c>
      <c r="G282" s="226" t="s">
        <v>135</v>
      </c>
      <c r="H282" s="227">
        <v>1</v>
      </c>
      <c r="I282" s="228"/>
      <c r="J282" s="229">
        <f>ROUND(I282*H282,2)</f>
        <v>0</v>
      </c>
      <c r="K282" s="230"/>
      <c r="L282" s="40"/>
      <c r="M282" s="231" t="s">
        <v>1</v>
      </c>
      <c r="N282" s="232" t="s">
        <v>43</v>
      </c>
      <c r="O282" s="87"/>
      <c r="P282" s="233">
        <f>O282*H282</f>
        <v>0</v>
      </c>
      <c r="Q282" s="233">
        <v>0</v>
      </c>
      <c r="R282" s="233">
        <f>Q282*H282</f>
        <v>0</v>
      </c>
      <c r="S282" s="233">
        <v>0</v>
      </c>
      <c r="T282" s="234">
        <f>S282*H282</f>
        <v>0</v>
      </c>
      <c r="U282" s="34"/>
      <c r="V282" s="34"/>
      <c r="W282" s="34"/>
      <c r="X282" s="34"/>
      <c r="Y282" s="34"/>
      <c r="Z282" s="34"/>
      <c r="AA282" s="34"/>
      <c r="AB282" s="34"/>
      <c r="AC282" s="34"/>
      <c r="AD282" s="34"/>
      <c r="AE282" s="34"/>
      <c r="AR282" s="235" t="s">
        <v>136</v>
      </c>
      <c r="AT282" s="235" t="s">
        <v>132</v>
      </c>
      <c r="AU282" s="235" t="s">
        <v>86</v>
      </c>
      <c r="AY282" s="13" t="s">
        <v>131</v>
      </c>
      <c r="BE282" s="236">
        <f>IF(N282="základní",J282,0)</f>
        <v>0</v>
      </c>
      <c r="BF282" s="236">
        <f>IF(N282="snížená",J282,0)</f>
        <v>0</v>
      </c>
      <c r="BG282" s="236">
        <f>IF(N282="zákl. přenesená",J282,0)</f>
        <v>0</v>
      </c>
      <c r="BH282" s="236">
        <f>IF(N282="sníž. přenesená",J282,0)</f>
        <v>0</v>
      </c>
      <c r="BI282" s="236">
        <f>IF(N282="nulová",J282,0)</f>
        <v>0</v>
      </c>
      <c r="BJ282" s="13" t="s">
        <v>86</v>
      </c>
      <c r="BK282" s="236">
        <f>ROUND(I282*H282,2)</f>
        <v>0</v>
      </c>
      <c r="BL282" s="13" t="s">
        <v>136</v>
      </c>
      <c r="BM282" s="235" t="s">
        <v>611</v>
      </c>
    </row>
    <row r="283" s="2" customFormat="1" ht="16.5" customHeight="1">
      <c r="A283" s="34"/>
      <c r="B283" s="35"/>
      <c r="C283" s="223" t="s">
        <v>612</v>
      </c>
      <c r="D283" s="223" t="s">
        <v>132</v>
      </c>
      <c r="E283" s="224" t="s">
        <v>613</v>
      </c>
      <c r="F283" s="225" t="s">
        <v>614</v>
      </c>
      <c r="G283" s="226" t="s">
        <v>135</v>
      </c>
      <c r="H283" s="227">
        <v>1</v>
      </c>
      <c r="I283" s="228"/>
      <c r="J283" s="229">
        <f>ROUND(I283*H283,2)</f>
        <v>0</v>
      </c>
      <c r="K283" s="230"/>
      <c r="L283" s="40"/>
      <c r="M283" s="231" t="s">
        <v>1</v>
      </c>
      <c r="N283" s="232" t="s">
        <v>43</v>
      </c>
      <c r="O283" s="87"/>
      <c r="P283" s="233">
        <f>O283*H283</f>
        <v>0</v>
      </c>
      <c r="Q283" s="233">
        <v>0</v>
      </c>
      <c r="R283" s="233">
        <f>Q283*H283</f>
        <v>0</v>
      </c>
      <c r="S283" s="233">
        <v>0</v>
      </c>
      <c r="T283" s="234">
        <f>S283*H283</f>
        <v>0</v>
      </c>
      <c r="U283" s="34"/>
      <c r="V283" s="34"/>
      <c r="W283" s="34"/>
      <c r="X283" s="34"/>
      <c r="Y283" s="34"/>
      <c r="Z283" s="34"/>
      <c r="AA283" s="34"/>
      <c r="AB283" s="34"/>
      <c r="AC283" s="34"/>
      <c r="AD283" s="34"/>
      <c r="AE283" s="34"/>
      <c r="AR283" s="235" t="s">
        <v>136</v>
      </c>
      <c r="AT283" s="235" t="s">
        <v>132</v>
      </c>
      <c r="AU283" s="235" t="s">
        <v>86</v>
      </c>
      <c r="AY283" s="13" t="s">
        <v>131</v>
      </c>
      <c r="BE283" s="236">
        <f>IF(N283="základní",J283,0)</f>
        <v>0</v>
      </c>
      <c r="BF283" s="236">
        <f>IF(N283="snížená",J283,0)</f>
        <v>0</v>
      </c>
      <c r="BG283" s="236">
        <f>IF(N283="zákl. přenesená",J283,0)</f>
        <v>0</v>
      </c>
      <c r="BH283" s="236">
        <f>IF(N283="sníž. přenesená",J283,0)</f>
        <v>0</v>
      </c>
      <c r="BI283" s="236">
        <f>IF(N283="nulová",J283,0)</f>
        <v>0</v>
      </c>
      <c r="BJ283" s="13" t="s">
        <v>86</v>
      </c>
      <c r="BK283" s="236">
        <f>ROUND(I283*H283,2)</f>
        <v>0</v>
      </c>
      <c r="BL283" s="13" t="s">
        <v>136</v>
      </c>
      <c r="BM283" s="235" t="s">
        <v>615</v>
      </c>
    </row>
    <row r="284" s="2" customFormat="1" ht="16.5" customHeight="1">
      <c r="A284" s="34"/>
      <c r="B284" s="35"/>
      <c r="C284" s="223" t="s">
        <v>374</v>
      </c>
      <c r="D284" s="223" t="s">
        <v>132</v>
      </c>
      <c r="E284" s="224" t="s">
        <v>616</v>
      </c>
      <c r="F284" s="225" t="s">
        <v>617</v>
      </c>
      <c r="G284" s="226" t="s">
        <v>135</v>
      </c>
      <c r="H284" s="227">
        <v>1</v>
      </c>
      <c r="I284" s="228"/>
      <c r="J284" s="229">
        <f>ROUND(I284*H284,2)</f>
        <v>0</v>
      </c>
      <c r="K284" s="230"/>
      <c r="L284" s="40"/>
      <c r="M284" s="231" t="s">
        <v>1</v>
      </c>
      <c r="N284" s="232" t="s">
        <v>43</v>
      </c>
      <c r="O284" s="87"/>
      <c r="P284" s="233">
        <f>O284*H284</f>
        <v>0</v>
      </c>
      <c r="Q284" s="233">
        <v>0</v>
      </c>
      <c r="R284" s="233">
        <f>Q284*H284</f>
        <v>0</v>
      </c>
      <c r="S284" s="233">
        <v>0</v>
      </c>
      <c r="T284" s="234">
        <f>S284*H284</f>
        <v>0</v>
      </c>
      <c r="U284" s="34"/>
      <c r="V284" s="34"/>
      <c r="W284" s="34"/>
      <c r="X284" s="34"/>
      <c r="Y284" s="34"/>
      <c r="Z284" s="34"/>
      <c r="AA284" s="34"/>
      <c r="AB284" s="34"/>
      <c r="AC284" s="34"/>
      <c r="AD284" s="34"/>
      <c r="AE284" s="34"/>
      <c r="AR284" s="235" t="s">
        <v>86</v>
      </c>
      <c r="AT284" s="235" t="s">
        <v>132</v>
      </c>
      <c r="AU284" s="235" t="s">
        <v>86</v>
      </c>
      <c r="AY284" s="13" t="s">
        <v>131</v>
      </c>
      <c r="BE284" s="236">
        <f>IF(N284="základní",J284,0)</f>
        <v>0</v>
      </c>
      <c r="BF284" s="236">
        <f>IF(N284="snížená",J284,0)</f>
        <v>0</v>
      </c>
      <c r="BG284" s="236">
        <f>IF(N284="zákl. přenesená",J284,0)</f>
        <v>0</v>
      </c>
      <c r="BH284" s="236">
        <f>IF(N284="sníž. přenesená",J284,0)</f>
        <v>0</v>
      </c>
      <c r="BI284" s="236">
        <f>IF(N284="nulová",J284,0)</f>
        <v>0</v>
      </c>
      <c r="BJ284" s="13" t="s">
        <v>86</v>
      </c>
      <c r="BK284" s="236">
        <f>ROUND(I284*H284,2)</f>
        <v>0</v>
      </c>
      <c r="BL284" s="13" t="s">
        <v>86</v>
      </c>
      <c r="BM284" s="235" t="s">
        <v>618</v>
      </c>
    </row>
    <row r="285" s="2" customFormat="1">
      <c r="A285" s="34"/>
      <c r="B285" s="35"/>
      <c r="C285" s="36"/>
      <c r="D285" s="237" t="s">
        <v>619</v>
      </c>
      <c r="E285" s="36"/>
      <c r="F285" s="238" t="s">
        <v>620</v>
      </c>
      <c r="G285" s="36"/>
      <c r="H285" s="36"/>
      <c r="I285" s="140"/>
      <c r="J285" s="36"/>
      <c r="K285" s="36"/>
      <c r="L285" s="40"/>
      <c r="M285" s="239"/>
      <c r="N285" s="240"/>
      <c r="O285" s="241"/>
      <c r="P285" s="241"/>
      <c r="Q285" s="241"/>
      <c r="R285" s="241"/>
      <c r="S285" s="241"/>
      <c r="T285" s="242"/>
      <c r="U285" s="34"/>
      <c r="V285" s="34"/>
      <c r="W285" s="34"/>
      <c r="X285" s="34"/>
      <c r="Y285" s="34"/>
      <c r="Z285" s="34"/>
      <c r="AA285" s="34"/>
      <c r="AB285" s="34"/>
      <c r="AC285" s="34"/>
      <c r="AD285" s="34"/>
      <c r="AE285" s="34"/>
      <c r="AT285" s="13" t="s">
        <v>619</v>
      </c>
      <c r="AU285" s="13" t="s">
        <v>86</v>
      </c>
    </row>
    <row r="286" s="2" customFormat="1" ht="6.96" customHeight="1">
      <c r="A286" s="34"/>
      <c r="B286" s="62"/>
      <c r="C286" s="63"/>
      <c r="D286" s="63"/>
      <c r="E286" s="63"/>
      <c r="F286" s="63"/>
      <c r="G286" s="63"/>
      <c r="H286" s="63"/>
      <c r="I286" s="179"/>
      <c r="J286" s="63"/>
      <c r="K286" s="63"/>
      <c r="L286" s="40"/>
      <c r="M286" s="34"/>
      <c r="O286" s="34"/>
      <c r="P286" s="34"/>
      <c r="Q286" s="34"/>
      <c r="R286" s="34"/>
      <c r="S286" s="34"/>
      <c r="T286" s="34"/>
      <c r="U286" s="34"/>
      <c r="V286" s="34"/>
      <c r="W286" s="34"/>
      <c r="X286" s="34"/>
      <c r="Y286" s="34"/>
      <c r="Z286" s="34"/>
      <c r="AA286" s="34"/>
      <c r="AB286" s="34"/>
      <c r="AC286" s="34"/>
      <c r="AD286" s="34"/>
      <c r="AE286" s="34"/>
    </row>
  </sheetData>
  <sheetProtection sheet="1" autoFilter="0" formatColumns="0" formatRows="0" objects="1" scenarios="1" spinCount="100000" saltValue="0wLT5AT/WMaurbmWFtOsddevsPset0JqvMDLyz07nlKwlqwTyS1JVoiTg5FnlxpnsR2oQ0OdfDPj3R3KTchnnQ==" hashValue="wTNNVt7H/EfhEPoYCmkCdQKMGSxl7ShQW9g9dbvP8nISh6+odig7x5g0SgbQP72nXDtMkmxh2FFEaJZxGhVcMw==" algorithmName="SHA-512" password="CC35"/>
  <autoFilter ref="C129:K285"/>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2"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2"/>
      <c r="L2" s="1"/>
      <c r="M2" s="1"/>
      <c r="N2" s="1"/>
      <c r="O2" s="1"/>
      <c r="P2" s="1"/>
      <c r="Q2" s="1"/>
      <c r="R2" s="1"/>
      <c r="S2" s="1"/>
      <c r="T2" s="1"/>
      <c r="U2" s="1"/>
      <c r="V2" s="1"/>
      <c r="AT2" s="13" t="s">
        <v>92</v>
      </c>
    </row>
    <row r="3" s="1" customFormat="1" ht="6.96" customHeight="1">
      <c r="B3" s="133"/>
      <c r="C3" s="134"/>
      <c r="D3" s="134"/>
      <c r="E3" s="134"/>
      <c r="F3" s="134"/>
      <c r="G3" s="134"/>
      <c r="H3" s="134"/>
      <c r="I3" s="135"/>
      <c r="J3" s="134"/>
      <c r="K3" s="134"/>
      <c r="L3" s="16"/>
      <c r="AT3" s="13" t="s">
        <v>88</v>
      </c>
    </row>
    <row r="4" s="1" customFormat="1" ht="24.96" customHeight="1">
      <c r="B4" s="16"/>
      <c r="D4" s="136" t="s">
        <v>93</v>
      </c>
      <c r="I4" s="132"/>
      <c r="L4" s="16"/>
      <c r="M4" s="137" t="s">
        <v>10</v>
      </c>
      <c r="AT4" s="13" t="s">
        <v>4</v>
      </c>
    </row>
    <row r="5" s="1" customFormat="1" ht="6.96" customHeight="1">
      <c r="B5" s="16"/>
      <c r="I5" s="132"/>
      <c r="L5" s="16"/>
    </row>
    <row r="6" s="1" customFormat="1" ht="12" customHeight="1">
      <c r="B6" s="16"/>
      <c r="D6" s="138" t="s">
        <v>17</v>
      </c>
      <c r="I6" s="132"/>
      <c r="L6" s="16"/>
    </row>
    <row r="7" s="1" customFormat="1" ht="16.5" customHeight="1">
      <c r="B7" s="16"/>
      <c r="E7" s="139" t="str">
        <f>'Rekapitulace stavby'!K6</f>
        <v>REKONSTRUKCE ŠKOLNÍCH KUCHYNÍ STUDÉNKA - ZŠ SJEDNOCENÍ - Technologie kuchyně</v>
      </c>
      <c r="F7" s="138"/>
      <c r="G7" s="138"/>
      <c r="H7" s="138"/>
      <c r="I7" s="132"/>
      <c r="L7" s="16"/>
    </row>
    <row r="8" s="2" customFormat="1" ht="12" customHeight="1">
      <c r="A8" s="34"/>
      <c r="B8" s="40"/>
      <c r="C8" s="34"/>
      <c r="D8" s="138" t="s">
        <v>94</v>
      </c>
      <c r="E8" s="34"/>
      <c r="F8" s="34"/>
      <c r="G8" s="34"/>
      <c r="H8" s="34"/>
      <c r="I8" s="140"/>
      <c r="J8" s="34"/>
      <c r="K8" s="34"/>
      <c r="L8" s="59"/>
      <c r="S8" s="34"/>
      <c r="T8" s="34"/>
      <c r="U8" s="34"/>
      <c r="V8" s="34"/>
      <c r="W8" s="34"/>
      <c r="X8" s="34"/>
      <c r="Y8" s="34"/>
      <c r="Z8" s="34"/>
      <c r="AA8" s="34"/>
      <c r="AB8" s="34"/>
      <c r="AC8" s="34"/>
      <c r="AD8" s="34"/>
      <c r="AE8" s="34"/>
    </row>
    <row r="9" s="2" customFormat="1" ht="16.5" customHeight="1">
      <c r="A9" s="34"/>
      <c r="B9" s="40"/>
      <c r="C9" s="34"/>
      <c r="D9" s="34"/>
      <c r="E9" s="141" t="s">
        <v>621</v>
      </c>
      <c r="F9" s="34"/>
      <c r="G9" s="34"/>
      <c r="H9" s="34"/>
      <c r="I9" s="140"/>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140"/>
      <c r="J10" s="34"/>
      <c r="K10" s="34"/>
      <c r="L10" s="59"/>
      <c r="S10" s="34"/>
      <c r="T10" s="34"/>
      <c r="U10" s="34"/>
      <c r="V10" s="34"/>
      <c r="W10" s="34"/>
      <c r="X10" s="34"/>
      <c r="Y10" s="34"/>
      <c r="Z10" s="34"/>
      <c r="AA10" s="34"/>
      <c r="AB10" s="34"/>
      <c r="AC10" s="34"/>
      <c r="AD10" s="34"/>
      <c r="AE10" s="34"/>
    </row>
    <row r="11" s="2" customFormat="1" ht="12" customHeight="1">
      <c r="A11" s="34"/>
      <c r="B11" s="40"/>
      <c r="C11" s="34"/>
      <c r="D11" s="138" t="s">
        <v>19</v>
      </c>
      <c r="E11" s="34"/>
      <c r="F11" s="142" t="s">
        <v>1</v>
      </c>
      <c r="G11" s="34"/>
      <c r="H11" s="34"/>
      <c r="I11" s="143" t="s">
        <v>20</v>
      </c>
      <c r="J11" s="142" t="s">
        <v>1</v>
      </c>
      <c r="K11" s="34"/>
      <c r="L11" s="59"/>
      <c r="S11" s="34"/>
      <c r="T11" s="34"/>
      <c r="U11" s="34"/>
      <c r="V11" s="34"/>
      <c r="W11" s="34"/>
      <c r="X11" s="34"/>
      <c r="Y11" s="34"/>
      <c r="Z11" s="34"/>
      <c r="AA11" s="34"/>
      <c r="AB11" s="34"/>
      <c r="AC11" s="34"/>
      <c r="AD11" s="34"/>
      <c r="AE11" s="34"/>
    </row>
    <row r="12" s="2" customFormat="1" ht="12" customHeight="1">
      <c r="A12" s="34"/>
      <c r="B12" s="40"/>
      <c r="C12" s="34"/>
      <c r="D12" s="138" t="s">
        <v>21</v>
      </c>
      <c r="E12" s="34"/>
      <c r="F12" s="142" t="s">
        <v>22</v>
      </c>
      <c r="G12" s="34"/>
      <c r="H12" s="34"/>
      <c r="I12" s="143" t="s">
        <v>23</v>
      </c>
      <c r="J12" s="144" t="str">
        <f>'Rekapitulace stavby'!AN8</f>
        <v>25. 2. 2020</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140"/>
      <c r="J13" s="34"/>
      <c r="K13" s="34"/>
      <c r="L13" s="59"/>
      <c r="S13" s="34"/>
      <c r="T13" s="34"/>
      <c r="U13" s="34"/>
      <c r="V13" s="34"/>
      <c r="W13" s="34"/>
      <c r="X13" s="34"/>
      <c r="Y13" s="34"/>
      <c r="Z13" s="34"/>
      <c r="AA13" s="34"/>
      <c r="AB13" s="34"/>
      <c r="AC13" s="34"/>
      <c r="AD13" s="34"/>
      <c r="AE13" s="34"/>
    </row>
    <row r="14" s="2" customFormat="1" ht="12" customHeight="1">
      <c r="A14" s="34"/>
      <c r="B14" s="40"/>
      <c r="C14" s="34"/>
      <c r="D14" s="138" t="s">
        <v>25</v>
      </c>
      <c r="E14" s="34"/>
      <c r="F14" s="34"/>
      <c r="G14" s="34"/>
      <c r="H14" s="34"/>
      <c r="I14" s="143" t="s">
        <v>26</v>
      </c>
      <c r="J14" s="142" t="s">
        <v>1</v>
      </c>
      <c r="K14" s="34"/>
      <c r="L14" s="59"/>
      <c r="S14" s="34"/>
      <c r="T14" s="34"/>
      <c r="U14" s="34"/>
      <c r="V14" s="34"/>
      <c r="W14" s="34"/>
      <c r="X14" s="34"/>
      <c r="Y14" s="34"/>
      <c r="Z14" s="34"/>
      <c r="AA14" s="34"/>
      <c r="AB14" s="34"/>
      <c r="AC14" s="34"/>
      <c r="AD14" s="34"/>
      <c r="AE14" s="34"/>
    </row>
    <row r="15" s="2" customFormat="1" ht="18" customHeight="1">
      <c r="A15" s="34"/>
      <c r="B15" s="40"/>
      <c r="C15" s="34"/>
      <c r="D15" s="34"/>
      <c r="E15" s="142" t="s">
        <v>27</v>
      </c>
      <c r="F15" s="34"/>
      <c r="G15" s="34"/>
      <c r="H15" s="34"/>
      <c r="I15" s="143" t="s">
        <v>28</v>
      </c>
      <c r="J15" s="142" t="s">
        <v>1</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140"/>
      <c r="J16" s="34"/>
      <c r="K16" s="34"/>
      <c r="L16" s="59"/>
      <c r="S16" s="34"/>
      <c r="T16" s="34"/>
      <c r="U16" s="34"/>
      <c r="V16" s="34"/>
      <c r="W16" s="34"/>
      <c r="X16" s="34"/>
      <c r="Y16" s="34"/>
      <c r="Z16" s="34"/>
      <c r="AA16" s="34"/>
      <c r="AB16" s="34"/>
      <c r="AC16" s="34"/>
      <c r="AD16" s="34"/>
      <c r="AE16" s="34"/>
    </row>
    <row r="17" s="2" customFormat="1" ht="12" customHeight="1">
      <c r="A17" s="34"/>
      <c r="B17" s="40"/>
      <c r="C17" s="34"/>
      <c r="D17" s="138" t="s">
        <v>29</v>
      </c>
      <c r="E17" s="34"/>
      <c r="F17" s="34"/>
      <c r="G17" s="34"/>
      <c r="H17" s="34"/>
      <c r="I17" s="143" t="s">
        <v>26</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42"/>
      <c r="G18" s="142"/>
      <c r="H18" s="142"/>
      <c r="I18" s="143" t="s">
        <v>28</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140"/>
      <c r="J19" s="34"/>
      <c r="K19" s="34"/>
      <c r="L19" s="59"/>
      <c r="S19" s="34"/>
      <c r="T19" s="34"/>
      <c r="U19" s="34"/>
      <c r="V19" s="34"/>
      <c r="W19" s="34"/>
      <c r="X19" s="34"/>
      <c r="Y19" s="34"/>
      <c r="Z19" s="34"/>
      <c r="AA19" s="34"/>
      <c r="AB19" s="34"/>
      <c r="AC19" s="34"/>
      <c r="AD19" s="34"/>
      <c r="AE19" s="34"/>
    </row>
    <row r="20" s="2" customFormat="1" ht="12" customHeight="1">
      <c r="A20" s="34"/>
      <c r="B20" s="40"/>
      <c r="C20" s="34"/>
      <c r="D20" s="138" t="s">
        <v>31</v>
      </c>
      <c r="E20" s="34"/>
      <c r="F20" s="34"/>
      <c r="G20" s="34"/>
      <c r="H20" s="34"/>
      <c r="I20" s="143" t="s">
        <v>26</v>
      </c>
      <c r="J20" s="142" t="s">
        <v>1</v>
      </c>
      <c r="K20" s="34"/>
      <c r="L20" s="59"/>
      <c r="S20" s="34"/>
      <c r="T20" s="34"/>
      <c r="U20" s="34"/>
      <c r="V20" s="34"/>
      <c r="W20" s="34"/>
      <c r="X20" s="34"/>
      <c r="Y20" s="34"/>
      <c r="Z20" s="34"/>
      <c r="AA20" s="34"/>
      <c r="AB20" s="34"/>
      <c r="AC20" s="34"/>
      <c r="AD20" s="34"/>
      <c r="AE20" s="34"/>
    </row>
    <row r="21" s="2" customFormat="1" ht="18" customHeight="1">
      <c r="A21" s="34"/>
      <c r="B21" s="40"/>
      <c r="C21" s="34"/>
      <c r="D21" s="34"/>
      <c r="E21" s="142" t="s">
        <v>32</v>
      </c>
      <c r="F21" s="34"/>
      <c r="G21" s="34"/>
      <c r="H21" s="34"/>
      <c r="I21" s="143" t="s">
        <v>28</v>
      </c>
      <c r="J21" s="142" t="s">
        <v>1</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140"/>
      <c r="J22" s="34"/>
      <c r="K22" s="34"/>
      <c r="L22" s="59"/>
      <c r="S22" s="34"/>
      <c r="T22" s="34"/>
      <c r="U22" s="34"/>
      <c r="V22" s="34"/>
      <c r="W22" s="34"/>
      <c r="X22" s="34"/>
      <c r="Y22" s="34"/>
      <c r="Z22" s="34"/>
      <c r="AA22" s="34"/>
      <c r="AB22" s="34"/>
      <c r="AC22" s="34"/>
      <c r="AD22" s="34"/>
      <c r="AE22" s="34"/>
    </row>
    <row r="23" s="2" customFormat="1" ht="12" customHeight="1">
      <c r="A23" s="34"/>
      <c r="B23" s="40"/>
      <c r="C23" s="34"/>
      <c r="D23" s="138" t="s">
        <v>34</v>
      </c>
      <c r="E23" s="34"/>
      <c r="F23" s="34"/>
      <c r="G23" s="34"/>
      <c r="H23" s="34"/>
      <c r="I23" s="143" t="s">
        <v>26</v>
      </c>
      <c r="J23" s="142" t="s">
        <v>35</v>
      </c>
      <c r="K23" s="34"/>
      <c r="L23" s="59"/>
      <c r="S23" s="34"/>
      <c r="T23" s="34"/>
      <c r="U23" s="34"/>
      <c r="V23" s="34"/>
      <c r="W23" s="34"/>
      <c r="X23" s="34"/>
      <c r="Y23" s="34"/>
      <c r="Z23" s="34"/>
      <c r="AA23" s="34"/>
      <c r="AB23" s="34"/>
      <c r="AC23" s="34"/>
      <c r="AD23" s="34"/>
      <c r="AE23" s="34"/>
    </row>
    <row r="24" s="2" customFormat="1" ht="18" customHeight="1">
      <c r="A24" s="34"/>
      <c r="B24" s="40"/>
      <c r="C24" s="34"/>
      <c r="D24" s="34"/>
      <c r="E24" s="142" t="s">
        <v>36</v>
      </c>
      <c r="F24" s="34"/>
      <c r="G24" s="34"/>
      <c r="H24" s="34"/>
      <c r="I24" s="143" t="s">
        <v>28</v>
      </c>
      <c r="J24" s="142" t="s">
        <v>1</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140"/>
      <c r="J25" s="34"/>
      <c r="K25" s="34"/>
      <c r="L25" s="59"/>
      <c r="S25" s="34"/>
      <c r="T25" s="34"/>
      <c r="U25" s="34"/>
      <c r="V25" s="34"/>
      <c r="W25" s="34"/>
      <c r="X25" s="34"/>
      <c r="Y25" s="34"/>
      <c r="Z25" s="34"/>
      <c r="AA25" s="34"/>
      <c r="AB25" s="34"/>
      <c r="AC25" s="34"/>
      <c r="AD25" s="34"/>
      <c r="AE25" s="34"/>
    </row>
    <row r="26" s="2" customFormat="1" ht="12" customHeight="1">
      <c r="A26" s="34"/>
      <c r="B26" s="40"/>
      <c r="C26" s="34"/>
      <c r="D26" s="138" t="s">
        <v>37</v>
      </c>
      <c r="E26" s="34"/>
      <c r="F26" s="34"/>
      <c r="G26" s="34"/>
      <c r="H26" s="34"/>
      <c r="I26" s="140"/>
      <c r="J26" s="34"/>
      <c r="K26" s="34"/>
      <c r="L26" s="59"/>
      <c r="S26" s="34"/>
      <c r="T26" s="34"/>
      <c r="U26" s="34"/>
      <c r="V26" s="34"/>
      <c r="W26" s="34"/>
      <c r="X26" s="34"/>
      <c r="Y26" s="34"/>
      <c r="Z26" s="34"/>
      <c r="AA26" s="34"/>
      <c r="AB26" s="34"/>
      <c r="AC26" s="34"/>
      <c r="AD26" s="34"/>
      <c r="AE26" s="34"/>
    </row>
    <row r="27" s="8" customFormat="1" ht="16.5" customHeight="1">
      <c r="A27" s="145"/>
      <c r="B27" s="146"/>
      <c r="C27" s="145"/>
      <c r="D27" s="145"/>
      <c r="E27" s="147" t="s">
        <v>1</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34"/>
      <c r="B28" s="40"/>
      <c r="C28" s="34"/>
      <c r="D28" s="34"/>
      <c r="E28" s="34"/>
      <c r="F28" s="34"/>
      <c r="G28" s="34"/>
      <c r="H28" s="34"/>
      <c r="I28" s="140"/>
      <c r="J28" s="34"/>
      <c r="K28" s="34"/>
      <c r="L28" s="59"/>
      <c r="S28" s="34"/>
      <c r="T28" s="34"/>
      <c r="U28" s="34"/>
      <c r="V28" s="34"/>
      <c r="W28" s="34"/>
      <c r="X28" s="34"/>
      <c r="Y28" s="34"/>
      <c r="Z28" s="34"/>
      <c r="AA28" s="34"/>
      <c r="AB28" s="34"/>
      <c r="AC28" s="34"/>
      <c r="AD28" s="34"/>
      <c r="AE28" s="34"/>
    </row>
    <row r="29" s="2" customFormat="1" ht="6.96" customHeight="1">
      <c r="A29" s="34"/>
      <c r="B29" s="40"/>
      <c r="C29" s="34"/>
      <c r="D29" s="150"/>
      <c r="E29" s="150"/>
      <c r="F29" s="150"/>
      <c r="G29" s="150"/>
      <c r="H29" s="150"/>
      <c r="I29" s="151"/>
      <c r="J29" s="150"/>
      <c r="K29" s="150"/>
      <c r="L29" s="59"/>
      <c r="S29" s="34"/>
      <c r="T29" s="34"/>
      <c r="U29" s="34"/>
      <c r="V29" s="34"/>
      <c r="W29" s="34"/>
      <c r="X29" s="34"/>
      <c r="Y29" s="34"/>
      <c r="Z29" s="34"/>
      <c r="AA29" s="34"/>
      <c r="AB29" s="34"/>
      <c r="AC29" s="34"/>
      <c r="AD29" s="34"/>
      <c r="AE29" s="34"/>
    </row>
    <row r="30" s="2" customFormat="1" ht="25.44" customHeight="1">
      <c r="A30" s="34"/>
      <c r="B30" s="40"/>
      <c r="C30" s="34"/>
      <c r="D30" s="152" t="s">
        <v>38</v>
      </c>
      <c r="E30" s="34"/>
      <c r="F30" s="34"/>
      <c r="G30" s="34"/>
      <c r="H30" s="34"/>
      <c r="I30" s="140"/>
      <c r="J30" s="153">
        <f>ROUND(J119, 2)</f>
        <v>0</v>
      </c>
      <c r="K30" s="34"/>
      <c r="L30" s="59"/>
      <c r="S30" s="34"/>
      <c r="T30" s="34"/>
      <c r="U30" s="34"/>
      <c r="V30" s="34"/>
      <c r="W30" s="34"/>
      <c r="X30" s="34"/>
      <c r="Y30" s="34"/>
      <c r="Z30" s="34"/>
      <c r="AA30" s="34"/>
      <c r="AB30" s="34"/>
      <c r="AC30" s="34"/>
      <c r="AD30" s="34"/>
      <c r="AE30" s="34"/>
    </row>
    <row r="31" s="2" customFormat="1" ht="6.96" customHeight="1">
      <c r="A31" s="34"/>
      <c r="B31" s="40"/>
      <c r="C31" s="34"/>
      <c r="D31" s="150"/>
      <c r="E31" s="150"/>
      <c r="F31" s="150"/>
      <c r="G31" s="150"/>
      <c r="H31" s="150"/>
      <c r="I31" s="151"/>
      <c r="J31" s="150"/>
      <c r="K31" s="150"/>
      <c r="L31" s="59"/>
      <c r="S31" s="34"/>
      <c r="T31" s="34"/>
      <c r="U31" s="34"/>
      <c r="V31" s="34"/>
      <c r="W31" s="34"/>
      <c r="X31" s="34"/>
      <c r="Y31" s="34"/>
      <c r="Z31" s="34"/>
      <c r="AA31" s="34"/>
      <c r="AB31" s="34"/>
      <c r="AC31" s="34"/>
      <c r="AD31" s="34"/>
      <c r="AE31" s="34"/>
    </row>
    <row r="32" s="2" customFormat="1" ht="14.4" customHeight="1">
      <c r="A32" s="34"/>
      <c r="B32" s="40"/>
      <c r="C32" s="34"/>
      <c r="D32" s="34"/>
      <c r="E32" s="34"/>
      <c r="F32" s="154" t="s">
        <v>40</v>
      </c>
      <c r="G32" s="34"/>
      <c r="H32" s="34"/>
      <c r="I32" s="155" t="s">
        <v>39</v>
      </c>
      <c r="J32" s="154" t="s">
        <v>41</v>
      </c>
      <c r="K32" s="34"/>
      <c r="L32" s="59"/>
      <c r="S32" s="34"/>
      <c r="T32" s="34"/>
      <c r="U32" s="34"/>
      <c r="V32" s="34"/>
      <c r="W32" s="34"/>
      <c r="X32" s="34"/>
      <c r="Y32" s="34"/>
      <c r="Z32" s="34"/>
      <c r="AA32" s="34"/>
      <c r="AB32" s="34"/>
      <c r="AC32" s="34"/>
      <c r="AD32" s="34"/>
      <c r="AE32" s="34"/>
    </row>
    <row r="33" s="2" customFormat="1" ht="14.4" customHeight="1">
      <c r="A33" s="34"/>
      <c r="B33" s="40"/>
      <c r="C33" s="34"/>
      <c r="D33" s="156" t="s">
        <v>42</v>
      </c>
      <c r="E33" s="138" t="s">
        <v>43</v>
      </c>
      <c r="F33" s="157">
        <f>ROUND((SUM(BE119:BE127)),  2)</f>
        <v>0</v>
      </c>
      <c r="G33" s="34"/>
      <c r="H33" s="34"/>
      <c r="I33" s="158">
        <v>0.20999999999999999</v>
      </c>
      <c r="J33" s="157">
        <f>ROUND(((SUM(BE119:BE127))*I33),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8" t="s">
        <v>44</v>
      </c>
      <c r="F34" s="157">
        <f>ROUND((SUM(BF119:BF127)),  2)</f>
        <v>0</v>
      </c>
      <c r="G34" s="34"/>
      <c r="H34" s="34"/>
      <c r="I34" s="158">
        <v>0.14999999999999999</v>
      </c>
      <c r="J34" s="157">
        <f>ROUND(((SUM(BF119:BF127))*I34),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8" t="s">
        <v>45</v>
      </c>
      <c r="F35" s="157">
        <f>ROUND((SUM(BG119:BG127)),  2)</f>
        <v>0</v>
      </c>
      <c r="G35" s="34"/>
      <c r="H35" s="34"/>
      <c r="I35" s="158">
        <v>0.20999999999999999</v>
      </c>
      <c r="J35" s="157">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8" t="s">
        <v>46</v>
      </c>
      <c r="F36" s="157">
        <f>ROUND((SUM(BH119:BH127)),  2)</f>
        <v>0</v>
      </c>
      <c r="G36" s="34"/>
      <c r="H36" s="34"/>
      <c r="I36" s="158">
        <v>0.14999999999999999</v>
      </c>
      <c r="J36" s="157">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8" t="s">
        <v>47</v>
      </c>
      <c r="F37" s="157">
        <f>ROUND((SUM(BI119:BI127)),  2)</f>
        <v>0</v>
      </c>
      <c r="G37" s="34"/>
      <c r="H37" s="34"/>
      <c r="I37" s="158">
        <v>0</v>
      </c>
      <c r="J37" s="157">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140"/>
      <c r="J38" s="34"/>
      <c r="K38" s="34"/>
      <c r="L38" s="59"/>
      <c r="S38" s="34"/>
      <c r="T38" s="34"/>
      <c r="U38" s="34"/>
      <c r="V38" s="34"/>
      <c r="W38" s="34"/>
      <c r="X38" s="34"/>
      <c r="Y38" s="34"/>
      <c r="Z38" s="34"/>
      <c r="AA38" s="34"/>
      <c r="AB38" s="34"/>
      <c r="AC38" s="34"/>
      <c r="AD38" s="34"/>
      <c r="AE38" s="34"/>
    </row>
    <row r="39" s="2" customFormat="1" ht="25.44" customHeight="1">
      <c r="A39" s="34"/>
      <c r="B39" s="40"/>
      <c r="C39" s="159"/>
      <c r="D39" s="160" t="s">
        <v>48</v>
      </c>
      <c r="E39" s="161"/>
      <c r="F39" s="161"/>
      <c r="G39" s="162" t="s">
        <v>49</v>
      </c>
      <c r="H39" s="163" t="s">
        <v>50</v>
      </c>
      <c r="I39" s="164"/>
      <c r="J39" s="165">
        <f>SUM(J30:J37)</f>
        <v>0</v>
      </c>
      <c r="K39" s="166"/>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140"/>
      <c r="J40" s="34"/>
      <c r="K40" s="34"/>
      <c r="L40" s="59"/>
      <c r="S40" s="34"/>
      <c r="T40" s="34"/>
      <c r="U40" s="34"/>
      <c r="V40" s="34"/>
      <c r="W40" s="34"/>
      <c r="X40" s="34"/>
      <c r="Y40" s="34"/>
      <c r="Z40" s="34"/>
      <c r="AA40" s="34"/>
      <c r="AB40" s="34"/>
      <c r="AC40" s="34"/>
      <c r="AD40" s="34"/>
      <c r="AE40" s="34"/>
    </row>
    <row r="41" s="1" customFormat="1" ht="14.4" customHeight="1">
      <c r="B41" s="16"/>
      <c r="I41" s="132"/>
      <c r="L41" s="16"/>
    </row>
    <row r="42" s="1" customFormat="1" ht="14.4" customHeight="1">
      <c r="B42" s="16"/>
      <c r="I42" s="132"/>
      <c r="L42" s="16"/>
    </row>
    <row r="43" s="1" customFormat="1" ht="14.4" customHeight="1">
      <c r="B43" s="16"/>
      <c r="I43" s="132"/>
      <c r="L43" s="16"/>
    </row>
    <row r="44" s="1" customFormat="1" ht="14.4" customHeight="1">
      <c r="B44" s="16"/>
      <c r="I44" s="132"/>
      <c r="L44" s="16"/>
    </row>
    <row r="45" s="1" customFormat="1" ht="14.4" customHeight="1">
      <c r="B45" s="16"/>
      <c r="I45" s="132"/>
      <c r="L45" s="16"/>
    </row>
    <row r="46" s="1" customFormat="1" ht="14.4" customHeight="1">
      <c r="B46" s="16"/>
      <c r="I46" s="132"/>
      <c r="L46" s="16"/>
    </row>
    <row r="47" s="1" customFormat="1" ht="14.4" customHeight="1">
      <c r="B47" s="16"/>
      <c r="I47" s="132"/>
      <c r="L47" s="16"/>
    </row>
    <row r="48" s="1" customFormat="1" ht="14.4" customHeight="1">
      <c r="B48" s="16"/>
      <c r="I48" s="132"/>
      <c r="L48" s="16"/>
    </row>
    <row r="49" s="1" customFormat="1" ht="14.4" customHeight="1">
      <c r="B49" s="16"/>
      <c r="I49" s="132"/>
      <c r="L49" s="16"/>
    </row>
    <row r="50" s="2" customFormat="1" ht="14.4" customHeight="1">
      <c r="B50" s="59"/>
      <c r="D50" s="167" t="s">
        <v>51</v>
      </c>
      <c r="E50" s="168"/>
      <c r="F50" s="168"/>
      <c r="G50" s="167" t="s">
        <v>52</v>
      </c>
      <c r="H50" s="168"/>
      <c r="I50" s="169"/>
      <c r="J50" s="168"/>
      <c r="K50" s="168"/>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70" t="s">
        <v>53</v>
      </c>
      <c r="E61" s="171"/>
      <c r="F61" s="172" t="s">
        <v>54</v>
      </c>
      <c r="G61" s="170" t="s">
        <v>53</v>
      </c>
      <c r="H61" s="171"/>
      <c r="I61" s="173"/>
      <c r="J61" s="174" t="s">
        <v>54</v>
      </c>
      <c r="K61" s="171"/>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67" t="s">
        <v>55</v>
      </c>
      <c r="E65" s="175"/>
      <c r="F65" s="175"/>
      <c r="G65" s="167" t="s">
        <v>56</v>
      </c>
      <c r="H65" s="175"/>
      <c r="I65" s="176"/>
      <c r="J65" s="175"/>
      <c r="K65" s="17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70" t="s">
        <v>53</v>
      </c>
      <c r="E76" s="171"/>
      <c r="F76" s="172" t="s">
        <v>54</v>
      </c>
      <c r="G76" s="170" t="s">
        <v>53</v>
      </c>
      <c r="H76" s="171"/>
      <c r="I76" s="173"/>
      <c r="J76" s="174" t="s">
        <v>54</v>
      </c>
      <c r="K76" s="171"/>
      <c r="L76" s="59"/>
      <c r="S76" s="34"/>
      <c r="T76" s="34"/>
      <c r="U76" s="34"/>
      <c r="V76" s="34"/>
      <c r="W76" s="34"/>
      <c r="X76" s="34"/>
      <c r="Y76" s="34"/>
      <c r="Z76" s="34"/>
      <c r="AA76" s="34"/>
      <c r="AB76" s="34"/>
      <c r="AC76" s="34"/>
      <c r="AD76" s="34"/>
      <c r="AE76" s="34"/>
    </row>
    <row r="77" s="2" customFormat="1" ht="14.4" customHeight="1">
      <c r="A77" s="34"/>
      <c r="B77" s="177"/>
      <c r="C77" s="178"/>
      <c r="D77" s="178"/>
      <c r="E77" s="178"/>
      <c r="F77" s="178"/>
      <c r="G77" s="178"/>
      <c r="H77" s="178"/>
      <c r="I77" s="179"/>
      <c r="J77" s="178"/>
      <c r="K77" s="178"/>
      <c r="L77" s="59"/>
      <c r="S77" s="34"/>
      <c r="T77" s="34"/>
      <c r="U77" s="34"/>
      <c r="V77" s="34"/>
      <c r="W77" s="34"/>
      <c r="X77" s="34"/>
      <c r="Y77" s="34"/>
      <c r="Z77" s="34"/>
      <c r="AA77" s="34"/>
      <c r="AB77" s="34"/>
      <c r="AC77" s="34"/>
      <c r="AD77" s="34"/>
      <c r="AE77" s="34"/>
    </row>
    <row r="81" s="2" customFormat="1" ht="6.96" customHeight="1">
      <c r="A81" s="34"/>
      <c r="B81" s="180"/>
      <c r="C81" s="181"/>
      <c r="D81" s="181"/>
      <c r="E81" s="181"/>
      <c r="F81" s="181"/>
      <c r="G81" s="181"/>
      <c r="H81" s="181"/>
      <c r="I81" s="182"/>
      <c r="J81" s="181"/>
      <c r="K81" s="181"/>
      <c r="L81" s="59"/>
      <c r="S81" s="34"/>
      <c r="T81" s="34"/>
      <c r="U81" s="34"/>
      <c r="V81" s="34"/>
      <c r="W81" s="34"/>
      <c r="X81" s="34"/>
      <c r="Y81" s="34"/>
      <c r="Z81" s="34"/>
      <c r="AA81" s="34"/>
      <c r="AB81" s="34"/>
      <c r="AC81" s="34"/>
      <c r="AD81" s="34"/>
      <c r="AE81" s="34"/>
    </row>
    <row r="82" s="2" customFormat="1" ht="24.96" customHeight="1">
      <c r="A82" s="34"/>
      <c r="B82" s="35"/>
      <c r="C82" s="19" t="s">
        <v>96</v>
      </c>
      <c r="D82" s="36"/>
      <c r="E82" s="36"/>
      <c r="F82" s="36"/>
      <c r="G82" s="36"/>
      <c r="H82" s="36"/>
      <c r="I82" s="140"/>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140"/>
      <c r="J83" s="36"/>
      <c r="K83" s="36"/>
      <c r="L83" s="59"/>
      <c r="S83" s="34"/>
      <c r="T83" s="34"/>
      <c r="U83" s="34"/>
      <c r="V83" s="34"/>
      <c r="W83" s="34"/>
      <c r="X83" s="34"/>
      <c r="Y83" s="34"/>
      <c r="Z83" s="34"/>
      <c r="AA83" s="34"/>
      <c r="AB83" s="34"/>
      <c r="AC83" s="34"/>
      <c r="AD83" s="34"/>
      <c r="AE83" s="34"/>
    </row>
    <row r="84" s="2" customFormat="1" ht="12" customHeight="1">
      <c r="A84" s="34"/>
      <c r="B84" s="35"/>
      <c r="C84" s="28" t="s">
        <v>17</v>
      </c>
      <c r="D84" s="36"/>
      <c r="E84" s="36"/>
      <c r="F84" s="36"/>
      <c r="G84" s="36"/>
      <c r="H84" s="36"/>
      <c r="I84" s="140"/>
      <c r="J84" s="36"/>
      <c r="K84" s="36"/>
      <c r="L84" s="59"/>
      <c r="S84" s="34"/>
      <c r="T84" s="34"/>
      <c r="U84" s="34"/>
      <c r="V84" s="34"/>
      <c r="W84" s="34"/>
      <c r="X84" s="34"/>
      <c r="Y84" s="34"/>
      <c r="Z84" s="34"/>
      <c r="AA84" s="34"/>
      <c r="AB84" s="34"/>
      <c r="AC84" s="34"/>
      <c r="AD84" s="34"/>
      <c r="AE84" s="34"/>
    </row>
    <row r="85" s="2" customFormat="1" ht="16.5" customHeight="1">
      <c r="A85" s="34"/>
      <c r="B85" s="35"/>
      <c r="C85" s="36"/>
      <c r="D85" s="36"/>
      <c r="E85" s="183" t="str">
        <f>E7</f>
        <v>REKONSTRUKCE ŠKOLNÍCH KUCHYNÍ STUDÉNKA - ZŠ SJEDNOCENÍ - Technologie kuchyně</v>
      </c>
      <c r="F85" s="28"/>
      <c r="G85" s="28"/>
      <c r="H85" s="28"/>
      <c r="I85" s="140"/>
      <c r="J85" s="36"/>
      <c r="K85" s="36"/>
      <c r="L85" s="59"/>
      <c r="S85" s="34"/>
      <c r="T85" s="34"/>
      <c r="U85" s="34"/>
      <c r="V85" s="34"/>
      <c r="W85" s="34"/>
      <c r="X85" s="34"/>
      <c r="Y85" s="34"/>
      <c r="Z85" s="34"/>
      <c r="AA85" s="34"/>
      <c r="AB85" s="34"/>
      <c r="AC85" s="34"/>
      <c r="AD85" s="34"/>
      <c r="AE85" s="34"/>
    </row>
    <row r="86" s="2" customFormat="1" ht="12" customHeight="1">
      <c r="A86" s="34"/>
      <c r="B86" s="35"/>
      <c r="C86" s="28" t="s">
        <v>94</v>
      </c>
      <c r="D86" s="36"/>
      <c r="E86" s="36"/>
      <c r="F86" s="36"/>
      <c r="G86" s="36"/>
      <c r="H86" s="36"/>
      <c r="I86" s="140"/>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VRN - Vedlejší náklady</v>
      </c>
      <c r="F87" s="36"/>
      <c r="G87" s="36"/>
      <c r="H87" s="36"/>
      <c r="I87" s="140"/>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140"/>
      <c r="J88" s="36"/>
      <c r="K88" s="36"/>
      <c r="L88" s="59"/>
      <c r="S88" s="34"/>
      <c r="T88" s="34"/>
      <c r="U88" s="34"/>
      <c r="V88" s="34"/>
      <c r="W88" s="34"/>
      <c r="X88" s="34"/>
      <c r="Y88" s="34"/>
      <c r="Z88" s="34"/>
      <c r="AA88" s="34"/>
      <c r="AB88" s="34"/>
      <c r="AC88" s="34"/>
      <c r="AD88" s="34"/>
      <c r="AE88" s="34"/>
    </row>
    <row r="89" s="2" customFormat="1" ht="12" customHeight="1">
      <c r="A89" s="34"/>
      <c r="B89" s="35"/>
      <c r="C89" s="28" t="s">
        <v>21</v>
      </c>
      <c r="D89" s="36"/>
      <c r="E89" s="36"/>
      <c r="F89" s="23" t="str">
        <f>F12</f>
        <v xml:space="preserve"> </v>
      </c>
      <c r="G89" s="36"/>
      <c r="H89" s="36"/>
      <c r="I89" s="143" t="s">
        <v>23</v>
      </c>
      <c r="J89" s="75" t="str">
        <f>IF(J12="","",J12)</f>
        <v>25. 2. 2020</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140"/>
      <c r="J90" s="36"/>
      <c r="K90" s="36"/>
      <c r="L90" s="59"/>
      <c r="S90" s="34"/>
      <c r="T90" s="34"/>
      <c r="U90" s="34"/>
      <c r="V90" s="34"/>
      <c r="W90" s="34"/>
      <c r="X90" s="34"/>
      <c r="Y90" s="34"/>
      <c r="Z90" s="34"/>
      <c r="AA90" s="34"/>
      <c r="AB90" s="34"/>
      <c r="AC90" s="34"/>
      <c r="AD90" s="34"/>
      <c r="AE90" s="34"/>
    </row>
    <row r="91" s="2" customFormat="1" ht="15.15" customHeight="1">
      <c r="A91" s="34"/>
      <c r="B91" s="35"/>
      <c r="C91" s="28" t="s">
        <v>25</v>
      </c>
      <c r="D91" s="36"/>
      <c r="E91" s="36"/>
      <c r="F91" s="23" t="str">
        <f>E15</f>
        <v>Město Studénka</v>
      </c>
      <c r="G91" s="36"/>
      <c r="H91" s="36"/>
      <c r="I91" s="143" t="s">
        <v>31</v>
      </c>
      <c r="J91" s="32" t="str">
        <f>E21</f>
        <v>Technoprojekt, a.s.</v>
      </c>
      <c r="K91" s="36"/>
      <c r="L91" s="59"/>
      <c r="S91" s="34"/>
      <c r="T91" s="34"/>
      <c r="U91" s="34"/>
      <c r="V91" s="34"/>
      <c r="W91" s="34"/>
      <c r="X91" s="34"/>
      <c r="Y91" s="34"/>
      <c r="Z91" s="34"/>
      <c r="AA91" s="34"/>
      <c r="AB91" s="34"/>
      <c r="AC91" s="34"/>
      <c r="AD91" s="34"/>
      <c r="AE91" s="34"/>
    </row>
    <row r="92" s="2" customFormat="1" ht="15.15" customHeight="1">
      <c r="A92" s="34"/>
      <c r="B92" s="35"/>
      <c r="C92" s="28" t="s">
        <v>29</v>
      </c>
      <c r="D92" s="36"/>
      <c r="E92" s="36"/>
      <c r="F92" s="23" t="str">
        <f>IF(E18="","",E18)</f>
        <v>Vyplň údaj</v>
      </c>
      <c r="G92" s="36"/>
      <c r="H92" s="36"/>
      <c r="I92" s="143" t="s">
        <v>34</v>
      </c>
      <c r="J92" s="32" t="str">
        <f>E24</f>
        <v>Ladislav Pekárek</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140"/>
      <c r="J93" s="36"/>
      <c r="K93" s="36"/>
      <c r="L93" s="59"/>
      <c r="S93" s="34"/>
      <c r="T93" s="34"/>
      <c r="U93" s="34"/>
      <c r="V93" s="34"/>
      <c r="W93" s="34"/>
      <c r="X93" s="34"/>
      <c r="Y93" s="34"/>
      <c r="Z93" s="34"/>
      <c r="AA93" s="34"/>
      <c r="AB93" s="34"/>
      <c r="AC93" s="34"/>
      <c r="AD93" s="34"/>
      <c r="AE93" s="34"/>
    </row>
    <row r="94" s="2" customFormat="1" ht="29.28" customHeight="1">
      <c r="A94" s="34"/>
      <c r="B94" s="35"/>
      <c r="C94" s="184" t="s">
        <v>97</v>
      </c>
      <c r="D94" s="185"/>
      <c r="E94" s="185"/>
      <c r="F94" s="185"/>
      <c r="G94" s="185"/>
      <c r="H94" s="185"/>
      <c r="I94" s="186"/>
      <c r="J94" s="187" t="s">
        <v>98</v>
      </c>
      <c r="K94" s="185"/>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140"/>
      <c r="J95" s="36"/>
      <c r="K95" s="36"/>
      <c r="L95" s="59"/>
      <c r="S95" s="34"/>
      <c r="T95" s="34"/>
      <c r="U95" s="34"/>
      <c r="V95" s="34"/>
      <c r="W95" s="34"/>
      <c r="X95" s="34"/>
      <c r="Y95" s="34"/>
      <c r="Z95" s="34"/>
      <c r="AA95" s="34"/>
      <c r="AB95" s="34"/>
      <c r="AC95" s="34"/>
      <c r="AD95" s="34"/>
      <c r="AE95" s="34"/>
    </row>
    <row r="96" s="2" customFormat="1" ht="22.8" customHeight="1">
      <c r="A96" s="34"/>
      <c r="B96" s="35"/>
      <c r="C96" s="188" t="s">
        <v>99</v>
      </c>
      <c r="D96" s="36"/>
      <c r="E96" s="36"/>
      <c r="F96" s="36"/>
      <c r="G96" s="36"/>
      <c r="H96" s="36"/>
      <c r="I96" s="140"/>
      <c r="J96" s="106">
        <f>J119</f>
        <v>0</v>
      </c>
      <c r="K96" s="36"/>
      <c r="L96" s="59"/>
      <c r="S96" s="34"/>
      <c r="T96" s="34"/>
      <c r="U96" s="34"/>
      <c r="V96" s="34"/>
      <c r="W96" s="34"/>
      <c r="X96" s="34"/>
      <c r="Y96" s="34"/>
      <c r="Z96" s="34"/>
      <c r="AA96" s="34"/>
      <c r="AB96" s="34"/>
      <c r="AC96" s="34"/>
      <c r="AD96" s="34"/>
      <c r="AE96" s="34"/>
      <c r="AU96" s="13" t="s">
        <v>100</v>
      </c>
    </row>
    <row r="97" s="9" customFormat="1" ht="24.96" customHeight="1">
      <c r="A97" s="9"/>
      <c r="B97" s="189"/>
      <c r="C97" s="190"/>
      <c r="D97" s="191" t="s">
        <v>622</v>
      </c>
      <c r="E97" s="192"/>
      <c r="F97" s="192"/>
      <c r="G97" s="192"/>
      <c r="H97" s="192"/>
      <c r="I97" s="193"/>
      <c r="J97" s="194">
        <f>J120</f>
        <v>0</v>
      </c>
      <c r="K97" s="190"/>
      <c r="L97" s="195"/>
      <c r="S97" s="9"/>
      <c r="T97" s="9"/>
      <c r="U97" s="9"/>
      <c r="V97" s="9"/>
      <c r="W97" s="9"/>
      <c r="X97" s="9"/>
      <c r="Y97" s="9"/>
      <c r="Z97" s="9"/>
      <c r="AA97" s="9"/>
      <c r="AB97" s="9"/>
      <c r="AC97" s="9"/>
      <c r="AD97" s="9"/>
      <c r="AE97" s="9"/>
    </row>
    <row r="98" s="9" customFormat="1" ht="24.96" customHeight="1">
      <c r="A98" s="9"/>
      <c r="B98" s="189"/>
      <c r="C98" s="190"/>
      <c r="D98" s="191" t="s">
        <v>623</v>
      </c>
      <c r="E98" s="192"/>
      <c r="F98" s="192"/>
      <c r="G98" s="192"/>
      <c r="H98" s="192"/>
      <c r="I98" s="193"/>
      <c r="J98" s="194">
        <f>J124</f>
        <v>0</v>
      </c>
      <c r="K98" s="190"/>
      <c r="L98" s="195"/>
      <c r="S98" s="9"/>
      <c r="T98" s="9"/>
      <c r="U98" s="9"/>
      <c r="V98" s="9"/>
      <c r="W98" s="9"/>
      <c r="X98" s="9"/>
      <c r="Y98" s="9"/>
      <c r="Z98" s="9"/>
      <c r="AA98" s="9"/>
      <c r="AB98" s="9"/>
      <c r="AC98" s="9"/>
      <c r="AD98" s="9"/>
      <c r="AE98" s="9"/>
    </row>
    <row r="99" s="9" customFormat="1" ht="24.96" customHeight="1">
      <c r="A99" s="9"/>
      <c r="B99" s="189"/>
      <c r="C99" s="190"/>
      <c r="D99" s="191" t="s">
        <v>624</v>
      </c>
      <c r="E99" s="192"/>
      <c r="F99" s="192"/>
      <c r="G99" s="192"/>
      <c r="H99" s="192"/>
      <c r="I99" s="193"/>
      <c r="J99" s="194">
        <f>J126</f>
        <v>0</v>
      </c>
      <c r="K99" s="190"/>
      <c r="L99" s="195"/>
      <c r="S99" s="9"/>
      <c r="T99" s="9"/>
      <c r="U99" s="9"/>
      <c r="V99" s="9"/>
      <c r="W99" s="9"/>
      <c r="X99" s="9"/>
      <c r="Y99" s="9"/>
      <c r="Z99" s="9"/>
      <c r="AA99" s="9"/>
      <c r="AB99" s="9"/>
      <c r="AC99" s="9"/>
      <c r="AD99" s="9"/>
      <c r="AE99" s="9"/>
    </row>
    <row r="100" s="2" customFormat="1" ht="21.84" customHeight="1">
      <c r="A100" s="34"/>
      <c r="B100" s="35"/>
      <c r="C100" s="36"/>
      <c r="D100" s="36"/>
      <c r="E100" s="36"/>
      <c r="F100" s="36"/>
      <c r="G100" s="36"/>
      <c r="H100" s="36"/>
      <c r="I100" s="140"/>
      <c r="J100" s="36"/>
      <c r="K100" s="36"/>
      <c r="L100" s="59"/>
      <c r="S100" s="34"/>
      <c r="T100" s="34"/>
      <c r="U100" s="34"/>
      <c r="V100" s="34"/>
      <c r="W100" s="34"/>
      <c r="X100" s="34"/>
      <c r="Y100" s="34"/>
      <c r="Z100" s="34"/>
      <c r="AA100" s="34"/>
      <c r="AB100" s="34"/>
      <c r="AC100" s="34"/>
      <c r="AD100" s="34"/>
      <c r="AE100" s="34"/>
    </row>
    <row r="101" s="2" customFormat="1" ht="6.96" customHeight="1">
      <c r="A101" s="34"/>
      <c r="B101" s="62"/>
      <c r="C101" s="63"/>
      <c r="D101" s="63"/>
      <c r="E101" s="63"/>
      <c r="F101" s="63"/>
      <c r="G101" s="63"/>
      <c r="H101" s="63"/>
      <c r="I101" s="179"/>
      <c r="J101" s="63"/>
      <c r="K101" s="63"/>
      <c r="L101" s="59"/>
      <c r="S101" s="34"/>
      <c r="T101" s="34"/>
      <c r="U101" s="34"/>
      <c r="V101" s="34"/>
      <c r="W101" s="34"/>
      <c r="X101" s="34"/>
      <c r="Y101" s="34"/>
      <c r="Z101" s="34"/>
      <c r="AA101" s="34"/>
      <c r="AB101" s="34"/>
      <c r="AC101" s="34"/>
      <c r="AD101" s="34"/>
      <c r="AE101" s="34"/>
    </row>
    <row r="105" s="2" customFormat="1" ht="6.96" customHeight="1">
      <c r="A105" s="34"/>
      <c r="B105" s="64"/>
      <c r="C105" s="65"/>
      <c r="D105" s="65"/>
      <c r="E105" s="65"/>
      <c r="F105" s="65"/>
      <c r="G105" s="65"/>
      <c r="H105" s="65"/>
      <c r="I105" s="182"/>
      <c r="J105" s="65"/>
      <c r="K105" s="65"/>
      <c r="L105" s="59"/>
      <c r="S105" s="34"/>
      <c r="T105" s="34"/>
      <c r="U105" s="34"/>
      <c r="V105" s="34"/>
      <c r="W105" s="34"/>
      <c r="X105" s="34"/>
      <c r="Y105" s="34"/>
      <c r="Z105" s="34"/>
      <c r="AA105" s="34"/>
      <c r="AB105" s="34"/>
      <c r="AC105" s="34"/>
      <c r="AD105" s="34"/>
      <c r="AE105" s="34"/>
    </row>
    <row r="106" s="2" customFormat="1" ht="24.96" customHeight="1">
      <c r="A106" s="34"/>
      <c r="B106" s="35"/>
      <c r="C106" s="19" t="s">
        <v>115</v>
      </c>
      <c r="D106" s="36"/>
      <c r="E106" s="36"/>
      <c r="F106" s="36"/>
      <c r="G106" s="36"/>
      <c r="H106" s="36"/>
      <c r="I106" s="140"/>
      <c r="J106" s="36"/>
      <c r="K106" s="36"/>
      <c r="L106" s="59"/>
      <c r="S106" s="34"/>
      <c r="T106" s="34"/>
      <c r="U106" s="34"/>
      <c r="V106" s="34"/>
      <c r="W106" s="34"/>
      <c r="X106" s="34"/>
      <c r="Y106" s="34"/>
      <c r="Z106" s="34"/>
      <c r="AA106" s="34"/>
      <c r="AB106" s="34"/>
      <c r="AC106" s="34"/>
      <c r="AD106" s="34"/>
      <c r="AE106" s="34"/>
    </row>
    <row r="107" s="2" customFormat="1" ht="6.96" customHeight="1">
      <c r="A107" s="34"/>
      <c r="B107" s="35"/>
      <c r="C107" s="36"/>
      <c r="D107" s="36"/>
      <c r="E107" s="36"/>
      <c r="F107" s="36"/>
      <c r="G107" s="36"/>
      <c r="H107" s="36"/>
      <c r="I107" s="140"/>
      <c r="J107" s="36"/>
      <c r="K107" s="36"/>
      <c r="L107" s="59"/>
      <c r="S107" s="34"/>
      <c r="T107" s="34"/>
      <c r="U107" s="34"/>
      <c r="V107" s="34"/>
      <c r="W107" s="34"/>
      <c r="X107" s="34"/>
      <c r="Y107" s="34"/>
      <c r="Z107" s="34"/>
      <c r="AA107" s="34"/>
      <c r="AB107" s="34"/>
      <c r="AC107" s="34"/>
      <c r="AD107" s="34"/>
      <c r="AE107" s="34"/>
    </row>
    <row r="108" s="2" customFormat="1" ht="12" customHeight="1">
      <c r="A108" s="34"/>
      <c r="B108" s="35"/>
      <c r="C108" s="28" t="s">
        <v>17</v>
      </c>
      <c r="D108" s="36"/>
      <c r="E108" s="36"/>
      <c r="F108" s="36"/>
      <c r="G108" s="36"/>
      <c r="H108" s="36"/>
      <c r="I108" s="140"/>
      <c r="J108" s="36"/>
      <c r="K108" s="36"/>
      <c r="L108" s="59"/>
      <c r="S108" s="34"/>
      <c r="T108" s="34"/>
      <c r="U108" s="34"/>
      <c r="V108" s="34"/>
      <c r="W108" s="34"/>
      <c r="X108" s="34"/>
      <c r="Y108" s="34"/>
      <c r="Z108" s="34"/>
      <c r="AA108" s="34"/>
      <c r="AB108" s="34"/>
      <c r="AC108" s="34"/>
      <c r="AD108" s="34"/>
      <c r="AE108" s="34"/>
    </row>
    <row r="109" s="2" customFormat="1" ht="16.5" customHeight="1">
      <c r="A109" s="34"/>
      <c r="B109" s="35"/>
      <c r="C109" s="36"/>
      <c r="D109" s="36"/>
      <c r="E109" s="183" t="str">
        <f>E7</f>
        <v>REKONSTRUKCE ŠKOLNÍCH KUCHYNÍ STUDÉNKA - ZŠ SJEDNOCENÍ - Technologie kuchyně</v>
      </c>
      <c r="F109" s="28"/>
      <c r="G109" s="28"/>
      <c r="H109" s="28"/>
      <c r="I109" s="140"/>
      <c r="J109" s="36"/>
      <c r="K109" s="36"/>
      <c r="L109" s="59"/>
      <c r="S109" s="34"/>
      <c r="T109" s="34"/>
      <c r="U109" s="34"/>
      <c r="V109" s="34"/>
      <c r="W109" s="34"/>
      <c r="X109" s="34"/>
      <c r="Y109" s="34"/>
      <c r="Z109" s="34"/>
      <c r="AA109" s="34"/>
      <c r="AB109" s="34"/>
      <c r="AC109" s="34"/>
      <c r="AD109" s="34"/>
      <c r="AE109" s="34"/>
    </row>
    <row r="110" s="2" customFormat="1" ht="12" customHeight="1">
      <c r="A110" s="34"/>
      <c r="B110" s="35"/>
      <c r="C110" s="28" t="s">
        <v>94</v>
      </c>
      <c r="D110" s="36"/>
      <c r="E110" s="36"/>
      <c r="F110" s="36"/>
      <c r="G110" s="36"/>
      <c r="H110" s="36"/>
      <c r="I110" s="140"/>
      <c r="J110" s="36"/>
      <c r="K110" s="36"/>
      <c r="L110" s="59"/>
      <c r="S110" s="34"/>
      <c r="T110" s="34"/>
      <c r="U110" s="34"/>
      <c r="V110" s="34"/>
      <c r="W110" s="34"/>
      <c r="X110" s="34"/>
      <c r="Y110" s="34"/>
      <c r="Z110" s="34"/>
      <c r="AA110" s="34"/>
      <c r="AB110" s="34"/>
      <c r="AC110" s="34"/>
      <c r="AD110" s="34"/>
      <c r="AE110" s="34"/>
    </row>
    <row r="111" s="2" customFormat="1" ht="16.5" customHeight="1">
      <c r="A111" s="34"/>
      <c r="B111" s="35"/>
      <c r="C111" s="36"/>
      <c r="D111" s="36"/>
      <c r="E111" s="72" t="str">
        <f>E9</f>
        <v>VRN - Vedlejší náklady</v>
      </c>
      <c r="F111" s="36"/>
      <c r="G111" s="36"/>
      <c r="H111" s="36"/>
      <c r="I111" s="140"/>
      <c r="J111" s="36"/>
      <c r="K111" s="36"/>
      <c r="L111" s="59"/>
      <c r="S111" s="34"/>
      <c r="T111" s="34"/>
      <c r="U111" s="34"/>
      <c r="V111" s="34"/>
      <c r="W111" s="34"/>
      <c r="X111" s="34"/>
      <c r="Y111" s="34"/>
      <c r="Z111" s="34"/>
      <c r="AA111" s="34"/>
      <c r="AB111" s="34"/>
      <c r="AC111" s="34"/>
      <c r="AD111" s="34"/>
      <c r="AE111" s="34"/>
    </row>
    <row r="112" s="2" customFormat="1" ht="6.96" customHeight="1">
      <c r="A112" s="34"/>
      <c r="B112" s="35"/>
      <c r="C112" s="36"/>
      <c r="D112" s="36"/>
      <c r="E112" s="36"/>
      <c r="F112" s="36"/>
      <c r="G112" s="36"/>
      <c r="H112" s="36"/>
      <c r="I112" s="140"/>
      <c r="J112" s="36"/>
      <c r="K112" s="36"/>
      <c r="L112" s="59"/>
      <c r="S112" s="34"/>
      <c r="T112" s="34"/>
      <c r="U112" s="34"/>
      <c r="V112" s="34"/>
      <c r="W112" s="34"/>
      <c r="X112" s="34"/>
      <c r="Y112" s="34"/>
      <c r="Z112" s="34"/>
      <c r="AA112" s="34"/>
      <c r="AB112" s="34"/>
      <c r="AC112" s="34"/>
      <c r="AD112" s="34"/>
      <c r="AE112" s="34"/>
    </row>
    <row r="113" s="2" customFormat="1" ht="12" customHeight="1">
      <c r="A113" s="34"/>
      <c r="B113" s="35"/>
      <c r="C113" s="28" t="s">
        <v>21</v>
      </c>
      <c r="D113" s="36"/>
      <c r="E113" s="36"/>
      <c r="F113" s="23" t="str">
        <f>F12</f>
        <v xml:space="preserve"> </v>
      </c>
      <c r="G113" s="36"/>
      <c r="H113" s="36"/>
      <c r="I113" s="143" t="s">
        <v>23</v>
      </c>
      <c r="J113" s="75" t="str">
        <f>IF(J12="","",J12)</f>
        <v>25. 2. 2020</v>
      </c>
      <c r="K113" s="36"/>
      <c r="L113" s="59"/>
      <c r="S113" s="34"/>
      <c r="T113" s="34"/>
      <c r="U113" s="34"/>
      <c r="V113" s="34"/>
      <c r="W113" s="34"/>
      <c r="X113" s="34"/>
      <c r="Y113" s="34"/>
      <c r="Z113" s="34"/>
      <c r="AA113" s="34"/>
      <c r="AB113" s="34"/>
      <c r="AC113" s="34"/>
      <c r="AD113" s="34"/>
      <c r="AE113" s="34"/>
    </row>
    <row r="114" s="2" customFormat="1" ht="6.96" customHeight="1">
      <c r="A114" s="34"/>
      <c r="B114" s="35"/>
      <c r="C114" s="36"/>
      <c r="D114" s="36"/>
      <c r="E114" s="36"/>
      <c r="F114" s="36"/>
      <c r="G114" s="36"/>
      <c r="H114" s="36"/>
      <c r="I114" s="140"/>
      <c r="J114" s="36"/>
      <c r="K114" s="36"/>
      <c r="L114" s="59"/>
      <c r="S114" s="34"/>
      <c r="T114" s="34"/>
      <c r="U114" s="34"/>
      <c r="V114" s="34"/>
      <c r="W114" s="34"/>
      <c r="X114" s="34"/>
      <c r="Y114" s="34"/>
      <c r="Z114" s="34"/>
      <c r="AA114" s="34"/>
      <c r="AB114" s="34"/>
      <c r="AC114" s="34"/>
      <c r="AD114" s="34"/>
      <c r="AE114" s="34"/>
    </row>
    <row r="115" s="2" customFormat="1" ht="15.15" customHeight="1">
      <c r="A115" s="34"/>
      <c r="B115" s="35"/>
      <c r="C115" s="28" t="s">
        <v>25</v>
      </c>
      <c r="D115" s="36"/>
      <c r="E115" s="36"/>
      <c r="F115" s="23" t="str">
        <f>E15</f>
        <v>Město Studénka</v>
      </c>
      <c r="G115" s="36"/>
      <c r="H115" s="36"/>
      <c r="I115" s="143" t="s">
        <v>31</v>
      </c>
      <c r="J115" s="32" t="str">
        <f>E21</f>
        <v>Technoprojekt, a.s.</v>
      </c>
      <c r="K115" s="36"/>
      <c r="L115" s="59"/>
      <c r="S115" s="34"/>
      <c r="T115" s="34"/>
      <c r="U115" s="34"/>
      <c r="V115" s="34"/>
      <c r="W115" s="34"/>
      <c r="X115" s="34"/>
      <c r="Y115" s="34"/>
      <c r="Z115" s="34"/>
      <c r="AA115" s="34"/>
      <c r="AB115" s="34"/>
      <c r="AC115" s="34"/>
      <c r="AD115" s="34"/>
      <c r="AE115" s="34"/>
    </row>
    <row r="116" s="2" customFormat="1" ht="15.15" customHeight="1">
      <c r="A116" s="34"/>
      <c r="B116" s="35"/>
      <c r="C116" s="28" t="s">
        <v>29</v>
      </c>
      <c r="D116" s="36"/>
      <c r="E116" s="36"/>
      <c r="F116" s="23" t="str">
        <f>IF(E18="","",E18)</f>
        <v>Vyplň údaj</v>
      </c>
      <c r="G116" s="36"/>
      <c r="H116" s="36"/>
      <c r="I116" s="143" t="s">
        <v>34</v>
      </c>
      <c r="J116" s="32" t="str">
        <f>E24</f>
        <v>Ladislav Pekárek</v>
      </c>
      <c r="K116" s="36"/>
      <c r="L116" s="59"/>
      <c r="S116" s="34"/>
      <c r="T116" s="34"/>
      <c r="U116" s="34"/>
      <c r="V116" s="34"/>
      <c r="W116" s="34"/>
      <c r="X116" s="34"/>
      <c r="Y116" s="34"/>
      <c r="Z116" s="34"/>
      <c r="AA116" s="34"/>
      <c r="AB116" s="34"/>
      <c r="AC116" s="34"/>
      <c r="AD116" s="34"/>
      <c r="AE116" s="34"/>
    </row>
    <row r="117" s="2" customFormat="1" ht="10.32" customHeight="1">
      <c r="A117" s="34"/>
      <c r="B117" s="35"/>
      <c r="C117" s="36"/>
      <c r="D117" s="36"/>
      <c r="E117" s="36"/>
      <c r="F117" s="36"/>
      <c r="G117" s="36"/>
      <c r="H117" s="36"/>
      <c r="I117" s="140"/>
      <c r="J117" s="36"/>
      <c r="K117" s="36"/>
      <c r="L117" s="59"/>
      <c r="S117" s="34"/>
      <c r="T117" s="34"/>
      <c r="U117" s="34"/>
      <c r="V117" s="34"/>
      <c r="W117" s="34"/>
      <c r="X117" s="34"/>
      <c r="Y117" s="34"/>
      <c r="Z117" s="34"/>
      <c r="AA117" s="34"/>
      <c r="AB117" s="34"/>
      <c r="AC117" s="34"/>
      <c r="AD117" s="34"/>
      <c r="AE117" s="34"/>
    </row>
    <row r="118" s="10" customFormat="1" ht="29.28" customHeight="1">
      <c r="A118" s="196"/>
      <c r="B118" s="197"/>
      <c r="C118" s="198" t="s">
        <v>116</v>
      </c>
      <c r="D118" s="199" t="s">
        <v>63</v>
      </c>
      <c r="E118" s="199" t="s">
        <v>59</v>
      </c>
      <c r="F118" s="199" t="s">
        <v>60</v>
      </c>
      <c r="G118" s="199" t="s">
        <v>117</v>
      </c>
      <c r="H118" s="199" t="s">
        <v>118</v>
      </c>
      <c r="I118" s="200" t="s">
        <v>119</v>
      </c>
      <c r="J118" s="201" t="s">
        <v>98</v>
      </c>
      <c r="K118" s="202" t="s">
        <v>120</v>
      </c>
      <c r="L118" s="203"/>
      <c r="M118" s="96" t="s">
        <v>1</v>
      </c>
      <c r="N118" s="97" t="s">
        <v>42</v>
      </c>
      <c r="O118" s="97" t="s">
        <v>121</v>
      </c>
      <c r="P118" s="97" t="s">
        <v>122</v>
      </c>
      <c r="Q118" s="97" t="s">
        <v>123</v>
      </c>
      <c r="R118" s="97" t="s">
        <v>124</v>
      </c>
      <c r="S118" s="97" t="s">
        <v>125</v>
      </c>
      <c r="T118" s="98" t="s">
        <v>126</v>
      </c>
      <c r="U118" s="196"/>
      <c r="V118" s="196"/>
      <c r="W118" s="196"/>
      <c r="X118" s="196"/>
      <c r="Y118" s="196"/>
      <c r="Z118" s="196"/>
      <c r="AA118" s="196"/>
      <c r="AB118" s="196"/>
      <c r="AC118" s="196"/>
      <c r="AD118" s="196"/>
      <c r="AE118" s="196"/>
    </row>
    <row r="119" s="2" customFormat="1" ht="22.8" customHeight="1">
      <c r="A119" s="34"/>
      <c r="B119" s="35"/>
      <c r="C119" s="103" t="s">
        <v>127</v>
      </c>
      <c r="D119" s="36"/>
      <c r="E119" s="36"/>
      <c r="F119" s="36"/>
      <c r="G119" s="36"/>
      <c r="H119" s="36"/>
      <c r="I119" s="140"/>
      <c r="J119" s="204">
        <f>BK119</f>
        <v>0</v>
      </c>
      <c r="K119" s="36"/>
      <c r="L119" s="40"/>
      <c r="M119" s="99"/>
      <c r="N119" s="205"/>
      <c r="O119" s="100"/>
      <c r="P119" s="206">
        <f>P120+P124+P126</f>
        <v>0</v>
      </c>
      <c r="Q119" s="100"/>
      <c r="R119" s="206">
        <f>R120+R124+R126</f>
        <v>0</v>
      </c>
      <c r="S119" s="100"/>
      <c r="T119" s="207">
        <f>T120+T124+T126</f>
        <v>0</v>
      </c>
      <c r="U119" s="34"/>
      <c r="V119" s="34"/>
      <c r="W119" s="34"/>
      <c r="X119" s="34"/>
      <c r="Y119" s="34"/>
      <c r="Z119" s="34"/>
      <c r="AA119" s="34"/>
      <c r="AB119" s="34"/>
      <c r="AC119" s="34"/>
      <c r="AD119" s="34"/>
      <c r="AE119" s="34"/>
      <c r="AT119" s="13" t="s">
        <v>77</v>
      </c>
      <c r="AU119" s="13" t="s">
        <v>100</v>
      </c>
      <c r="BK119" s="208">
        <f>BK120+BK124+BK126</f>
        <v>0</v>
      </c>
    </row>
    <row r="120" s="11" customFormat="1" ht="25.92" customHeight="1">
      <c r="A120" s="11"/>
      <c r="B120" s="209"/>
      <c r="C120" s="210"/>
      <c r="D120" s="211" t="s">
        <v>77</v>
      </c>
      <c r="E120" s="212" t="s">
        <v>89</v>
      </c>
      <c r="F120" s="212" t="s">
        <v>625</v>
      </c>
      <c r="G120" s="210"/>
      <c r="H120" s="210"/>
      <c r="I120" s="213"/>
      <c r="J120" s="214">
        <f>BK120</f>
        <v>0</v>
      </c>
      <c r="K120" s="210"/>
      <c r="L120" s="215"/>
      <c r="M120" s="216"/>
      <c r="N120" s="217"/>
      <c r="O120" s="217"/>
      <c r="P120" s="218">
        <f>SUM(P121:P123)</f>
        <v>0</v>
      </c>
      <c r="Q120" s="217"/>
      <c r="R120" s="218">
        <f>SUM(R121:R123)</f>
        <v>0</v>
      </c>
      <c r="S120" s="217"/>
      <c r="T120" s="219">
        <f>SUM(T121:T123)</f>
        <v>0</v>
      </c>
      <c r="U120" s="11"/>
      <c r="V120" s="11"/>
      <c r="W120" s="11"/>
      <c r="X120" s="11"/>
      <c r="Y120" s="11"/>
      <c r="Z120" s="11"/>
      <c r="AA120" s="11"/>
      <c r="AB120" s="11"/>
      <c r="AC120" s="11"/>
      <c r="AD120" s="11"/>
      <c r="AE120" s="11"/>
      <c r="AR120" s="220" t="s">
        <v>147</v>
      </c>
      <c r="AT120" s="221" t="s">
        <v>77</v>
      </c>
      <c r="AU120" s="221" t="s">
        <v>78</v>
      </c>
      <c r="AY120" s="220" t="s">
        <v>131</v>
      </c>
      <c r="BK120" s="222">
        <f>SUM(BK121:BK123)</f>
        <v>0</v>
      </c>
    </row>
    <row r="121" s="2" customFormat="1" ht="16.5" customHeight="1">
      <c r="A121" s="34"/>
      <c r="B121" s="35"/>
      <c r="C121" s="223" t="s">
        <v>86</v>
      </c>
      <c r="D121" s="223" t="s">
        <v>132</v>
      </c>
      <c r="E121" s="224" t="s">
        <v>626</v>
      </c>
      <c r="F121" s="225" t="s">
        <v>627</v>
      </c>
      <c r="G121" s="226" t="s">
        <v>628</v>
      </c>
      <c r="H121" s="227">
        <v>1</v>
      </c>
      <c r="I121" s="228"/>
      <c r="J121" s="229">
        <f>ROUND(I121*H121,2)</f>
        <v>0</v>
      </c>
      <c r="K121" s="230"/>
      <c r="L121" s="40"/>
      <c r="M121" s="231" t="s">
        <v>1</v>
      </c>
      <c r="N121" s="232" t="s">
        <v>43</v>
      </c>
      <c r="O121" s="87"/>
      <c r="P121" s="233">
        <f>O121*H121</f>
        <v>0</v>
      </c>
      <c r="Q121" s="233">
        <v>0</v>
      </c>
      <c r="R121" s="233">
        <f>Q121*H121</f>
        <v>0</v>
      </c>
      <c r="S121" s="233">
        <v>0</v>
      </c>
      <c r="T121" s="234">
        <f>S121*H121</f>
        <v>0</v>
      </c>
      <c r="U121" s="34"/>
      <c r="V121" s="34"/>
      <c r="W121" s="34"/>
      <c r="X121" s="34"/>
      <c r="Y121" s="34"/>
      <c r="Z121" s="34"/>
      <c r="AA121" s="34"/>
      <c r="AB121" s="34"/>
      <c r="AC121" s="34"/>
      <c r="AD121" s="34"/>
      <c r="AE121" s="34"/>
      <c r="AR121" s="235" t="s">
        <v>629</v>
      </c>
      <c r="AT121" s="235" t="s">
        <v>132</v>
      </c>
      <c r="AU121" s="235" t="s">
        <v>86</v>
      </c>
      <c r="AY121" s="13" t="s">
        <v>131</v>
      </c>
      <c r="BE121" s="236">
        <f>IF(N121="základní",J121,0)</f>
        <v>0</v>
      </c>
      <c r="BF121" s="236">
        <f>IF(N121="snížená",J121,0)</f>
        <v>0</v>
      </c>
      <c r="BG121" s="236">
        <f>IF(N121="zákl. přenesená",J121,0)</f>
        <v>0</v>
      </c>
      <c r="BH121" s="236">
        <f>IF(N121="sníž. přenesená",J121,0)</f>
        <v>0</v>
      </c>
      <c r="BI121" s="236">
        <f>IF(N121="nulová",J121,0)</f>
        <v>0</v>
      </c>
      <c r="BJ121" s="13" t="s">
        <v>86</v>
      </c>
      <c r="BK121" s="236">
        <f>ROUND(I121*H121,2)</f>
        <v>0</v>
      </c>
      <c r="BL121" s="13" t="s">
        <v>629</v>
      </c>
      <c r="BM121" s="235" t="s">
        <v>630</v>
      </c>
    </row>
    <row r="122" s="2" customFormat="1" ht="16.5" customHeight="1">
      <c r="A122" s="34"/>
      <c r="B122" s="35"/>
      <c r="C122" s="223" t="s">
        <v>88</v>
      </c>
      <c r="D122" s="223" t="s">
        <v>132</v>
      </c>
      <c r="E122" s="224" t="s">
        <v>631</v>
      </c>
      <c r="F122" s="225" t="s">
        <v>632</v>
      </c>
      <c r="G122" s="226" t="s">
        <v>628</v>
      </c>
      <c r="H122" s="227">
        <v>1</v>
      </c>
      <c r="I122" s="228"/>
      <c r="J122" s="229">
        <f>ROUND(I122*H122,2)</f>
        <v>0</v>
      </c>
      <c r="K122" s="230"/>
      <c r="L122" s="40"/>
      <c r="M122" s="231" t="s">
        <v>1</v>
      </c>
      <c r="N122" s="232" t="s">
        <v>43</v>
      </c>
      <c r="O122" s="87"/>
      <c r="P122" s="233">
        <f>O122*H122</f>
        <v>0</v>
      </c>
      <c r="Q122" s="233">
        <v>0</v>
      </c>
      <c r="R122" s="233">
        <f>Q122*H122</f>
        <v>0</v>
      </c>
      <c r="S122" s="233">
        <v>0</v>
      </c>
      <c r="T122" s="234">
        <f>S122*H122</f>
        <v>0</v>
      </c>
      <c r="U122" s="34"/>
      <c r="V122" s="34"/>
      <c r="W122" s="34"/>
      <c r="X122" s="34"/>
      <c r="Y122" s="34"/>
      <c r="Z122" s="34"/>
      <c r="AA122" s="34"/>
      <c r="AB122" s="34"/>
      <c r="AC122" s="34"/>
      <c r="AD122" s="34"/>
      <c r="AE122" s="34"/>
      <c r="AR122" s="235" t="s">
        <v>629</v>
      </c>
      <c r="AT122" s="235" t="s">
        <v>132</v>
      </c>
      <c r="AU122" s="235" t="s">
        <v>86</v>
      </c>
      <c r="AY122" s="13" t="s">
        <v>131</v>
      </c>
      <c r="BE122" s="236">
        <f>IF(N122="základní",J122,0)</f>
        <v>0</v>
      </c>
      <c r="BF122" s="236">
        <f>IF(N122="snížená",J122,0)</f>
        <v>0</v>
      </c>
      <c r="BG122" s="236">
        <f>IF(N122="zákl. přenesená",J122,0)</f>
        <v>0</v>
      </c>
      <c r="BH122" s="236">
        <f>IF(N122="sníž. přenesená",J122,0)</f>
        <v>0</v>
      </c>
      <c r="BI122" s="236">
        <f>IF(N122="nulová",J122,0)</f>
        <v>0</v>
      </c>
      <c r="BJ122" s="13" t="s">
        <v>86</v>
      </c>
      <c r="BK122" s="236">
        <f>ROUND(I122*H122,2)</f>
        <v>0</v>
      </c>
      <c r="BL122" s="13" t="s">
        <v>629</v>
      </c>
      <c r="BM122" s="235" t="s">
        <v>633</v>
      </c>
    </row>
    <row r="123" s="2" customFormat="1" ht="16.5" customHeight="1">
      <c r="A123" s="34"/>
      <c r="B123" s="35"/>
      <c r="C123" s="223" t="s">
        <v>130</v>
      </c>
      <c r="D123" s="223" t="s">
        <v>132</v>
      </c>
      <c r="E123" s="224" t="s">
        <v>634</v>
      </c>
      <c r="F123" s="225" t="s">
        <v>635</v>
      </c>
      <c r="G123" s="226" t="s">
        <v>636</v>
      </c>
      <c r="H123" s="227">
        <v>25</v>
      </c>
      <c r="I123" s="228"/>
      <c r="J123" s="229">
        <f>ROUND(I123*H123,2)</f>
        <v>0</v>
      </c>
      <c r="K123" s="230"/>
      <c r="L123" s="40"/>
      <c r="M123" s="231" t="s">
        <v>1</v>
      </c>
      <c r="N123" s="232" t="s">
        <v>43</v>
      </c>
      <c r="O123" s="87"/>
      <c r="P123" s="233">
        <f>O123*H123</f>
        <v>0</v>
      </c>
      <c r="Q123" s="233">
        <v>0</v>
      </c>
      <c r="R123" s="233">
        <f>Q123*H123</f>
        <v>0</v>
      </c>
      <c r="S123" s="233">
        <v>0</v>
      </c>
      <c r="T123" s="234">
        <f>S123*H123</f>
        <v>0</v>
      </c>
      <c r="U123" s="34"/>
      <c r="V123" s="34"/>
      <c r="W123" s="34"/>
      <c r="X123" s="34"/>
      <c r="Y123" s="34"/>
      <c r="Z123" s="34"/>
      <c r="AA123" s="34"/>
      <c r="AB123" s="34"/>
      <c r="AC123" s="34"/>
      <c r="AD123" s="34"/>
      <c r="AE123" s="34"/>
      <c r="AR123" s="235" t="s">
        <v>629</v>
      </c>
      <c r="AT123" s="235" t="s">
        <v>132</v>
      </c>
      <c r="AU123" s="235" t="s">
        <v>86</v>
      </c>
      <c r="AY123" s="13" t="s">
        <v>131</v>
      </c>
      <c r="BE123" s="236">
        <f>IF(N123="základní",J123,0)</f>
        <v>0</v>
      </c>
      <c r="BF123" s="236">
        <f>IF(N123="snížená",J123,0)</f>
        <v>0</v>
      </c>
      <c r="BG123" s="236">
        <f>IF(N123="zákl. přenesená",J123,0)</f>
        <v>0</v>
      </c>
      <c r="BH123" s="236">
        <f>IF(N123="sníž. přenesená",J123,0)</f>
        <v>0</v>
      </c>
      <c r="BI123" s="236">
        <f>IF(N123="nulová",J123,0)</f>
        <v>0</v>
      </c>
      <c r="BJ123" s="13" t="s">
        <v>86</v>
      </c>
      <c r="BK123" s="236">
        <f>ROUND(I123*H123,2)</f>
        <v>0</v>
      </c>
      <c r="BL123" s="13" t="s">
        <v>629</v>
      </c>
      <c r="BM123" s="235" t="s">
        <v>637</v>
      </c>
    </row>
    <row r="124" s="11" customFormat="1" ht="25.92" customHeight="1">
      <c r="A124" s="11"/>
      <c r="B124" s="209"/>
      <c r="C124" s="210"/>
      <c r="D124" s="211" t="s">
        <v>77</v>
      </c>
      <c r="E124" s="212" t="s">
        <v>638</v>
      </c>
      <c r="F124" s="212" t="s">
        <v>627</v>
      </c>
      <c r="G124" s="210"/>
      <c r="H124" s="210"/>
      <c r="I124" s="213"/>
      <c r="J124" s="214">
        <f>BK124</f>
        <v>0</v>
      </c>
      <c r="K124" s="210"/>
      <c r="L124" s="215"/>
      <c r="M124" s="216"/>
      <c r="N124" s="217"/>
      <c r="O124" s="217"/>
      <c r="P124" s="218">
        <f>P125</f>
        <v>0</v>
      </c>
      <c r="Q124" s="217"/>
      <c r="R124" s="218">
        <f>R125</f>
        <v>0</v>
      </c>
      <c r="S124" s="217"/>
      <c r="T124" s="219">
        <f>T125</f>
        <v>0</v>
      </c>
      <c r="U124" s="11"/>
      <c r="V124" s="11"/>
      <c r="W124" s="11"/>
      <c r="X124" s="11"/>
      <c r="Y124" s="11"/>
      <c r="Z124" s="11"/>
      <c r="AA124" s="11"/>
      <c r="AB124" s="11"/>
      <c r="AC124" s="11"/>
      <c r="AD124" s="11"/>
      <c r="AE124" s="11"/>
      <c r="AR124" s="220" t="s">
        <v>147</v>
      </c>
      <c r="AT124" s="221" t="s">
        <v>77</v>
      </c>
      <c r="AU124" s="221" t="s">
        <v>78</v>
      </c>
      <c r="AY124" s="220" t="s">
        <v>131</v>
      </c>
      <c r="BK124" s="222">
        <f>BK125</f>
        <v>0</v>
      </c>
    </row>
    <row r="125" s="2" customFormat="1" ht="16.5" customHeight="1">
      <c r="A125" s="34"/>
      <c r="B125" s="35"/>
      <c r="C125" s="223" t="s">
        <v>137</v>
      </c>
      <c r="D125" s="223" t="s">
        <v>132</v>
      </c>
      <c r="E125" s="224" t="s">
        <v>639</v>
      </c>
      <c r="F125" s="225" t="s">
        <v>640</v>
      </c>
      <c r="G125" s="226" t="s">
        <v>628</v>
      </c>
      <c r="H125" s="227">
        <v>1</v>
      </c>
      <c r="I125" s="228"/>
      <c r="J125" s="229">
        <f>ROUND(I125*H125,2)</f>
        <v>0</v>
      </c>
      <c r="K125" s="230"/>
      <c r="L125" s="40"/>
      <c r="M125" s="231" t="s">
        <v>1</v>
      </c>
      <c r="N125" s="232" t="s">
        <v>43</v>
      </c>
      <c r="O125" s="87"/>
      <c r="P125" s="233">
        <f>O125*H125</f>
        <v>0</v>
      </c>
      <c r="Q125" s="233">
        <v>0</v>
      </c>
      <c r="R125" s="233">
        <f>Q125*H125</f>
        <v>0</v>
      </c>
      <c r="S125" s="233">
        <v>0</v>
      </c>
      <c r="T125" s="234">
        <f>S125*H125</f>
        <v>0</v>
      </c>
      <c r="U125" s="34"/>
      <c r="V125" s="34"/>
      <c r="W125" s="34"/>
      <c r="X125" s="34"/>
      <c r="Y125" s="34"/>
      <c r="Z125" s="34"/>
      <c r="AA125" s="34"/>
      <c r="AB125" s="34"/>
      <c r="AC125" s="34"/>
      <c r="AD125" s="34"/>
      <c r="AE125" s="34"/>
      <c r="AR125" s="235" t="s">
        <v>629</v>
      </c>
      <c r="AT125" s="235" t="s">
        <v>132</v>
      </c>
      <c r="AU125" s="235" t="s">
        <v>86</v>
      </c>
      <c r="AY125" s="13" t="s">
        <v>131</v>
      </c>
      <c r="BE125" s="236">
        <f>IF(N125="základní",J125,0)</f>
        <v>0</v>
      </c>
      <c r="BF125" s="236">
        <f>IF(N125="snížená",J125,0)</f>
        <v>0</v>
      </c>
      <c r="BG125" s="236">
        <f>IF(N125="zákl. přenesená",J125,0)</f>
        <v>0</v>
      </c>
      <c r="BH125" s="236">
        <f>IF(N125="sníž. přenesená",J125,0)</f>
        <v>0</v>
      </c>
      <c r="BI125" s="236">
        <f>IF(N125="nulová",J125,0)</f>
        <v>0</v>
      </c>
      <c r="BJ125" s="13" t="s">
        <v>86</v>
      </c>
      <c r="BK125" s="236">
        <f>ROUND(I125*H125,2)</f>
        <v>0</v>
      </c>
      <c r="BL125" s="13" t="s">
        <v>629</v>
      </c>
      <c r="BM125" s="235" t="s">
        <v>641</v>
      </c>
    </row>
    <row r="126" s="11" customFormat="1" ht="25.92" customHeight="1">
      <c r="A126" s="11"/>
      <c r="B126" s="209"/>
      <c r="C126" s="210"/>
      <c r="D126" s="211" t="s">
        <v>77</v>
      </c>
      <c r="E126" s="212" t="s">
        <v>642</v>
      </c>
      <c r="F126" s="212" t="s">
        <v>643</v>
      </c>
      <c r="G126" s="210"/>
      <c r="H126" s="210"/>
      <c r="I126" s="213"/>
      <c r="J126" s="214">
        <f>BK126</f>
        <v>0</v>
      </c>
      <c r="K126" s="210"/>
      <c r="L126" s="215"/>
      <c r="M126" s="216"/>
      <c r="N126" s="217"/>
      <c r="O126" s="217"/>
      <c r="P126" s="218">
        <f>P127</f>
        <v>0</v>
      </c>
      <c r="Q126" s="217"/>
      <c r="R126" s="218">
        <f>R127</f>
        <v>0</v>
      </c>
      <c r="S126" s="217"/>
      <c r="T126" s="219">
        <f>T127</f>
        <v>0</v>
      </c>
      <c r="U126" s="11"/>
      <c r="V126" s="11"/>
      <c r="W126" s="11"/>
      <c r="X126" s="11"/>
      <c r="Y126" s="11"/>
      <c r="Z126" s="11"/>
      <c r="AA126" s="11"/>
      <c r="AB126" s="11"/>
      <c r="AC126" s="11"/>
      <c r="AD126" s="11"/>
      <c r="AE126" s="11"/>
      <c r="AR126" s="220" t="s">
        <v>147</v>
      </c>
      <c r="AT126" s="221" t="s">
        <v>77</v>
      </c>
      <c r="AU126" s="221" t="s">
        <v>78</v>
      </c>
      <c r="AY126" s="220" t="s">
        <v>131</v>
      </c>
      <c r="BK126" s="222">
        <f>BK127</f>
        <v>0</v>
      </c>
    </row>
    <row r="127" s="2" customFormat="1" ht="16.5" customHeight="1">
      <c r="A127" s="34"/>
      <c r="B127" s="35"/>
      <c r="C127" s="223" t="s">
        <v>147</v>
      </c>
      <c r="D127" s="223" t="s">
        <v>132</v>
      </c>
      <c r="E127" s="224" t="s">
        <v>644</v>
      </c>
      <c r="F127" s="225" t="s">
        <v>645</v>
      </c>
      <c r="G127" s="226" t="s">
        <v>628</v>
      </c>
      <c r="H127" s="227">
        <v>1</v>
      </c>
      <c r="I127" s="228"/>
      <c r="J127" s="229">
        <f>ROUND(I127*H127,2)</f>
        <v>0</v>
      </c>
      <c r="K127" s="230"/>
      <c r="L127" s="40"/>
      <c r="M127" s="243" t="s">
        <v>1</v>
      </c>
      <c r="N127" s="244" t="s">
        <v>43</v>
      </c>
      <c r="O127" s="241"/>
      <c r="P127" s="245">
        <f>O127*H127</f>
        <v>0</v>
      </c>
      <c r="Q127" s="245">
        <v>0</v>
      </c>
      <c r="R127" s="245">
        <f>Q127*H127</f>
        <v>0</v>
      </c>
      <c r="S127" s="245">
        <v>0</v>
      </c>
      <c r="T127" s="246">
        <f>S127*H127</f>
        <v>0</v>
      </c>
      <c r="U127" s="34"/>
      <c r="V127" s="34"/>
      <c r="W127" s="34"/>
      <c r="X127" s="34"/>
      <c r="Y127" s="34"/>
      <c r="Z127" s="34"/>
      <c r="AA127" s="34"/>
      <c r="AB127" s="34"/>
      <c r="AC127" s="34"/>
      <c r="AD127" s="34"/>
      <c r="AE127" s="34"/>
      <c r="AR127" s="235" t="s">
        <v>629</v>
      </c>
      <c r="AT127" s="235" t="s">
        <v>132</v>
      </c>
      <c r="AU127" s="235" t="s">
        <v>86</v>
      </c>
      <c r="AY127" s="13" t="s">
        <v>131</v>
      </c>
      <c r="BE127" s="236">
        <f>IF(N127="základní",J127,0)</f>
        <v>0</v>
      </c>
      <c r="BF127" s="236">
        <f>IF(N127="snížená",J127,0)</f>
        <v>0</v>
      </c>
      <c r="BG127" s="236">
        <f>IF(N127="zákl. přenesená",J127,0)</f>
        <v>0</v>
      </c>
      <c r="BH127" s="236">
        <f>IF(N127="sníž. přenesená",J127,0)</f>
        <v>0</v>
      </c>
      <c r="BI127" s="236">
        <f>IF(N127="nulová",J127,0)</f>
        <v>0</v>
      </c>
      <c r="BJ127" s="13" t="s">
        <v>86</v>
      </c>
      <c r="BK127" s="236">
        <f>ROUND(I127*H127,2)</f>
        <v>0</v>
      </c>
      <c r="BL127" s="13" t="s">
        <v>629</v>
      </c>
      <c r="BM127" s="235" t="s">
        <v>646</v>
      </c>
    </row>
    <row r="128" s="2" customFormat="1" ht="6.96" customHeight="1">
      <c r="A128" s="34"/>
      <c r="B128" s="62"/>
      <c r="C128" s="63"/>
      <c r="D128" s="63"/>
      <c r="E128" s="63"/>
      <c r="F128" s="63"/>
      <c r="G128" s="63"/>
      <c r="H128" s="63"/>
      <c r="I128" s="179"/>
      <c r="J128" s="63"/>
      <c r="K128" s="63"/>
      <c r="L128" s="40"/>
      <c r="M128" s="34"/>
      <c r="O128" s="34"/>
      <c r="P128" s="34"/>
      <c r="Q128" s="34"/>
      <c r="R128" s="34"/>
      <c r="S128" s="34"/>
      <c r="T128" s="34"/>
      <c r="U128" s="34"/>
      <c r="V128" s="34"/>
      <c r="W128" s="34"/>
      <c r="X128" s="34"/>
      <c r="Y128" s="34"/>
      <c r="Z128" s="34"/>
      <c r="AA128" s="34"/>
      <c r="AB128" s="34"/>
      <c r="AC128" s="34"/>
      <c r="AD128" s="34"/>
      <c r="AE128" s="34"/>
    </row>
  </sheetData>
  <sheetProtection sheet="1" autoFilter="0" formatColumns="0" formatRows="0" objects="1" scenarios="1" spinCount="100000" saltValue="NMvvm5WXr4tdPB1gGJbqGcLb/KiiiATntIMNWgyxu/LkQr6wiznN9gGEQOCI/NkrMaL2rGAm89qPbbF250FJsg==" hashValue="Jeg8PeGwyDEpCqvsUGpr0hapVPjWr5bL5fHEuFXje1CFOmGTmZkLJNGGyLXsbt7ZZdr1ZT3FC4KVOKSSS+EfsQ==" algorithmName="SHA-512" password="CC35"/>
  <autoFilter ref="C118:K127"/>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PC_Dela\Ladislav</dc:creator>
  <cp:lastModifiedBy>PC_Dela\Ladislav</cp:lastModifiedBy>
  <dcterms:created xsi:type="dcterms:W3CDTF">2020-02-26T08:02:07Z</dcterms:created>
  <dcterms:modified xsi:type="dcterms:W3CDTF">2020-02-26T08:02:14Z</dcterms:modified>
</cp:coreProperties>
</file>