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08 - OPRAVA BALKÓ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'RS-019-008 - OPRAVA BALKÓ...'!$C$124:$K$172</definedName>
    <definedName name="_xlnm.Print_Area" localSheetId="1">'RS-019-008 - OPRAVA BALKÓ...'!$C$4:$J$76,'RS-019-008 - OPRAVA BALKÓ...'!$C$82:$J$108,'RS-019-008 - OPRAVA BALKÓ...'!$C$114:$K$172</definedName>
    <definedName name="_xlnm.Print_Titles" localSheetId="1">'RS-019-008 - OPRAVA BALKÓ...'!$124:$124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72"/>
  <c r="BH172"/>
  <c r="BG172"/>
  <c r="BF172"/>
  <c r="T172"/>
  <c r="T171"/>
  <c r="T170"/>
  <c r="R172"/>
  <c r="R171"/>
  <c r="R170"/>
  <c r="P172"/>
  <c r="P171"/>
  <c r="P170"/>
  <c r="BK172"/>
  <c r="BK171"/>
  <c r="J171"/>
  <c r="BK170"/>
  <c r="J170"/>
  <c r="J172"/>
  <c r="BE172"/>
  <c r="J107"/>
  <c r="J106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5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103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101"/>
  <c r="J100"/>
  <c r="BI141"/>
  <c r="BH141"/>
  <c r="BG141"/>
  <c r="BF141"/>
  <c r="T141"/>
  <c r="T140"/>
  <c r="R141"/>
  <c r="R140"/>
  <c r="P141"/>
  <c r="P140"/>
  <c r="BK141"/>
  <c r="BK140"/>
  <c r="J140"/>
  <c r="J141"/>
  <c r="BE141"/>
  <c r="J99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97"/>
  <c r="BI128"/>
  <c r="F35"/>
  <c i="1" r="BD95"/>
  <c i="2" r="BH128"/>
  <c r="F34"/>
  <c i="1" r="BC95"/>
  <c i="2" r="BG128"/>
  <c r="F33"/>
  <c i="1" r="BB95"/>
  <c i="2" r="BF128"/>
  <c r="J32"/>
  <c i="1" r="AW95"/>
  <c i="2" r="F32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4"/>
  <c r="J28"/>
  <c i="1" r="AG95"/>
  <c i="2" r="J128"/>
  <c r="BE128"/>
  <c r="J31"/>
  <c i="1" r="AV95"/>
  <c i="2" r="F31"/>
  <c i="1" r="AZ95"/>
  <c i="2" r="J96"/>
  <c r="J95"/>
  <c r="J122"/>
  <c r="J121"/>
  <c r="F121"/>
  <c r="F119"/>
  <c r="E117"/>
  <c r="J90"/>
  <c r="J89"/>
  <c r="F89"/>
  <c r="F87"/>
  <c r="E85"/>
  <c r="J37"/>
  <c r="J16"/>
  <c r="E16"/>
  <c r="F122"/>
  <c r="F90"/>
  <c r="J15"/>
  <c r="J10"/>
  <c r="J119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<sst xmlns="http://schemas.openxmlformats.org/spreadsheetml/2006/main">
  <si>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</si>
  <si>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</si>
  <si>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</si>
  <si>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</si>
  <si>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{af5abe16-741f-4b37-848d-ea3e77e2fe6b}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</si>
  <si>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</si>
  <si>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</si>
  <si>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</si>
  <si>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</si>
  <si>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</si>
  <si>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</si>
  <si>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</si>
  <si>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</si>
  <si>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</si>
  <si>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</si>
  <si>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</si>
  <si>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</si>
  <si>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</si>
  <si>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BALKÓNŮ A VÝMĚNA ZÁBRADLÍ NA BUDOVĚ DZU</t>
  </si>
  <si>
    <t>0,1</t>
  </si>
  <si>
    <t>KSO:</t>
  </si>
  <si>
    <t>CC-CZ:</t>
  </si>
  <si>
    <t>Místo:</t>
  </si>
  <si>
    <t>Studénka</t>
  </si>
  <si>
    <t>Datum:</t>
  </si>
  <si>
    <t>30. 4. 2019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</si>
  <si>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</si>
  <si>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</si>
  <si>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</si>
  <si>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</si>
  <si>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</si>
  <si>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</si>
  <si>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</si>
  <si>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</si>
  <si>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</si>
  <si>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</si>
  <si>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</si>
  <si>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</si>
  <si>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</si>
  <si>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</si>
  <si>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</si>
  <si>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</si>
  <si>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</si>
  <si>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</si>
  <si>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</si>
  <si>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</si>
  <si>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</si>
  <si>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</si>
  <si>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</si>
  <si>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</si>
  <si>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</si>
  <si>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</si>
  <si>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</si>
  <si>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</si>
  <si>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</si>
  <si>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</si>
  <si>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</si>
  <si>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</si>
  <si>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</si>
  <si>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</si>
  <si>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</si>
  <si>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</si>
  <si>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</si>
  <si>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</si>
  <si>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</si>
  <si>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</si>
  <si>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</si>
  <si>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</si>
  <si>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</si>
  <si>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</si>
  <si>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</si>
  <si>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</si>
  <si>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</si>
  <si>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</si>
  <si>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</si>
  <si>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</si>
  <si>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</si>
  <si>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</si>
  <si>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</si>
  <si>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</si>
  <si>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</si>
  <si>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</si>
  <si>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</si>
  <si>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</si>
  <si>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</si>
  <si>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</si>
  <si>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</si>
  <si>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</si>
  <si>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</si>
  <si>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</si>
  <si>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</si>
  <si>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</si>
  <si>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</si>
  <si>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</si>
  <si>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</si>
  <si>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</si>
  <si>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</si>
  <si>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</si>
  <si>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</si>
  <si>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</si>
  <si>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</si>
  <si>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</si>
  <si>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</si>
  <si>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</si>
  <si>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</si>
  <si>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</si>
  <si>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</si>
  <si>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</si>
  <si>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</si>
  <si>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</si>
  <si>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</si>
  <si>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</si>
  <si>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</si>
  <si>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</si>
  <si>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</si>
  <si>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</si>
  <si>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</si>
  <si>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</si>
  <si>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</si>
  <si>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</si>
  <si>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</si>
  <si>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</si>
  <si>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</si>
  <si>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</si>
  <si>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</si>
  <si>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</si>
  <si>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</si>
  <si>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</si>
  <si>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</si>
  <si>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</si>
  <si>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2019 01</t>
  </si>
  <si>
    <t>4</t>
  </si>
  <si>
    <t>-1923146432</t>
  </si>
  <si>
    <t>9</t>
  </si>
  <si>
    <t>Ostatní konstrukce a práce, bourání</t>
  </si>
  <si>
    <t>941111112</t>
  </si>
  <si>
    <t>Montáž lešení řadového trubkového lehkého s podlahami zatížení do 200 kg/m2 š do 0,9 m v do 25 m</t>
  </si>
  <si>
    <t>m2</t>
  </si>
  <si>
    <t>1065308235</t>
  </si>
  <si>
    <t>3</t>
  </si>
  <si>
    <t>941111212</t>
  </si>
  <si>
    <t>Příplatek k lešení řadovému trubkovému lehkému s podlahami š 0,9 m v 25 m za první a ZKD den použití</t>
  </si>
  <si>
    <t>663815152</t>
  </si>
  <si>
    <t>941111812</t>
  </si>
  <si>
    <t>Demontáž lešení řadového trubkového lehkého s podlahami zatížení do 200 kg/m2 š do 0,9 m v do 25 m</t>
  </si>
  <si>
    <t>-1340785705</t>
  </si>
  <si>
    <t>5</t>
  </si>
  <si>
    <t>952901111</t>
  </si>
  <si>
    <t>Vyčištění budov bytové a občanské výstavby při výšce podlaží do 4 m</t>
  </si>
  <si>
    <t>1192221159</t>
  </si>
  <si>
    <t>985131311</t>
  </si>
  <si>
    <t>Ruční dočištění ploch stěn, rubu kleneb a podlah ocelových kartáči</t>
  </si>
  <si>
    <t>-53229653</t>
  </si>
  <si>
    <t>997</t>
  </si>
  <si>
    <t>Přesun sutě</t>
  </si>
  <si>
    <t>7</t>
  </si>
  <si>
    <t>997013214</t>
  </si>
  <si>
    <t>Vnitrostaveništní doprava suti a vybouraných hmot pro budovy v do 15 m ručně</t>
  </si>
  <si>
    <t>t</t>
  </si>
  <si>
    <t>1160537858</t>
  </si>
  <si>
    <t>8</t>
  </si>
  <si>
    <t>997013501</t>
  </si>
  <si>
    <t>Odvoz suti a vybouraných hmot na skládku nebo meziskládku do 1 km se složením</t>
  </si>
  <si>
    <t>286484594</t>
  </si>
  <si>
    <t>997013509</t>
  </si>
  <si>
    <t>Příplatek k odvozu suti a vybouraných hmot na skládku ZKD 1 km přes 1 km</t>
  </si>
  <si>
    <t>1009596858</t>
  </si>
  <si>
    <t>997013831</t>
  </si>
  <si>
    <t>Poplatek za uložení na skládce (skládkovné) stavebního odpadu směsného kód odpadu 170 904</t>
  </si>
  <si>
    <t>795345629</t>
  </si>
  <si>
    <t>998</t>
  </si>
  <si>
    <t>Přesun hmot</t>
  </si>
  <si>
    <t>11</t>
  </si>
  <si>
    <t>998018003</t>
  </si>
  <si>
    <t>Přesun hmot ruční pro budovy v do 24 m</t>
  </si>
  <si>
    <t>1603645722</t>
  </si>
  <si>
    <t>PSV</t>
  </si>
  <si>
    <t>Práce a dodávky PSV</t>
  </si>
  <si>
    <t>711</t>
  </si>
  <si>
    <t>Izolace proti vodě, vlhkosti a plynům</t>
  </si>
  <si>
    <t>12</t>
  </si>
  <si>
    <t>711113115</t>
  </si>
  <si>
    <t>Izolace proti vlhkosti na vodorovné ploše za studena těsnicí hmotou dvousložkovou na bázi polymery modifikované živičné emulze</t>
  </si>
  <si>
    <t>16</t>
  </si>
  <si>
    <t>422311459</t>
  </si>
  <si>
    <t>13</t>
  </si>
  <si>
    <t>711113125</t>
  </si>
  <si>
    <t>Izolace proti vlhkosti na svislé ploše za studena těsnicí hmotou dvousložkovou na bázi polymery modifikované živičné emulze</t>
  </si>
  <si>
    <t>1680888442</t>
  </si>
  <si>
    <t>14</t>
  </si>
  <si>
    <t>998711203</t>
  </si>
  <si>
    <t>Přesun hmot procentní pro izolace proti vodě, vlhkosti a plynům v objektech v do 60 m</t>
  </si>
  <si>
    <t>%</t>
  </si>
  <si>
    <t>-1483225437</t>
  </si>
  <si>
    <t>712</t>
  </si>
  <si>
    <t>Povlakové krytiny</t>
  </si>
  <si>
    <t>712300832</t>
  </si>
  <si>
    <t>Odstranění povlakové krytiny střech do 10° dvouvrstvé</t>
  </si>
  <si>
    <t>-346819119</t>
  </si>
  <si>
    <t>712300843</t>
  </si>
  <si>
    <t>Odstranění povlakové krytiny střech do 10° od zbytkového asfaltového pásu odsekáním</t>
  </si>
  <si>
    <t>-1053625888</t>
  </si>
  <si>
    <t>764</t>
  </si>
  <si>
    <t>Konstrukce klempířské</t>
  </si>
  <si>
    <t>17</t>
  </si>
  <si>
    <t>764002811</t>
  </si>
  <si>
    <t>Demontáž okapového plechu do suti v krytině povlakové</t>
  </si>
  <si>
    <t>-1517216072</t>
  </si>
  <si>
    <t>18</t>
  </si>
  <si>
    <t>764222454</t>
  </si>
  <si>
    <t>Oplechování oblé okapové hrany z Al plechu rš 330 mm</t>
  </si>
  <si>
    <t>411218551</t>
  </si>
  <si>
    <t>19</t>
  </si>
  <si>
    <t>998764203</t>
  </si>
  <si>
    <t>Přesun hmot procentní pro konstrukce klempířské v objektech v do 24 m</t>
  </si>
  <si>
    <t>-112251591</t>
  </si>
  <si>
    <t>767</t>
  </si>
  <si>
    <t>Konstrukce zámečnické</t>
  </si>
  <si>
    <t>20</t>
  </si>
  <si>
    <t>767-001</t>
  </si>
  <si>
    <t>Zábradlí z ocelových profilů 50x50x2 - 30x30x2 mm - (1600+2200) x 1100 mm - výroba, montáž, povrchová úprava synt.nátěr</t>
  </si>
  <si>
    <t>kus</t>
  </si>
  <si>
    <t>-340235062</t>
  </si>
  <si>
    <t>767161814</t>
  </si>
  <si>
    <t xml:space="preserve">Demontáž zábradlí rovného nerozebíratelného hmotnosti 1m zábradlí přes 20 kg  (vč.dřev.výplně)</t>
  </si>
  <si>
    <t>75206096</t>
  </si>
  <si>
    <t>22</t>
  </si>
  <si>
    <t>998767203</t>
  </si>
  <si>
    <t>Přesun hmot procentní pro zámečnické konstrukce v objektech v do 24 m</t>
  </si>
  <si>
    <t>839590899</t>
  </si>
  <si>
    <t>771</t>
  </si>
  <si>
    <t>Podlahy z dlaždic</t>
  </si>
  <si>
    <t>23</t>
  </si>
  <si>
    <t>771111011</t>
  </si>
  <si>
    <t>Vysátí podkladu před pokládkou dlažby</t>
  </si>
  <si>
    <t>-716026455</t>
  </si>
  <si>
    <t>24</t>
  </si>
  <si>
    <t>771121011</t>
  </si>
  <si>
    <t>Nátěr penetrační na podlahu</t>
  </si>
  <si>
    <t>1737995477</t>
  </si>
  <si>
    <t>25</t>
  </si>
  <si>
    <t>771474112</t>
  </si>
  <si>
    <t>Montáž soklů z dlaždic keramických rovných flexibilní lepidlo v do 90 mm</t>
  </si>
  <si>
    <t>394281122</t>
  </si>
  <si>
    <t>26</t>
  </si>
  <si>
    <t>M</t>
  </si>
  <si>
    <t>LSS.TSAJB061</t>
  </si>
  <si>
    <t>sokl TAURUS GRANIT, 298 x 80 x 9 mm</t>
  </si>
  <si>
    <t>32</t>
  </si>
  <si>
    <t>-1903668355</t>
  </si>
  <si>
    <t>27</t>
  </si>
  <si>
    <t>771574112</t>
  </si>
  <si>
    <t>Montáž podlah keramických hladkých lepených flexibilním lepidlem do 12 ks/ m2</t>
  </si>
  <si>
    <t>1839129397</t>
  </si>
  <si>
    <t>28</t>
  </si>
  <si>
    <t>LSS.TAA35061</t>
  </si>
  <si>
    <t>dlaždice slinutá TAURUS GRANIT, 298 x 298 x 9 mm</t>
  </si>
  <si>
    <t>1557705070</t>
  </si>
  <si>
    <t>29</t>
  </si>
  <si>
    <t>771591115</t>
  </si>
  <si>
    <t>Podlahy spárování silikonem</t>
  </si>
  <si>
    <t>577100310</t>
  </si>
  <si>
    <t>30</t>
  </si>
  <si>
    <t>771591186</t>
  </si>
  <si>
    <t>Podlahy pracnější řezání keramických dlaždic do oblouku</t>
  </si>
  <si>
    <t>-1769545907</t>
  </si>
  <si>
    <t>31</t>
  </si>
  <si>
    <t>771591241</t>
  </si>
  <si>
    <t>Izolace těsnícími pásy vnitřní kout</t>
  </si>
  <si>
    <t>610048850</t>
  </si>
  <si>
    <t>771591264</t>
  </si>
  <si>
    <t>Izolace těsnícími pásy mezi podlahou a stěnou</t>
  </si>
  <si>
    <t>55901875</t>
  </si>
  <si>
    <t>33</t>
  </si>
  <si>
    <t>998771203</t>
  </si>
  <si>
    <t>Přesun hmot procentní pro podlahy z dlaždic v objektech v do 24 m</t>
  </si>
  <si>
    <t>513809220</t>
  </si>
  <si>
    <t>VRN</t>
  </si>
  <si>
    <t>Vedlejší rozpočtové náklady</t>
  </si>
  <si>
    <t>VRN9</t>
  </si>
  <si>
    <t>Ostatní náklady</t>
  </si>
  <si>
    <t>34</t>
  </si>
  <si>
    <t>090001000</t>
  </si>
  <si>
    <t>Ostatní náklady - zařízení staveniště, doprava</t>
  </si>
  <si>
    <t>1024</t>
  </si>
  <si>
    <t>650957048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</si>
</sst>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ht="24.96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ht="12" customHeight="1">
      <c r="B5" s="17"/>
      <c r="D5" s="21" t="s">
        <v>14</v>
      </c>
      <c r="K5" s="22" t="s">
        <v>15</v>
      </c>
      <c r="AR5" s="17"/>
      <c r="BE5" s="23" t="s">
        <v>16</v>
      </c>
      <c r="BS5" s="14" t="s">
        <v>6</v>
      </c>
    </row>
    <row r="6" ht="36.96" customHeight="1">
      <c r="B6" s="17"/>
      <c r="D6" s="24" t="s">
        <v>17</v>
      </c>
      <c r="K6" s="25" t="s">
        <v>18</v>
      </c>
      <c r="AR6" s="17"/>
      <c r="BE6" s="26"/>
      <c r="BS6" s="14" t="s">
        <v>19</v>
      </c>
    </row>
    <row r="7" ht="12" customHeight="1">
      <c r="B7" s="17"/>
      <c r="D7" s="27" t="s">
        <v>20</v>
      </c>
      <c r="K7" s="22" t="s">
        <v>1</v>
      </c>
      <c r="AK7" s="27" t="s">
        <v>21</v>
      </c>
      <c r="AN7" s="22" t="s">
        <v>1</v>
      </c>
      <c r="AR7" s="17"/>
      <c r="BE7" s="26"/>
      <c r="BS7" s="14" t="s">
        <v>8</v>
      </c>
    </row>
    <row r="8" ht="12" customHeight="1">
      <c r="B8" s="17"/>
      <c r="D8" s="27" t="s">
        <v>22</v>
      </c>
      <c r="K8" s="22" t="s">
        <v>23</v>
      </c>
      <c r="AK8" s="27" t="s">
        <v>24</v>
      </c>
      <c r="AN8" s="28" t="s">
        <v>25</v>
      </c>
      <c r="AR8" s="17"/>
      <c r="BE8" s="26"/>
      <c r="BS8" s="14" t="s">
        <v>26</v>
      </c>
    </row>
    <row r="9" ht="14.4" customHeight="1">
      <c r="B9" s="17"/>
      <c r="AR9" s="17"/>
      <c r="BE9" s="26"/>
      <c r="BS9" s="14" t="s">
        <v>27</v>
      </c>
    </row>
    <row r="10" ht="12" customHeight="1">
      <c r="B10" s="17"/>
      <c r="D10" s="27" t="s">
        <v>28</v>
      </c>
      <c r="AK10" s="27" t="s">
        <v>29</v>
      </c>
      <c r="AN10" s="22" t="s">
        <v>30</v>
      </c>
      <c r="AR10" s="17"/>
      <c r="BE10" s="26"/>
      <c r="BS10" s="14" t="s">
        <v>19</v>
      </c>
    </row>
    <row r="11" ht="18.48" customHeight="1">
      <c r="B11" s="17"/>
      <c r="E11" s="22" t="s">
        <v>31</v>
      </c>
      <c r="AK11" s="27" t="s">
        <v>32</v>
      </c>
      <c r="AN11" s="22" t="s">
        <v>33</v>
      </c>
      <c r="AR11" s="17"/>
      <c r="BE11" s="26"/>
      <c r="BS11" s="14" t="s">
        <v>19</v>
      </c>
    </row>
    <row r="12" ht="6.96" customHeight="1">
      <c r="B12" s="17"/>
      <c r="AR12" s="17"/>
      <c r="BE12" s="26"/>
      <c r="BS12" s="14" t="s">
        <v>19</v>
      </c>
    </row>
    <row r="13" ht="12" customHeight="1">
      <c r="B13" s="17"/>
      <c r="D13" s="27" t="s">
        <v>34</v>
      </c>
      <c r="AK13" s="27" t="s">
        <v>29</v>
      </c>
      <c r="AN13" s="29" t="s">
        <v>35</v>
      </c>
      <c r="AR13" s="17"/>
      <c r="BE13" s="26"/>
      <c r="BS13" s="14" t="s">
        <v>19</v>
      </c>
    </row>
    <row r="14">
      <c r="B14" s="17"/>
      <c r="E14" s="29" t="s">
        <v>35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32</v>
      </c>
      <c r="AN14" s="29" t="s">
        <v>35</v>
      </c>
      <c r="AR14" s="17"/>
      <c r="BE14" s="26"/>
      <c r="BS14" s="14" t="s">
        <v>19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36</v>
      </c>
      <c r="AK16" s="27" t="s">
        <v>29</v>
      </c>
      <c r="AN16" s="22" t="s">
        <v>37</v>
      </c>
      <c r="AR16" s="17"/>
      <c r="BE16" s="26"/>
      <c r="BS16" s="14" t="s">
        <v>3</v>
      </c>
    </row>
    <row r="17" ht="18.48" customHeight="1">
      <c r="B17" s="17"/>
      <c r="E17" s="22" t="s">
        <v>38</v>
      </c>
      <c r="AK17" s="27" t="s">
        <v>32</v>
      </c>
      <c r="AN17" s="22" t="s">
        <v>1</v>
      </c>
      <c r="AR17" s="17"/>
      <c r="BE17" s="26"/>
      <c r="BS17" s="14" t="s">
        <v>39</v>
      </c>
    </row>
    <row r="18" ht="6.96" customHeight="1">
      <c r="B18" s="17"/>
      <c r="AR18" s="17"/>
      <c r="BE18" s="26"/>
      <c r="BS18" s="14" t="s">
        <v>8</v>
      </c>
    </row>
    <row r="19" ht="12" customHeight="1">
      <c r="B19" s="17"/>
      <c r="D19" s="27" t="s">
        <v>40</v>
      </c>
      <c r="AK19" s="27" t="s">
        <v>29</v>
      </c>
      <c r="AN19" s="22" t="s">
        <v>1</v>
      </c>
      <c r="AR19" s="17"/>
      <c r="BE19" s="26"/>
      <c r="BS19" s="14" t="s">
        <v>8</v>
      </c>
    </row>
    <row r="20" ht="18.48" customHeight="1">
      <c r="B20" s="17"/>
      <c r="E20" s="22" t="s">
        <v>38</v>
      </c>
      <c r="AK20" s="27" t="s">
        <v>32</v>
      </c>
      <c r="AN20" s="22" t="s">
        <v>1</v>
      </c>
      <c r="AR20" s="17"/>
      <c r="BE20" s="26"/>
      <c r="BS20" s="14" t="s">
        <v>39</v>
      </c>
    </row>
    <row r="21" ht="6.96" customHeight="1">
      <c r="B21" s="17"/>
      <c r="AR21" s="17"/>
      <c r="BE21" s="26"/>
    </row>
    <row r="22" ht="12" customHeight="1">
      <c r="B22" s="17"/>
      <c r="D22" s="27" t="s">
        <v>41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1" customFormat="1" ht="25.92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>
        <f>ROUND(AG94,0)</f>
        <v>0</v>
      </c>
      <c r="AL26" s="35"/>
      <c r="AM26" s="35"/>
      <c r="AN26" s="35"/>
      <c r="AO26" s="35"/>
      <c r="AR26" s="33"/>
      <c r="BE26" s="26"/>
    </row>
    <row r="27" s="1" customFormat="1" ht="6.96" customHeight="1">
      <c r="B27" s="33"/>
      <c r="AR27" s="33"/>
      <c r="BE27" s="26"/>
    </row>
    <row r="28" s="1" customFormat="1">
      <c r="B28" s="33"/>
      <c r="L28" s="37" t="s">
        <v>43</v>
      </c>
      <c r="M28" s="37"/>
      <c r="N28" s="37"/>
      <c r="O28" s="37"/>
      <c r="P28" s="37"/>
      <c r="W28" s="37" t="s">
        <v>44</v>
      </c>
      <c r="X28" s="37"/>
      <c r="Y28" s="37"/>
      <c r="Z28" s="37"/>
      <c r="AA28" s="37"/>
      <c r="AB28" s="37"/>
      <c r="AC28" s="37"/>
      <c r="AD28" s="37"/>
      <c r="AE28" s="37"/>
      <c r="AK28" s="37" t="s">
        <v>45</v>
      </c>
      <c r="AL28" s="37"/>
      <c r="AM28" s="37"/>
      <c r="AN28" s="37"/>
      <c r="AO28" s="37"/>
      <c r="AR28" s="33"/>
      <c r="BE28" s="26"/>
    </row>
    <row r="29" s="2" customFormat="1" ht="14.4" customHeight="1">
      <c r="B29" s="38"/>
      <c r="D29" s="27" t="s">
        <v>46</v>
      </c>
      <c r="F29" s="27" t="s">
        <v>47</v>
      </c>
      <c r="L29" s="39">
        <v>0.20999999999999999</v>
      </c>
      <c r="M29" s="2"/>
      <c r="N29" s="2"/>
      <c r="O29" s="2"/>
      <c r="P29" s="2"/>
      <c r="W29" s="40">
        <f>ROUND(AZ94, 0)</f>
        <v>0</v>
      </c>
      <c r="X29" s="2"/>
      <c r="Y29" s="2"/>
      <c r="Z29" s="2"/>
      <c r="AA29" s="2"/>
      <c r="AB29" s="2"/>
      <c r="AC29" s="2"/>
      <c r="AD29" s="2"/>
      <c r="AE29" s="2"/>
      <c r="AK29" s="40">
        <f>ROUND(AV94, 0)</f>
        <v>0</v>
      </c>
      <c r="AL29" s="2"/>
      <c r="AM29" s="2"/>
      <c r="AN29" s="2"/>
      <c r="AO29" s="2"/>
      <c r="AR29" s="38"/>
      <c r="BE29" s="41"/>
    </row>
    <row r="30" s="2" customFormat="1" ht="14.4" customHeight="1">
      <c r="B30" s="38"/>
      <c r="F30" s="27" t="s">
        <v>48</v>
      </c>
      <c r="L30" s="39">
        <v>0.14999999999999999</v>
      </c>
      <c r="M30" s="2"/>
      <c r="N30" s="2"/>
      <c r="O30" s="2"/>
      <c r="P30" s="2"/>
      <c r="W30" s="40">
        <f>ROUND(BA94, 0)</f>
        <v>0</v>
      </c>
      <c r="X30" s="2"/>
      <c r="Y30" s="2"/>
      <c r="Z30" s="2"/>
      <c r="AA30" s="2"/>
      <c r="AB30" s="2"/>
      <c r="AC30" s="2"/>
      <c r="AD30" s="2"/>
      <c r="AE30" s="2"/>
      <c r="AK30" s="40">
        <f>ROUND(AW94, 0)</f>
        <v>0</v>
      </c>
      <c r="AL30" s="2"/>
      <c r="AM30" s="2"/>
      <c r="AN30" s="2"/>
      <c r="AO30" s="2"/>
      <c r="AR30" s="38"/>
      <c r="BE30" s="41"/>
    </row>
    <row r="31" hidden="1" s="2" customFormat="1" ht="14.4" customHeight="1">
      <c r="B31" s="38"/>
      <c r="F31" s="27" t="s">
        <v>49</v>
      </c>
      <c r="L31" s="39">
        <v>0.20999999999999999</v>
      </c>
      <c r="M31" s="2"/>
      <c r="N31" s="2"/>
      <c r="O31" s="2"/>
      <c r="P31" s="2"/>
      <c r="W31" s="40">
        <f>ROUND(BB94, 0)</f>
        <v>0</v>
      </c>
      <c r="X31" s="2"/>
      <c r="Y31" s="2"/>
      <c r="Z31" s="2"/>
      <c r="AA31" s="2"/>
      <c r="AB31" s="2"/>
      <c r="AC31" s="2"/>
      <c r="AD31" s="2"/>
      <c r="AE31" s="2"/>
      <c r="AK31" s="40">
        <v>0</v>
      </c>
      <c r="AL31" s="2"/>
      <c r="AM31" s="2"/>
      <c r="AN31" s="2"/>
      <c r="AO31" s="2"/>
      <c r="AR31" s="38"/>
      <c r="BE31" s="41"/>
    </row>
    <row r="32" hidden="1" s="2" customFormat="1" ht="14.4" customHeight="1">
      <c r="B32" s="38"/>
      <c r="F32" s="27" t="s">
        <v>50</v>
      </c>
      <c r="L32" s="39">
        <v>0.14999999999999999</v>
      </c>
      <c r="M32" s="2"/>
      <c r="N32" s="2"/>
      <c r="O32" s="2"/>
      <c r="P32" s="2"/>
      <c r="W32" s="40">
        <f>ROUND(BC94, 0)</f>
        <v>0</v>
      </c>
      <c r="X32" s="2"/>
      <c r="Y32" s="2"/>
      <c r="Z32" s="2"/>
      <c r="AA32" s="2"/>
      <c r="AB32" s="2"/>
      <c r="AC32" s="2"/>
      <c r="AD32" s="2"/>
      <c r="AE32" s="2"/>
      <c r="AK32" s="40">
        <v>0</v>
      </c>
      <c r="AL32" s="2"/>
      <c r="AM32" s="2"/>
      <c r="AN32" s="2"/>
      <c r="AO32" s="2"/>
      <c r="AR32" s="38"/>
      <c r="BE32" s="41"/>
    </row>
    <row r="33" hidden="1" s="2" customFormat="1" ht="14.4" customHeight="1">
      <c r="B33" s="38"/>
      <c r="F33" s="27" t="s">
        <v>51</v>
      </c>
      <c r="L33" s="39">
        <v>0</v>
      </c>
      <c r="M33" s="2"/>
      <c r="N33" s="2"/>
      <c r="O33" s="2"/>
      <c r="P33" s="2"/>
      <c r="W33" s="40">
        <f>ROUND(BD94, 0)</f>
        <v>0</v>
      </c>
      <c r="X33" s="2"/>
      <c r="Y33" s="2"/>
      <c r="Z33" s="2"/>
      <c r="AA33" s="2"/>
      <c r="AB33" s="2"/>
      <c r="AC33" s="2"/>
      <c r="AD33" s="2"/>
      <c r="AE33" s="2"/>
      <c r="AK33" s="40">
        <v>0</v>
      </c>
      <c r="AL33" s="2"/>
      <c r="AM33" s="2"/>
      <c r="AN33" s="2"/>
      <c r="AO33" s="2"/>
      <c r="AR33" s="38"/>
      <c r="BE33" s="41"/>
    </row>
    <row r="34" s="1" customFormat="1" ht="6.96" customHeight="1">
      <c r="B34" s="33"/>
      <c r="AR34" s="33"/>
      <c r="BE34" s="26"/>
    </row>
    <row r="35" s="1" customFormat="1" ht="25.92" customHeight="1">
      <c r="B35" s="33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46" t="s">
        <v>54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0</v>
      </c>
      <c r="AL35" s="44"/>
      <c r="AM35" s="44"/>
      <c r="AN35" s="44"/>
      <c r="AO35" s="48"/>
      <c r="AP35" s="42"/>
      <c r="AQ35" s="42"/>
      <c r="AR35" s="33"/>
    </row>
    <row r="36" s="1" customFormat="1" ht="6.96" customHeight="1">
      <c r="B36" s="33"/>
      <c r="AR36" s="33"/>
    </row>
    <row r="37" s="1" customFormat="1" ht="14.4" customHeight="1">
      <c r="B37" s="33"/>
      <c r="AR37" s="33"/>
    </row>
    <row r="38" ht="14.4" customHeight="1">
      <c r="B38" s="17"/>
      <c r="AR38" s="17"/>
    </row>
    <row r="39" ht="14.4" customHeight="1">
      <c r="B39" s="17"/>
      <c r="AR39" s="17"/>
    </row>
    <row r="40" ht="14.4" customHeight="1">
      <c r="B40" s="17"/>
      <c r="AR40" s="17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3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R49" s="33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3"/>
      <c r="D60" s="51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1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1" t="s">
        <v>57</v>
      </c>
      <c r="AI60" s="35"/>
      <c r="AJ60" s="35"/>
      <c r="AK60" s="35"/>
      <c r="AL60" s="35"/>
      <c r="AM60" s="51" t="s">
        <v>58</v>
      </c>
      <c r="AN60" s="35"/>
      <c r="AO60" s="35"/>
      <c r="AR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3"/>
      <c r="D64" s="49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9" t="s">
        <v>60</v>
      </c>
      <c r="AI64" s="50"/>
      <c r="AJ64" s="50"/>
      <c r="AK64" s="50"/>
      <c r="AL64" s="50"/>
      <c r="AM64" s="50"/>
      <c r="AN64" s="50"/>
      <c r="AO64" s="50"/>
      <c r="AR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3"/>
      <c r="D75" s="51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1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1" t="s">
        <v>57</v>
      </c>
      <c r="AI75" s="35"/>
      <c r="AJ75" s="35"/>
      <c r="AK75" s="35"/>
      <c r="AL75" s="35"/>
      <c r="AM75" s="51" t="s">
        <v>58</v>
      </c>
      <c r="AN75" s="35"/>
      <c r="AO75" s="35"/>
      <c r="AR75" s="33"/>
    </row>
    <row r="76" s="1" customFormat="1">
      <c r="B76" s="33"/>
      <c r="AR76" s="33"/>
    </row>
    <row r="77" s="1" customFormat="1" ht="6.96" customHeight="1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3"/>
    </row>
    <row r="82" s="1" customFormat="1" ht="24.96" customHeight="1">
      <c r="B82" s="33"/>
      <c r="C82" s="18" t="s">
        <v>61</v>
      </c>
      <c r="AR82" s="33"/>
    </row>
    <row r="83" s="1" customFormat="1" ht="6.96" customHeight="1">
      <c r="B83" s="33"/>
      <c r="AR83" s="33"/>
    </row>
    <row r="84" s="3" customFormat="1" ht="12" customHeight="1">
      <c r="B84" s="56"/>
      <c r="C84" s="27" t="s">
        <v>14</v>
      </c>
      <c r="L84" s="3" t="str">
        <f>K5</f>
        <v>RS-019-008</v>
      </c>
      <c r="AR84" s="56"/>
    </row>
    <row r="85" s="4" customFormat="1" ht="36.96" customHeight="1">
      <c r="B85" s="57"/>
      <c r="C85" s="58" t="s">
        <v>17</v>
      </c>
      <c r="L85" s="59" t="str">
        <f>K6</f>
        <v>OPRAVA BALKÓNŮ A VÝMĚNA ZÁBRADLÍ NA BUDOVĚ DZU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7"/>
    </row>
    <row r="86" s="1" customFormat="1" ht="6.96" customHeight="1">
      <c r="B86" s="33"/>
      <c r="AR86" s="33"/>
    </row>
    <row r="87" s="1" customFormat="1" ht="12" customHeight="1">
      <c r="B87" s="33"/>
      <c r="C87" s="27" t="s">
        <v>22</v>
      </c>
      <c r="L87" s="60" t="str">
        <f>IF(K8="","",K8)</f>
        <v>Studénka</v>
      </c>
      <c r="AI87" s="27" t="s">
        <v>24</v>
      </c>
      <c r="AM87" s="61" t="str">
        <f>IF(AN8= "","",AN8)</f>
        <v>30. 4. 2019</v>
      </c>
      <c r="AN87" s="61"/>
      <c r="AR87" s="33"/>
    </row>
    <row r="88" s="1" customFormat="1" ht="6.96" customHeight="1">
      <c r="B88" s="33"/>
      <c r="AR88" s="33"/>
    </row>
    <row r="89" s="1" customFormat="1" ht="15.15" customHeight="1">
      <c r="B89" s="33"/>
      <c r="C89" s="27" t="s">
        <v>28</v>
      </c>
      <c r="L89" s="3" t="str">
        <f>IF(E11= "","",E11)</f>
        <v>Město Studénka</v>
      </c>
      <c r="AI89" s="27" t="s">
        <v>36</v>
      </c>
      <c r="AM89" s="62" t="str">
        <f>IF(E17="","",E17)</f>
        <v>Renata Škopová</v>
      </c>
      <c r="AN89" s="3"/>
      <c r="AO89" s="3"/>
      <c r="AP89" s="3"/>
      <c r="AR89" s="33"/>
      <c r="AS89" s="63" t="s">
        <v>62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1" customFormat="1" ht="15.15" customHeight="1">
      <c r="B90" s="33"/>
      <c r="C90" s="27" t="s">
        <v>34</v>
      </c>
      <c r="L90" s="3" t="str">
        <f>IF(E14= "Vyplň údaj","",E14)</f>
        <v/>
      </c>
      <c r="AI90" s="27" t="s">
        <v>40</v>
      </c>
      <c r="AM90" s="62" t="str">
        <f>IF(E20="","",E20)</f>
        <v>Renata Škopová</v>
      </c>
      <c r="AN90" s="3"/>
      <c r="AO90" s="3"/>
      <c r="AP90" s="3"/>
      <c r="AR90" s="33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</row>
    <row r="91" s="1" customFormat="1" ht="10.8" customHeight="1">
      <c r="B91" s="33"/>
      <c r="AR91" s="33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1" customFormat="1" ht="29.28" customHeight="1">
      <c r="B92" s="33"/>
      <c r="C92" s="71" t="s">
        <v>63</v>
      </c>
      <c r="D92" s="72"/>
      <c r="E92" s="72"/>
      <c r="F92" s="72"/>
      <c r="G92" s="72"/>
      <c r="H92" s="73"/>
      <c r="I92" s="74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65</v>
      </c>
      <c r="AH92" s="72"/>
      <c r="AI92" s="72"/>
      <c r="AJ92" s="72"/>
      <c r="AK92" s="72"/>
      <c r="AL92" s="72"/>
      <c r="AM92" s="72"/>
      <c r="AN92" s="74" t="s">
        <v>66</v>
      </c>
      <c r="AO92" s="72"/>
      <c r="AP92" s="76"/>
      <c r="AQ92" s="77" t="s">
        <v>67</v>
      </c>
      <c r="AR92" s="33"/>
      <c r="AS92" s="78" t="s">
        <v>68</v>
      </c>
      <c r="AT92" s="79" t="s">
        <v>69</v>
      </c>
      <c r="AU92" s="79" t="s">
        <v>70</v>
      </c>
      <c r="AV92" s="79" t="s">
        <v>71</v>
      </c>
      <c r="AW92" s="79" t="s">
        <v>72</v>
      </c>
      <c r="AX92" s="79" t="s">
        <v>73</v>
      </c>
      <c r="AY92" s="79" t="s">
        <v>74</v>
      </c>
      <c r="AZ92" s="79" t="s">
        <v>75</v>
      </c>
      <c r="BA92" s="79" t="s">
        <v>76</v>
      </c>
      <c r="BB92" s="79" t="s">
        <v>77</v>
      </c>
      <c r="BC92" s="79" t="s">
        <v>78</v>
      </c>
      <c r="BD92" s="80" t="s">
        <v>79</v>
      </c>
    </row>
    <row r="93" s="1" customFormat="1" ht="10.8" customHeight="1">
      <c r="B93" s="33"/>
      <c r="AR93" s="33"/>
      <c r="AS93" s="81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="5" customFormat="1" ht="32.4" customHeight="1">
      <c r="B94" s="82"/>
      <c r="C94" s="83" t="s">
        <v>80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ROUND(AG95,0)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81</v>
      </c>
      <c r="BT94" s="92" t="s">
        <v>82</v>
      </c>
      <c r="BV94" s="92" t="s">
        <v>83</v>
      </c>
      <c r="BW94" s="92" t="s">
        <v>4</v>
      </c>
      <c r="BX94" s="92" t="s">
        <v>84</v>
      </c>
      <c r="CL94" s="92" t="s">
        <v>1</v>
      </c>
    </row>
    <row r="95" s="6" customFormat="1" ht="27" customHeight="1">
      <c r="A95" s="93" t="s">
        <v>85</v>
      </c>
      <c r="B95" s="94"/>
      <c r="C95" s="95"/>
      <c r="D95" s="96" t="s">
        <v>15</v>
      </c>
      <c r="E95" s="96"/>
      <c r="F95" s="96"/>
      <c r="G95" s="96"/>
      <c r="H95" s="96"/>
      <c r="I95" s="97"/>
      <c r="J95" s="96" t="s">
        <v>18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'RS-019-008 - OPRAVA BALKÓ...'!J28</f>
        <v>0</v>
      </c>
      <c r="AH95" s="97"/>
      <c r="AI95" s="97"/>
      <c r="AJ95" s="97"/>
      <c r="AK95" s="97"/>
      <c r="AL95" s="97"/>
      <c r="AM95" s="97"/>
      <c r="AN95" s="98">
        <f>SUM(AG95,AT95)</f>
        <v>0</v>
      </c>
      <c r="AO95" s="97"/>
      <c r="AP95" s="97"/>
      <c r="AQ95" s="99" t="s">
        <v>86</v>
      </c>
      <c r="AR95" s="94"/>
      <c r="AS95" s="100">
        <v>0</v>
      </c>
      <c r="AT95" s="101">
        <f>ROUND(SUM(AV95:AW95),0)</f>
        <v>0</v>
      </c>
      <c r="AU95" s="102">
        <f>'RS-019-008 - OPRAVA BALKÓ...'!P125</f>
        <v>0</v>
      </c>
      <c r="AV95" s="101">
        <f>'RS-019-008 - OPRAVA BALKÓ...'!J31</f>
        <v>0</v>
      </c>
      <c r="AW95" s="101">
        <f>'RS-019-008 - OPRAVA BALKÓ...'!J32</f>
        <v>0</v>
      </c>
      <c r="AX95" s="101">
        <f>'RS-019-008 - OPRAVA BALKÓ...'!J33</f>
        <v>0</v>
      </c>
      <c r="AY95" s="101">
        <f>'RS-019-008 - OPRAVA BALKÓ...'!J34</f>
        <v>0</v>
      </c>
      <c r="AZ95" s="101">
        <f>'RS-019-008 - OPRAVA BALKÓ...'!F31</f>
        <v>0</v>
      </c>
      <c r="BA95" s="101">
        <f>'RS-019-008 - OPRAVA BALKÓ...'!F32</f>
        <v>0</v>
      </c>
      <c r="BB95" s="101">
        <f>'RS-019-008 - OPRAVA BALKÓ...'!F33</f>
        <v>0</v>
      </c>
      <c r="BC95" s="101">
        <f>'RS-019-008 - OPRAVA BALKÓ...'!F34</f>
        <v>0</v>
      </c>
      <c r="BD95" s="103">
        <f>'RS-019-008 - OPRAVA BALKÓ...'!F35</f>
        <v>0</v>
      </c>
      <c r="BT95" s="104" t="s">
        <v>8</v>
      </c>
      <c r="BU95" s="104" t="s">
        <v>87</v>
      </c>
      <c r="BV95" s="104" t="s">
        <v>83</v>
      </c>
      <c r="BW95" s="104" t="s">
        <v>4</v>
      </c>
      <c r="BX95" s="104" t="s">
        <v>84</v>
      </c>
      <c r="CL95" s="104" t="s">
        <v>1</v>
      </c>
    </row>
    <row r="96" s="1" customFormat="1" ht="30" customHeight="1">
      <c r="B96" s="33"/>
      <c r="AR96" s="33"/>
    </row>
    <row r="97" s="1" customFormat="1" ht="6.96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3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RS-019-008 - OPRAVA BALKÓ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0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4</v>
      </c>
    </row>
    <row r="3" ht="6.96" customHeight="1">
      <c r="B3" s="15"/>
      <c r="C3" s="16"/>
      <c r="D3" s="16"/>
      <c r="E3" s="16"/>
      <c r="F3" s="16"/>
      <c r="G3" s="16"/>
      <c r="H3" s="16"/>
      <c r="I3" s="106"/>
      <c r="J3" s="16"/>
      <c r="K3" s="16"/>
      <c r="L3" s="17"/>
      <c r="AT3" s="14" t="s">
        <v>88</v>
      </c>
    </row>
    <row r="4" ht="24.96" customHeight="1">
      <c r="B4" s="17"/>
      <c r="D4" s="18" t="s">
        <v>89</v>
      </c>
      <c r="L4" s="17"/>
      <c r="M4" s="107" t="s">
        <v>11</v>
      </c>
      <c r="AT4" s="14" t="s">
        <v>3</v>
      </c>
    </row>
    <row r="5" ht="6.96" customHeight="1">
      <c r="B5" s="17"/>
      <c r="L5" s="17"/>
    </row>
    <row r="6" s="1" customFormat="1" ht="12" customHeight="1">
      <c r="B6" s="33"/>
      <c r="D6" s="27" t="s">
        <v>17</v>
      </c>
      <c r="I6" s="108"/>
      <c r="L6" s="33"/>
    </row>
    <row r="7" s="1" customFormat="1" ht="36.96" customHeight="1">
      <c r="B7" s="33"/>
      <c r="E7" s="59" t="s">
        <v>18</v>
      </c>
      <c r="F7" s="1"/>
      <c r="G7" s="1"/>
      <c r="H7" s="1"/>
      <c r="I7" s="108"/>
      <c r="L7" s="33"/>
    </row>
    <row r="8" s="1" customFormat="1">
      <c r="B8" s="33"/>
      <c r="I8" s="108"/>
      <c r="L8" s="33"/>
    </row>
    <row r="9" s="1" customFormat="1" ht="12" customHeight="1">
      <c r="B9" s="33"/>
      <c r="D9" s="27" t="s">
        <v>20</v>
      </c>
      <c r="F9" s="22" t="s">
        <v>1</v>
      </c>
      <c r="I9" s="109" t="s">
        <v>21</v>
      </c>
      <c r="J9" s="22" t="s">
        <v>1</v>
      </c>
      <c r="L9" s="33"/>
    </row>
    <row r="10" s="1" customFormat="1" ht="12" customHeight="1">
      <c r="B10" s="33"/>
      <c r="D10" s="27" t="s">
        <v>22</v>
      </c>
      <c r="F10" s="22" t="s">
        <v>23</v>
      </c>
      <c r="I10" s="109" t="s">
        <v>24</v>
      </c>
      <c r="J10" s="61" t="str">
        <f>'Rekapitulace stavby'!AN8</f>
        <v>30. 4. 2019</v>
      </c>
      <c r="L10" s="33"/>
    </row>
    <row r="11" s="1" customFormat="1" ht="10.8" customHeight="1">
      <c r="B11" s="33"/>
      <c r="I11" s="108"/>
      <c r="L11" s="33"/>
    </row>
    <row r="12" s="1" customFormat="1" ht="12" customHeight="1">
      <c r="B12" s="33"/>
      <c r="D12" s="27" t="s">
        <v>28</v>
      </c>
      <c r="I12" s="109" t="s">
        <v>29</v>
      </c>
      <c r="J12" s="22" t="s">
        <v>30</v>
      </c>
      <c r="L12" s="33"/>
    </row>
    <row r="13" s="1" customFormat="1" ht="18" customHeight="1">
      <c r="B13" s="33"/>
      <c r="E13" s="22" t="s">
        <v>31</v>
      </c>
      <c r="I13" s="109" t="s">
        <v>32</v>
      </c>
      <c r="J13" s="22" t="s">
        <v>33</v>
      </c>
      <c r="L13" s="33"/>
    </row>
    <row r="14" s="1" customFormat="1" ht="6.96" customHeight="1">
      <c r="B14" s="33"/>
      <c r="I14" s="108"/>
      <c r="L14" s="33"/>
    </row>
    <row r="15" s="1" customFormat="1" ht="12" customHeight="1">
      <c r="B15" s="33"/>
      <c r="D15" s="27" t="s">
        <v>34</v>
      </c>
      <c r="I15" s="109" t="s">
        <v>29</v>
      </c>
      <c r="J15" s="28" t="str">
        <f>'Rekapitulace stavby'!AN13</f>
        <v>Vyplň údaj</v>
      </c>
      <c r="L15" s="33"/>
    </row>
    <row r="16" s="1" customFormat="1" ht="18" customHeight="1">
      <c r="B16" s="33"/>
      <c r="E16" s="28" t="str">
        <f>'Rekapitulace stavby'!E14</f>
        <v>Vyplň údaj</v>
      </c>
      <c r="F16" s="22"/>
      <c r="G16" s="22"/>
      <c r="H16" s="22"/>
      <c r="I16" s="109" t="s">
        <v>32</v>
      </c>
      <c r="J16" s="28" t="str">
        <f>'Rekapitulace stavby'!AN14</f>
        <v>Vyplň údaj</v>
      </c>
      <c r="L16" s="33"/>
    </row>
    <row r="17" s="1" customFormat="1" ht="6.96" customHeight="1">
      <c r="B17" s="33"/>
      <c r="I17" s="108"/>
      <c r="L17" s="33"/>
    </row>
    <row r="18" s="1" customFormat="1" ht="12" customHeight="1">
      <c r="B18" s="33"/>
      <c r="D18" s="27" t="s">
        <v>36</v>
      </c>
      <c r="I18" s="109" t="s">
        <v>29</v>
      </c>
      <c r="J18" s="22" t="s">
        <v>37</v>
      </c>
      <c r="L18" s="33"/>
    </row>
    <row r="19" s="1" customFormat="1" ht="18" customHeight="1">
      <c r="B19" s="33"/>
      <c r="E19" s="22" t="s">
        <v>38</v>
      </c>
      <c r="I19" s="109" t="s">
        <v>32</v>
      </c>
      <c r="J19" s="22" t="s">
        <v>1</v>
      </c>
      <c r="L19" s="33"/>
    </row>
    <row r="20" s="1" customFormat="1" ht="6.96" customHeight="1">
      <c r="B20" s="33"/>
      <c r="I20" s="108"/>
      <c r="L20" s="33"/>
    </row>
    <row r="21" s="1" customFormat="1" ht="12" customHeight="1">
      <c r="B21" s="33"/>
      <c r="D21" s="27" t="s">
        <v>40</v>
      </c>
      <c r="I21" s="109" t="s">
        <v>29</v>
      </c>
      <c r="J21" s="22" t="s">
        <v>1</v>
      </c>
      <c r="L21" s="33"/>
    </row>
    <row r="22" s="1" customFormat="1" ht="18" customHeight="1">
      <c r="B22" s="33"/>
      <c r="E22" s="22" t="s">
        <v>38</v>
      </c>
      <c r="I22" s="109" t="s">
        <v>32</v>
      </c>
      <c r="J22" s="22" t="s">
        <v>1</v>
      </c>
      <c r="L22" s="33"/>
    </row>
    <row r="23" s="1" customFormat="1" ht="6.96" customHeight="1">
      <c r="B23" s="33"/>
      <c r="I23" s="108"/>
      <c r="L23" s="33"/>
    </row>
    <row r="24" s="1" customFormat="1" ht="12" customHeight="1">
      <c r="B24" s="33"/>
      <c r="D24" s="27" t="s">
        <v>41</v>
      </c>
      <c r="I24" s="108"/>
      <c r="L24" s="33"/>
    </row>
    <row r="25" s="7" customFormat="1" ht="16.5" customHeight="1">
      <c r="B25" s="110"/>
      <c r="E25" s="31" t="s">
        <v>1</v>
      </c>
      <c r="F25" s="31"/>
      <c r="G25" s="31"/>
      <c r="H25" s="31"/>
      <c r="I25" s="111"/>
      <c r="L25" s="110"/>
    </row>
    <row r="26" s="1" customFormat="1" ht="6.96" customHeight="1">
      <c r="B26" s="33"/>
      <c r="I26" s="108"/>
      <c r="L26" s="33"/>
    </row>
    <row r="27" s="1" customFormat="1" ht="6.96" customHeight="1">
      <c r="B27" s="33"/>
      <c r="D27" s="65"/>
      <c r="E27" s="65"/>
      <c r="F27" s="65"/>
      <c r="G27" s="65"/>
      <c r="H27" s="65"/>
      <c r="I27" s="112"/>
      <c r="J27" s="65"/>
      <c r="K27" s="65"/>
      <c r="L27" s="33"/>
    </row>
    <row r="28" s="1" customFormat="1" ht="25.44" customHeight="1">
      <c r="B28" s="33"/>
      <c r="D28" s="113" t="s">
        <v>42</v>
      </c>
      <c r="I28" s="108"/>
      <c r="J28" s="86">
        <f>ROUND(J125, 0)</f>
        <v>0</v>
      </c>
      <c r="L28" s="33"/>
    </row>
    <row r="29" s="1" customFormat="1" ht="6.96" customHeight="1">
      <c r="B29" s="33"/>
      <c r="D29" s="65"/>
      <c r="E29" s="65"/>
      <c r="F29" s="65"/>
      <c r="G29" s="65"/>
      <c r="H29" s="65"/>
      <c r="I29" s="112"/>
      <c r="J29" s="65"/>
      <c r="K29" s="65"/>
      <c r="L29" s="33"/>
    </row>
    <row r="30" s="1" customFormat="1" ht="14.4" customHeight="1">
      <c r="B30" s="33"/>
      <c r="F30" s="37" t="s">
        <v>44</v>
      </c>
      <c r="I30" s="114" t="s">
        <v>43</v>
      </c>
      <c r="J30" s="37" t="s">
        <v>45</v>
      </c>
      <c r="L30" s="33"/>
    </row>
    <row r="31" s="1" customFormat="1" ht="14.4" customHeight="1">
      <c r="B31" s="33"/>
      <c r="D31" s="115" t="s">
        <v>46</v>
      </c>
      <c r="E31" s="27" t="s">
        <v>47</v>
      </c>
      <c r="F31" s="116">
        <f>ROUND((SUM(BE125:BE172)),  0)</f>
        <v>0</v>
      </c>
      <c r="I31" s="117">
        <v>0.20999999999999999</v>
      </c>
      <c r="J31" s="116">
        <f>ROUND(((SUM(BE125:BE172))*I31),  0)</f>
        <v>0</v>
      </c>
      <c r="L31" s="33"/>
    </row>
    <row r="32" s="1" customFormat="1" ht="14.4" customHeight="1">
      <c r="B32" s="33"/>
      <c r="E32" s="27" t="s">
        <v>48</v>
      </c>
      <c r="F32" s="116">
        <f>ROUND((SUM(BF125:BF172)),  0)</f>
        <v>0</v>
      </c>
      <c r="I32" s="117">
        <v>0.14999999999999999</v>
      </c>
      <c r="J32" s="116">
        <f>ROUND(((SUM(BF125:BF172))*I32),  0)</f>
        <v>0</v>
      </c>
      <c r="L32" s="33"/>
    </row>
    <row r="33" hidden="1" s="1" customFormat="1" ht="14.4" customHeight="1">
      <c r="B33" s="33"/>
      <c r="E33" s="27" t="s">
        <v>49</v>
      </c>
      <c r="F33" s="116">
        <f>ROUND((SUM(BG125:BG172)),  0)</f>
        <v>0</v>
      </c>
      <c r="I33" s="117">
        <v>0.20999999999999999</v>
      </c>
      <c r="J33" s="116">
        <f>0</f>
        <v>0</v>
      </c>
      <c r="L33" s="33"/>
    </row>
    <row r="34" hidden="1" s="1" customFormat="1" ht="14.4" customHeight="1">
      <c r="B34" s="33"/>
      <c r="E34" s="27" t="s">
        <v>50</v>
      </c>
      <c r="F34" s="116">
        <f>ROUND((SUM(BH125:BH172)),  0)</f>
        <v>0</v>
      </c>
      <c r="I34" s="117">
        <v>0.14999999999999999</v>
      </c>
      <c r="J34" s="116">
        <f>0</f>
        <v>0</v>
      </c>
      <c r="L34" s="33"/>
    </row>
    <row r="35" hidden="1" s="1" customFormat="1" ht="14.4" customHeight="1">
      <c r="B35" s="33"/>
      <c r="E35" s="27" t="s">
        <v>51</v>
      </c>
      <c r="F35" s="116">
        <f>ROUND((SUM(BI125:BI172)),  0)</f>
        <v>0</v>
      </c>
      <c r="I35" s="117">
        <v>0</v>
      </c>
      <c r="J35" s="116">
        <f>0</f>
        <v>0</v>
      </c>
      <c r="L35" s="33"/>
    </row>
    <row r="36" s="1" customFormat="1" ht="6.96" customHeight="1">
      <c r="B36" s="33"/>
      <c r="I36" s="108"/>
      <c r="L36" s="33"/>
    </row>
    <row r="37" s="1" customFormat="1" ht="25.44" customHeight="1">
      <c r="B37" s="33"/>
      <c r="C37" s="118"/>
      <c r="D37" s="119" t="s">
        <v>52</v>
      </c>
      <c r="E37" s="73"/>
      <c r="F37" s="73"/>
      <c r="G37" s="120" t="s">
        <v>53</v>
      </c>
      <c r="H37" s="121" t="s">
        <v>54</v>
      </c>
      <c r="I37" s="122"/>
      <c r="J37" s="123">
        <f>SUM(J28:J35)</f>
        <v>0</v>
      </c>
      <c r="K37" s="124"/>
      <c r="L37" s="33"/>
    </row>
    <row r="38" s="1" customFormat="1" ht="14.4" customHeight="1">
      <c r="B38" s="33"/>
      <c r="I38" s="108"/>
      <c r="L38" s="33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3"/>
      <c r="D50" s="49" t="s">
        <v>55</v>
      </c>
      <c r="E50" s="50"/>
      <c r="F50" s="50"/>
      <c r="G50" s="49" t="s">
        <v>56</v>
      </c>
      <c r="H50" s="50"/>
      <c r="I50" s="125"/>
      <c r="J50" s="50"/>
      <c r="K50" s="50"/>
      <c r="L50" s="3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3"/>
      <c r="D61" s="51" t="s">
        <v>57</v>
      </c>
      <c r="E61" s="35"/>
      <c r="F61" s="126" t="s">
        <v>58</v>
      </c>
      <c r="G61" s="51" t="s">
        <v>57</v>
      </c>
      <c r="H61" s="35"/>
      <c r="I61" s="127"/>
      <c r="J61" s="128" t="s">
        <v>58</v>
      </c>
      <c r="K61" s="35"/>
      <c r="L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3"/>
      <c r="D65" s="49" t="s">
        <v>59</v>
      </c>
      <c r="E65" s="50"/>
      <c r="F65" s="50"/>
      <c r="G65" s="49" t="s">
        <v>60</v>
      </c>
      <c r="H65" s="50"/>
      <c r="I65" s="125"/>
      <c r="J65" s="50"/>
      <c r="K65" s="50"/>
      <c r="L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3"/>
      <c r="D76" s="51" t="s">
        <v>57</v>
      </c>
      <c r="E76" s="35"/>
      <c r="F76" s="126" t="s">
        <v>58</v>
      </c>
      <c r="G76" s="51" t="s">
        <v>57</v>
      </c>
      <c r="H76" s="35"/>
      <c r="I76" s="127"/>
      <c r="J76" s="128" t="s">
        <v>58</v>
      </c>
      <c r="K76" s="35"/>
      <c r="L76" s="33"/>
    </row>
    <row r="77" s="1" customFormat="1" ht="14.4" customHeight="1">
      <c r="B77" s="52"/>
      <c r="C77" s="53"/>
      <c r="D77" s="53"/>
      <c r="E77" s="53"/>
      <c r="F77" s="53"/>
      <c r="G77" s="53"/>
      <c r="H77" s="53"/>
      <c r="I77" s="129"/>
      <c r="J77" s="53"/>
      <c r="K77" s="53"/>
      <c r="L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130"/>
      <c r="J81" s="55"/>
      <c r="K81" s="55"/>
      <c r="L81" s="33"/>
    </row>
    <row r="82" s="1" customFormat="1" ht="24.96" customHeight="1">
      <c r="B82" s="33"/>
      <c r="C82" s="18" t="s">
        <v>90</v>
      </c>
      <c r="I82" s="108"/>
      <c r="L82" s="33"/>
    </row>
    <row r="83" s="1" customFormat="1" ht="6.96" customHeight="1">
      <c r="B83" s="33"/>
      <c r="I83" s="108"/>
      <c r="L83" s="33"/>
    </row>
    <row r="84" s="1" customFormat="1" ht="12" customHeight="1">
      <c r="B84" s="33"/>
      <c r="C84" s="27" t="s">
        <v>17</v>
      </c>
      <c r="I84" s="108"/>
      <c r="L84" s="33"/>
    </row>
    <row r="85" s="1" customFormat="1" ht="16.5" customHeight="1">
      <c r="B85" s="33"/>
      <c r="E85" s="59" t="str">
        <f>E7</f>
        <v>OPRAVA BALKÓNŮ A VÝMĚNA ZÁBRADLÍ NA BUDOVĚ DZU</v>
      </c>
      <c r="F85" s="1"/>
      <c r="G85" s="1"/>
      <c r="H85" s="1"/>
      <c r="I85" s="108"/>
      <c r="L85" s="33"/>
    </row>
    <row r="86" s="1" customFormat="1" ht="6.96" customHeight="1">
      <c r="B86" s="33"/>
      <c r="I86" s="108"/>
      <c r="L86" s="33"/>
    </row>
    <row r="87" s="1" customFormat="1" ht="12" customHeight="1">
      <c r="B87" s="33"/>
      <c r="C87" s="27" t="s">
        <v>22</v>
      </c>
      <c r="F87" s="22" t="str">
        <f>F10</f>
        <v>Studénka</v>
      </c>
      <c r="I87" s="109" t="s">
        <v>24</v>
      </c>
      <c r="J87" s="61" t="str">
        <f>IF(J10="","",J10)</f>
        <v>30. 4. 2019</v>
      </c>
      <c r="L87" s="33"/>
    </row>
    <row r="88" s="1" customFormat="1" ht="6.96" customHeight="1">
      <c r="B88" s="33"/>
      <c r="I88" s="108"/>
      <c r="L88" s="33"/>
    </row>
    <row r="89" s="1" customFormat="1" ht="15.15" customHeight="1">
      <c r="B89" s="33"/>
      <c r="C89" s="27" t="s">
        <v>28</v>
      </c>
      <c r="F89" s="22" t="str">
        <f>E13</f>
        <v>Město Studénka</v>
      </c>
      <c r="I89" s="109" t="s">
        <v>36</v>
      </c>
      <c r="J89" s="31" t="str">
        <f>E19</f>
        <v>Renata Škopová</v>
      </c>
      <c r="L89" s="33"/>
    </row>
    <row r="90" s="1" customFormat="1" ht="15.15" customHeight="1">
      <c r="B90" s="33"/>
      <c r="C90" s="27" t="s">
        <v>34</v>
      </c>
      <c r="F90" s="22" t="str">
        <f>IF(E16="","",E16)</f>
        <v>Vyplň údaj</v>
      </c>
      <c r="I90" s="109" t="s">
        <v>40</v>
      </c>
      <c r="J90" s="31" t="str">
        <f>E22</f>
        <v>Renata Škopová</v>
      </c>
      <c r="L90" s="33"/>
    </row>
    <row r="91" s="1" customFormat="1" ht="10.32" customHeight="1">
      <c r="B91" s="33"/>
      <c r="I91" s="108"/>
      <c r="L91" s="33"/>
    </row>
    <row r="92" s="1" customFormat="1" ht="29.28" customHeight="1">
      <c r="B92" s="33"/>
      <c r="C92" s="131" t="s">
        <v>91</v>
      </c>
      <c r="D92" s="118"/>
      <c r="E92" s="118"/>
      <c r="F92" s="118"/>
      <c r="G92" s="118"/>
      <c r="H92" s="118"/>
      <c r="I92" s="132"/>
      <c r="J92" s="133" t="s">
        <v>92</v>
      </c>
      <c r="K92" s="118"/>
      <c r="L92" s="33"/>
    </row>
    <row r="93" s="1" customFormat="1" ht="10.32" customHeight="1">
      <c r="B93" s="33"/>
      <c r="I93" s="108"/>
      <c r="L93" s="33"/>
    </row>
    <row r="94" s="1" customFormat="1" ht="22.8" customHeight="1">
      <c r="B94" s="33"/>
      <c r="C94" s="134" t="s">
        <v>93</v>
      </c>
      <c r="I94" s="108"/>
      <c r="J94" s="86">
        <f>J125</f>
        <v>0</v>
      </c>
      <c r="L94" s="33"/>
      <c r="AU94" s="14" t="s">
        <v>94</v>
      </c>
    </row>
    <row r="95" s="8" customFormat="1" ht="24.96" customHeight="1">
      <c r="B95" s="135"/>
      <c r="D95" s="136" t="s">
        <v>95</v>
      </c>
      <c r="E95" s="137"/>
      <c r="F95" s="137"/>
      <c r="G95" s="137"/>
      <c r="H95" s="137"/>
      <c r="I95" s="138"/>
      <c r="J95" s="139">
        <f>J126</f>
        <v>0</v>
      </c>
      <c r="L95" s="135"/>
    </row>
    <row r="96" s="9" customFormat="1" ht="19.92" customHeight="1">
      <c r="B96" s="140"/>
      <c r="D96" s="141" t="s">
        <v>96</v>
      </c>
      <c r="E96" s="142"/>
      <c r="F96" s="142"/>
      <c r="G96" s="142"/>
      <c r="H96" s="142"/>
      <c r="I96" s="143"/>
      <c r="J96" s="144">
        <f>J127</f>
        <v>0</v>
      </c>
      <c r="L96" s="140"/>
    </row>
    <row r="97" s="9" customFormat="1" ht="19.92" customHeight="1">
      <c r="B97" s="140"/>
      <c r="D97" s="141" t="s">
        <v>97</v>
      </c>
      <c r="E97" s="142"/>
      <c r="F97" s="142"/>
      <c r="G97" s="142"/>
      <c r="H97" s="142"/>
      <c r="I97" s="143"/>
      <c r="J97" s="144">
        <f>J129</f>
        <v>0</v>
      </c>
      <c r="L97" s="140"/>
    </row>
    <row r="98" s="9" customFormat="1" ht="19.92" customHeight="1">
      <c r="B98" s="140"/>
      <c r="D98" s="141" t="s">
        <v>98</v>
      </c>
      <c r="E98" s="142"/>
      <c r="F98" s="142"/>
      <c r="G98" s="142"/>
      <c r="H98" s="142"/>
      <c r="I98" s="143"/>
      <c r="J98" s="144">
        <f>J135</f>
        <v>0</v>
      </c>
      <c r="L98" s="140"/>
    </row>
    <row r="99" s="9" customFormat="1" ht="19.92" customHeight="1">
      <c r="B99" s="140"/>
      <c r="D99" s="141" t="s">
        <v>99</v>
      </c>
      <c r="E99" s="142"/>
      <c r="F99" s="142"/>
      <c r="G99" s="142"/>
      <c r="H99" s="142"/>
      <c r="I99" s="143"/>
      <c r="J99" s="144">
        <f>J140</f>
        <v>0</v>
      </c>
      <c r="L99" s="140"/>
    </row>
    <row r="100" s="8" customFormat="1" ht="24.96" customHeight="1">
      <c r="B100" s="135"/>
      <c r="D100" s="136" t="s">
        <v>100</v>
      </c>
      <c r="E100" s="137"/>
      <c r="F100" s="137"/>
      <c r="G100" s="137"/>
      <c r="H100" s="137"/>
      <c r="I100" s="138"/>
      <c r="J100" s="139">
        <f>J142</f>
        <v>0</v>
      </c>
      <c r="L100" s="135"/>
    </row>
    <row r="101" s="9" customFormat="1" ht="19.92" customHeight="1">
      <c r="B101" s="140"/>
      <c r="D101" s="141" t="s">
        <v>101</v>
      </c>
      <c r="E101" s="142"/>
      <c r="F101" s="142"/>
      <c r="G101" s="142"/>
      <c r="H101" s="142"/>
      <c r="I101" s="143"/>
      <c r="J101" s="144">
        <f>J143</f>
        <v>0</v>
      </c>
      <c r="L101" s="140"/>
    </row>
    <row r="102" s="9" customFormat="1" ht="19.92" customHeight="1">
      <c r="B102" s="140"/>
      <c r="D102" s="141" t="s">
        <v>102</v>
      </c>
      <c r="E102" s="142"/>
      <c r="F102" s="142"/>
      <c r="G102" s="142"/>
      <c r="H102" s="142"/>
      <c r="I102" s="143"/>
      <c r="J102" s="144">
        <f>J147</f>
        <v>0</v>
      </c>
      <c r="L102" s="140"/>
    </row>
    <row r="103" s="9" customFormat="1" ht="19.92" customHeight="1">
      <c r="B103" s="140"/>
      <c r="D103" s="141" t="s">
        <v>103</v>
      </c>
      <c r="E103" s="142"/>
      <c r="F103" s="142"/>
      <c r="G103" s="142"/>
      <c r="H103" s="142"/>
      <c r="I103" s="143"/>
      <c r="J103" s="144">
        <f>J150</f>
        <v>0</v>
      </c>
      <c r="L103" s="140"/>
    </row>
    <row r="104" s="9" customFormat="1" ht="19.92" customHeight="1">
      <c r="B104" s="140"/>
      <c r="D104" s="141" t="s">
        <v>104</v>
      </c>
      <c r="E104" s="142"/>
      <c r="F104" s="142"/>
      <c r="G104" s="142"/>
      <c r="H104" s="142"/>
      <c r="I104" s="143"/>
      <c r="J104" s="144">
        <f>J154</f>
        <v>0</v>
      </c>
      <c r="L104" s="140"/>
    </row>
    <row r="105" s="9" customFormat="1" ht="19.92" customHeight="1">
      <c r="B105" s="140"/>
      <c r="D105" s="141" t="s">
        <v>105</v>
      </c>
      <c r="E105" s="142"/>
      <c r="F105" s="142"/>
      <c r="G105" s="142"/>
      <c r="H105" s="142"/>
      <c r="I105" s="143"/>
      <c r="J105" s="144">
        <f>J158</f>
        <v>0</v>
      </c>
      <c r="L105" s="140"/>
    </row>
    <row r="106" s="8" customFormat="1" ht="24.96" customHeight="1">
      <c r="B106" s="135"/>
      <c r="D106" s="136" t="s">
        <v>106</v>
      </c>
      <c r="E106" s="137"/>
      <c r="F106" s="137"/>
      <c r="G106" s="137"/>
      <c r="H106" s="137"/>
      <c r="I106" s="138"/>
      <c r="J106" s="139">
        <f>J170</f>
        <v>0</v>
      </c>
      <c r="L106" s="135"/>
    </row>
    <row r="107" s="9" customFormat="1" ht="19.92" customHeight="1">
      <c r="B107" s="140"/>
      <c r="D107" s="141" t="s">
        <v>107</v>
      </c>
      <c r="E107" s="142"/>
      <c r="F107" s="142"/>
      <c r="G107" s="142"/>
      <c r="H107" s="142"/>
      <c r="I107" s="143"/>
      <c r="J107" s="144">
        <f>J171</f>
        <v>0</v>
      </c>
      <c r="L107" s="140"/>
    </row>
    <row r="108" s="1" customFormat="1" ht="21.84" customHeight="1">
      <c r="B108" s="33"/>
      <c r="I108" s="108"/>
      <c r="L108" s="33"/>
    </row>
    <row r="109" s="1" customFormat="1" ht="6.96" customHeight="1">
      <c r="B109" s="52"/>
      <c r="C109" s="53"/>
      <c r="D109" s="53"/>
      <c r="E109" s="53"/>
      <c r="F109" s="53"/>
      <c r="G109" s="53"/>
      <c r="H109" s="53"/>
      <c r="I109" s="129"/>
      <c r="J109" s="53"/>
      <c r="K109" s="53"/>
      <c r="L109" s="33"/>
    </row>
    <row r="113" s="1" customFormat="1" ht="6.96" customHeight="1">
      <c r="B113" s="54"/>
      <c r="C113" s="55"/>
      <c r="D113" s="55"/>
      <c r="E113" s="55"/>
      <c r="F113" s="55"/>
      <c r="G113" s="55"/>
      <c r="H113" s="55"/>
      <c r="I113" s="130"/>
      <c r="J113" s="55"/>
      <c r="K113" s="55"/>
      <c r="L113" s="33"/>
    </row>
    <row r="114" s="1" customFormat="1" ht="24.96" customHeight="1">
      <c r="B114" s="33"/>
      <c r="C114" s="18" t="s">
        <v>108</v>
      </c>
      <c r="I114" s="108"/>
      <c r="L114" s="33"/>
    </row>
    <row r="115" s="1" customFormat="1" ht="6.96" customHeight="1">
      <c r="B115" s="33"/>
      <c r="I115" s="108"/>
      <c r="L115" s="33"/>
    </row>
    <row r="116" s="1" customFormat="1" ht="12" customHeight="1">
      <c r="B116" s="33"/>
      <c r="C116" s="27" t="s">
        <v>17</v>
      </c>
      <c r="I116" s="108"/>
      <c r="L116" s="33"/>
    </row>
    <row r="117" s="1" customFormat="1" ht="16.5" customHeight="1">
      <c r="B117" s="33"/>
      <c r="E117" s="59" t="str">
        <f>E7</f>
        <v>OPRAVA BALKÓNŮ A VÝMĚNA ZÁBRADLÍ NA BUDOVĚ DZU</v>
      </c>
      <c r="F117" s="1"/>
      <c r="G117" s="1"/>
      <c r="H117" s="1"/>
      <c r="I117" s="108"/>
      <c r="L117" s="33"/>
    </row>
    <row r="118" s="1" customFormat="1" ht="6.96" customHeight="1">
      <c r="B118" s="33"/>
      <c r="I118" s="108"/>
      <c r="L118" s="33"/>
    </row>
    <row r="119" s="1" customFormat="1" ht="12" customHeight="1">
      <c r="B119" s="33"/>
      <c r="C119" s="27" t="s">
        <v>22</v>
      </c>
      <c r="F119" s="22" t="str">
        <f>F10</f>
        <v>Studénka</v>
      </c>
      <c r="I119" s="109" t="s">
        <v>24</v>
      </c>
      <c r="J119" s="61" t="str">
        <f>IF(J10="","",J10)</f>
        <v>30. 4. 2019</v>
      </c>
      <c r="L119" s="33"/>
    </row>
    <row r="120" s="1" customFormat="1" ht="6.96" customHeight="1">
      <c r="B120" s="33"/>
      <c r="I120" s="108"/>
      <c r="L120" s="33"/>
    </row>
    <row r="121" s="1" customFormat="1" ht="15.15" customHeight="1">
      <c r="B121" s="33"/>
      <c r="C121" s="27" t="s">
        <v>28</v>
      </c>
      <c r="F121" s="22" t="str">
        <f>E13</f>
        <v>Město Studénka</v>
      </c>
      <c r="I121" s="109" t="s">
        <v>36</v>
      </c>
      <c r="J121" s="31" t="str">
        <f>E19</f>
        <v>Renata Škopová</v>
      </c>
      <c r="L121" s="33"/>
    </row>
    <row r="122" s="1" customFormat="1" ht="15.15" customHeight="1">
      <c r="B122" s="33"/>
      <c r="C122" s="27" t="s">
        <v>34</v>
      </c>
      <c r="F122" s="22" t="str">
        <f>IF(E16="","",E16)</f>
        <v>Vyplň údaj</v>
      </c>
      <c r="I122" s="109" t="s">
        <v>40</v>
      </c>
      <c r="J122" s="31" t="str">
        <f>E22</f>
        <v>Renata Škopová</v>
      </c>
      <c r="L122" s="33"/>
    </row>
    <row r="123" s="1" customFormat="1" ht="10.32" customHeight="1">
      <c r="B123" s="33"/>
      <c r="I123" s="108"/>
      <c r="L123" s="33"/>
    </row>
    <row r="124" s="10" customFormat="1" ht="29.28" customHeight="1">
      <c r="B124" s="145"/>
      <c r="C124" s="146" t="s">
        <v>109</v>
      </c>
      <c r="D124" s="147" t="s">
        <v>67</v>
      </c>
      <c r="E124" s="147" t="s">
        <v>63</v>
      </c>
      <c r="F124" s="147" t="s">
        <v>64</v>
      </c>
      <c r="G124" s="147" t="s">
        <v>110</v>
      </c>
      <c r="H124" s="147" t="s">
        <v>111</v>
      </c>
      <c r="I124" s="148" t="s">
        <v>112</v>
      </c>
      <c r="J124" s="149" t="s">
        <v>92</v>
      </c>
      <c r="K124" s="150" t="s">
        <v>113</v>
      </c>
      <c r="L124" s="145"/>
      <c r="M124" s="78" t="s">
        <v>1</v>
      </c>
      <c r="N124" s="79" t="s">
        <v>46</v>
      </c>
      <c r="O124" s="79" t="s">
        <v>114</v>
      </c>
      <c r="P124" s="79" t="s">
        <v>115</v>
      </c>
      <c r="Q124" s="79" t="s">
        <v>116</v>
      </c>
      <c r="R124" s="79" t="s">
        <v>117</v>
      </c>
      <c r="S124" s="79" t="s">
        <v>118</v>
      </c>
      <c r="T124" s="80" t="s">
        <v>119</v>
      </c>
    </row>
    <row r="125" s="1" customFormat="1" ht="22.8" customHeight="1">
      <c r="B125" s="33"/>
      <c r="C125" s="83" t="s">
        <v>120</v>
      </c>
      <c r="I125" s="108"/>
      <c r="J125" s="151">
        <f>BK125</f>
        <v>0</v>
      </c>
      <c r="L125" s="33"/>
      <c r="M125" s="81"/>
      <c r="N125" s="65"/>
      <c r="O125" s="65"/>
      <c r="P125" s="152">
        <f>P126+P142+P170</f>
        <v>0</v>
      </c>
      <c r="Q125" s="65"/>
      <c r="R125" s="152">
        <f>R126+R142+R170</f>
        <v>6.7881816999999982</v>
      </c>
      <c r="S125" s="65"/>
      <c r="T125" s="153">
        <f>T126+T142+T170</f>
        <v>6.8425520000000004</v>
      </c>
      <c r="AT125" s="14" t="s">
        <v>81</v>
      </c>
      <c r="AU125" s="14" t="s">
        <v>94</v>
      </c>
      <c r="BK125" s="154">
        <f>BK126+BK142+BK170</f>
        <v>0</v>
      </c>
    </row>
    <row r="126" s="11" customFormat="1" ht="25.92" customHeight="1">
      <c r="B126" s="155"/>
      <c r="D126" s="156" t="s">
        <v>81</v>
      </c>
      <c r="E126" s="157" t="s">
        <v>121</v>
      </c>
      <c r="F126" s="157" t="s">
        <v>122</v>
      </c>
      <c r="I126" s="158"/>
      <c r="J126" s="159">
        <f>BK126</f>
        <v>0</v>
      </c>
      <c r="L126" s="155"/>
      <c r="M126" s="160"/>
      <c r="N126" s="161"/>
      <c r="O126" s="161"/>
      <c r="P126" s="162">
        <f>P127+P129+P135+P140</f>
        <v>0</v>
      </c>
      <c r="Q126" s="161"/>
      <c r="R126" s="162">
        <f>R127+R129+R135+R140</f>
        <v>0.30977552000000003</v>
      </c>
      <c r="S126" s="161"/>
      <c r="T126" s="163">
        <f>T127+T129+T135+T140</f>
        <v>0</v>
      </c>
      <c r="AR126" s="156" t="s">
        <v>8</v>
      </c>
      <c r="AT126" s="164" t="s">
        <v>81</v>
      </c>
      <c r="AU126" s="164" t="s">
        <v>82</v>
      </c>
      <c r="AY126" s="156" t="s">
        <v>123</v>
      </c>
      <c r="BK126" s="165">
        <f>BK127+BK129+BK135+BK140</f>
        <v>0</v>
      </c>
    </row>
    <row r="127" s="11" customFormat="1" ht="22.8" customHeight="1">
      <c r="B127" s="155"/>
      <c r="D127" s="156" t="s">
        <v>81</v>
      </c>
      <c r="E127" s="166" t="s">
        <v>124</v>
      </c>
      <c r="F127" s="166" t="s">
        <v>125</v>
      </c>
      <c r="I127" s="158"/>
      <c r="J127" s="167">
        <f>BK127</f>
        <v>0</v>
      </c>
      <c r="L127" s="155"/>
      <c r="M127" s="160"/>
      <c r="N127" s="161"/>
      <c r="O127" s="161"/>
      <c r="P127" s="162">
        <f>P128</f>
        <v>0</v>
      </c>
      <c r="Q127" s="161"/>
      <c r="R127" s="162">
        <f>R128</f>
        <v>0.30256500000000003</v>
      </c>
      <c r="S127" s="161"/>
      <c r="T127" s="163">
        <f>T128</f>
        <v>0</v>
      </c>
      <c r="AR127" s="156" t="s">
        <v>8</v>
      </c>
      <c r="AT127" s="164" t="s">
        <v>81</v>
      </c>
      <c r="AU127" s="164" t="s">
        <v>8</v>
      </c>
      <c r="AY127" s="156" t="s">
        <v>123</v>
      </c>
      <c r="BK127" s="165">
        <f>BK128</f>
        <v>0</v>
      </c>
    </row>
    <row r="128" s="1" customFormat="1" ht="24" customHeight="1">
      <c r="B128" s="168"/>
      <c r="C128" s="169" t="s">
        <v>8</v>
      </c>
      <c r="D128" s="169" t="s">
        <v>126</v>
      </c>
      <c r="E128" s="170" t="s">
        <v>127</v>
      </c>
      <c r="F128" s="171" t="s">
        <v>128</v>
      </c>
      <c r="G128" s="172" t="s">
        <v>129</v>
      </c>
      <c r="H128" s="173">
        <v>201.71000000000001</v>
      </c>
      <c r="I128" s="174"/>
      <c r="J128" s="175">
        <f>ROUND(I128*H128,0)</f>
        <v>0</v>
      </c>
      <c r="K128" s="171" t="s">
        <v>130</v>
      </c>
      <c r="L128" s="33"/>
      <c r="M128" s="176" t="s">
        <v>1</v>
      </c>
      <c r="N128" s="177" t="s">
        <v>47</v>
      </c>
      <c r="O128" s="69"/>
      <c r="P128" s="178">
        <f>O128*H128</f>
        <v>0</v>
      </c>
      <c r="Q128" s="178">
        <v>0.0015</v>
      </c>
      <c r="R128" s="178">
        <f>Q128*H128</f>
        <v>0.30256500000000003</v>
      </c>
      <c r="S128" s="178">
        <v>0</v>
      </c>
      <c r="T128" s="179">
        <f>S128*H128</f>
        <v>0</v>
      </c>
      <c r="AR128" s="180" t="s">
        <v>131</v>
      </c>
      <c r="AT128" s="180" t="s">
        <v>126</v>
      </c>
      <c r="AU128" s="180" t="s">
        <v>88</v>
      </c>
      <c r="AY128" s="14" t="s">
        <v>123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8</v>
      </c>
      <c r="BK128" s="181">
        <f>ROUND(I128*H128,0)</f>
        <v>0</v>
      </c>
      <c r="BL128" s="14" t="s">
        <v>131</v>
      </c>
      <c r="BM128" s="180" t="s">
        <v>132</v>
      </c>
    </row>
    <row r="129" s="11" customFormat="1" ht="22.8" customHeight="1">
      <c r="B129" s="155"/>
      <c r="D129" s="156" t="s">
        <v>81</v>
      </c>
      <c r="E129" s="166" t="s">
        <v>133</v>
      </c>
      <c r="F129" s="166" t="s">
        <v>134</v>
      </c>
      <c r="I129" s="158"/>
      <c r="J129" s="167">
        <f>BK129</f>
        <v>0</v>
      </c>
      <c r="L129" s="155"/>
      <c r="M129" s="160"/>
      <c r="N129" s="161"/>
      <c r="O129" s="161"/>
      <c r="P129" s="162">
        <f>SUM(P130:P134)</f>
        <v>0</v>
      </c>
      <c r="Q129" s="161"/>
      <c r="R129" s="162">
        <f>SUM(R130:R134)</f>
        <v>0.0072105200000000006</v>
      </c>
      <c r="S129" s="161"/>
      <c r="T129" s="163">
        <f>SUM(T130:T134)</f>
        <v>0</v>
      </c>
      <c r="AR129" s="156" t="s">
        <v>8</v>
      </c>
      <c r="AT129" s="164" t="s">
        <v>81</v>
      </c>
      <c r="AU129" s="164" t="s">
        <v>8</v>
      </c>
      <c r="AY129" s="156" t="s">
        <v>123</v>
      </c>
      <c r="BK129" s="165">
        <f>SUM(BK130:BK134)</f>
        <v>0</v>
      </c>
    </row>
    <row r="130" s="1" customFormat="1" ht="24" customHeight="1">
      <c r="B130" s="168"/>
      <c r="C130" s="169" t="s">
        <v>88</v>
      </c>
      <c r="D130" s="169" t="s">
        <v>126</v>
      </c>
      <c r="E130" s="170" t="s">
        <v>135</v>
      </c>
      <c r="F130" s="171" t="s">
        <v>136</v>
      </c>
      <c r="G130" s="172" t="s">
        <v>137</v>
      </c>
      <c r="H130" s="173">
        <v>720</v>
      </c>
      <c r="I130" s="174"/>
      <c r="J130" s="175">
        <f>ROUND(I130*H130,0)</f>
        <v>0</v>
      </c>
      <c r="K130" s="171" t="s">
        <v>130</v>
      </c>
      <c r="L130" s="33"/>
      <c r="M130" s="176" t="s">
        <v>1</v>
      </c>
      <c r="N130" s="177" t="s">
        <v>47</v>
      </c>
      <c r="O130" s="6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180" t="s">
        <v>131</v>
      </c>
      <c r="AT130" s="180" t="s">
        <v>126</v>
      </c>
      <c r="AU130" s="180" t="s">
        <v>88</v>
      </c>
      <c r="AY130" s="14" t="s">
        <v>123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8</v>
      </c>
      <c r="BK130" s="181">
        <f>ROUND(I130*H130,0)</f>
        <v>0</v>
      </c>
      <c r="BL130" s="14" t="s">
        <v>131</v>
      </c>
      <c r="BM130" s="180" t="s">
        <v>138</v>
      </c>
    </row>
    <row r="131" s="1" customFormat="1" ht="24" customHeight="1">
      <c r="B131" s="168"/>
      <c r="C131" s="169" t="s">
        <v>139</v>
      </c>
      <c r="D131" s="169" t="s">
        <v>126</v>
      </c>
      <c r="E131" s="170" t="s">
        <v>140</v>
      </c>
      <c r="F131" s="171" t="s">
        <v>141</v>
      </c>
      <c r="G131" s="172" t="s">
        <v>137</v>
      </c>
      <c r="H131" s="173">
        <v>64800</v>
      </c>
      <c r="I131" s="174"/>
      <c r="J131" s="175">
        <f>ROUND(I131*H131,0)</f>
        <v>0</v>
      </c>
      <c r="K131" s="171" t="s">
        <v>130</v>
      </c>
      <c r="L131" s="33"/>
      <c r="M131" s="176" t="s">
        <v>1</v>
      </c>
      <c r="N131" s="177" t="s">
        <v>47</v>
      </c>
      <c r="O131" s="6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180" t="s">
        <v>131</v>
      </c>
      <c r="AT131" s="180" t="s">
        <v>126</v>
      </c>
      <c r="AU131" s="180" t="s">
        <v>88</v>
      </c>
      <c r="AY131" s="14" t="s">
        <v>123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4" t="s">
        <v>8</v>
      </c>
      <c r="BK131" s="181">
        <f>ROUND(I131*H131,0)</f>
        <v>0</v>
      </c>
      <c r="BL131" s="14" t="s">
        <v>131</v>
      </c>
      <c r="BM131" s="180" t="s">
        <v>142</v>
      </c>
    </row>
    <row r="132" s="1" customFormat="1" ht="24" customHeight="1">
      <c r="B132" s="168"/>
      <c r="C132" s="169" t="s">
        <v>131</v>
      </c>
      <c r="D132" s="169" t="s">
        <v>126</v>
      </c>
      <c r="E132" s="170" t="s">
        <v>143</v>
      </c>
      <c r="F132" s="171" t="s">
        <v>144</v>
      </c>
      <c r="G132" s="172" t="s">
        <v>137</v>
      </c>
      <c r="H132" s="173">
        <v>720</v>
      </c>
      <c r="I132" s="174"/>
      <c r="J132" s="175">
        <f>ROUND(I132*H132,0)</f>
        <v>0</v>
      </c>
      <c r="K132" s="171" t="s">
        <v>130</v>
      </c>
      <c r="L132" s="33"/>
      <c r="M132" s="176" t="s">
        <v>1</v>
      </c>
      <c r="N132" s="177" t="s">
        <v>47</v>
      </c>
      <c r="O132" s="69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AR132" s="180" t="s">
        <v>131</v>
      </c>
      <c r="AT132" s="180" t="s">
        <v>126</v>
      </c>
      <c r="AU132" s="180" t="s">
        <v>88</v>
      </c>
      <c r="AY132" s="14" t="s">
        <v>123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8</v>
      </c>
      <c r="BK132" s="181">
        <f>ROUND(I132*H132,0)</f>
        <v>0</v>
      </c>
      <c r="BL132" s="14" t="s">
        <v>131</v>
      </c>
      <c r="BM132" s="180" t="s">
        <v>145</v>
      </c>
    </row>
    <row r="133" s="1" customFormat="1" ht="24" customHeight="1">
      <c r="B133" s="168"/>
      <c r="C133" s="169" t="s">
        <v>146</v>
      </c>
      <c r="D133" s="169" t="s">
        <v>126</v>
      </c>
      <c r="E133" s="170" t="s">
        <v>147</v>
      </c>
      <c r="F133" s="171" t="s">
        <v>148</v>
      </c>
      <c r="G133" s="172" t="s">
        <v>137</v>
      </c>
      <c r="H133" s="173">
        <v>180.26300000000001</v>
      </c>
      <c r="I133" s="174"/>
      <c r="J133" s="175">
        <f>ROUND(I133*H133,0)</f>
        <v>0</v>
      </c>
      <c r="K133" s="171" t="s">
        <v>130</v>
      </c>
      <c r="L133" s="33"/>
      <c r="M133" s="176" t="s">
        <v>1</v>
      </c>
      <c r="N133" s="177" t="s">
        <v>47</v>
      </c>
      <c r="O133" s="69"/>
      <c r="P133" s="178">
        <f>O133*H133</f>
        <v>0</v>
      </c>
      <c r="Q133" s="178">
        <v>4.0000000000000003E-05</v>
      </c>
      <c r="R133" s="178">
        <f>Q133*H133</f>
        <v>0.0072105200000000006</v>
      </c>
      <c r="S133" s="178">
        <v>0</v>
      </c>
      <c r="T133" s="179">
        <f>S133*H133</f>
        <v>0</v>
      </c>
      <c r="AR133" s="180" t="s">
        <v>131</v>
      </c>
      <c r="AT133" s="180" t="s">
        <v>126</v>
      </c>
      <c r="AU133" s="180" t="s">
        <v>88</v>
      </c>
      <c r="AY133" s="14" t="s">
        <v>123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8</v>
      </c>
      <c r="BK133" s="181">
        <f>ROUND(I133*H133,0)</f>
        <v>0</v>
      </c>
      <c r="BL133" s="14" t="s">
        <v>131</v>
      </c>
      <c r="BM133" s="180" t="s">
        <v>149</v>
      </c>
    </row>
    <row r="134" s="1" customFormat="1" ht="24" customHeight="1">
      <c r="B134" s="168"/>
      <c r="C134" s="169" t="s">
        <v>124</v>
      </c>
      <c r="D134" s="169" t="s">
        <v>126</v>
      </c>
      <c r="E134" s="170" t="s">
        <v>150</v>
      </c>
      <c r="F134" s="171" t="s">
        <v>151</v>
      </c>
      <c r="G134" s="172" t="s">
        <v>137</v>
      </c>
      <c r="H134" s="173">
        <v>180.26300000000001</v>
      </c>
      <c r="I134" s="174"/>
      <c r="J134" s="175">
        <f>ROUND(I134*H134,0)</f>
        <v>0</v>
      </c>
      <c r="K134" s="171" t="s">
        <v>130</v>
      </c>
      <c r="L134" s="33"/>
      <c r="M134" s="176" t="s">
        <v>1</v>
      </c>
      <c r="N134" s="177" t="s">
        <v>47</v>
      </c>
      <c r="O134" s="69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AR134" s="180" t="s">
        <v>131</v>
      </c>
      <c r="AT134" s="180" t="s">
        <v>126</v>
      </c>
      <c r="AU134" s="180" t="s">
        <v>88</v>
      </c>
      <c r="AY134" s="14" t="s">
        <v>123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8</v>
      </c>
      <c r="BK134" s="181">
        <f>ROUND(I134*H134,0)</f>
        <v>0</v>
      </c>
      <c r="BL134" s="14" t="s">
        <v>131</v>
      </c>
      <c r="BM134" s="180" t="s">
        <v>152</v>
      </c>
    </row>
    <row r="135" s="11" customFormat="1" ht="22.8" customHeight="1">
      <c r="B135" s="155"/>
      <c r="D135" s="156" t="s">
        <v>81</v>
      </c>
      <c r="E135" s="166" t="s">
        <v>153</v>
      </c>
      <c r="F135" s="166" t="s">
        <v>154</v>
      </c>
      <c r="I135" s="158"/>
      <c r="J135" s="167">
        <f>BK135</f>
        <v>0</v>
      </c>
      <c r="L135" s="155"/>
      <c r="M135" s="160"/>
      <c r="N135" s="161"/>
      <c r="O135" s="161"/>
      <c r="P135" s="162">
        <f>SUM(P136:P139)</f>
        <v>0</v>
      </c>
      <c r="Q135" s="161"/>
      <c r="R135" s="162">
        <f>SUM(R136:R139)</f>
        <v>0</v>
      </c>
      <c r="S135" s="161"/>
      <c r="T135" s="163">
        <f>SUM(T136:T139)</f>
        <v>0</v>
      </c>
      <c r="AR135" s="156" t="s">
        <v>8</v>
      </c>
      <c r="AT135" s="164" t="s">
        <v>81</v>
      </c>
      <c r="AU135" s="164" t="s">
        <v>8</v>
      </c>
      <c r="AY135" s="156" t="s">
        <v>123</v>
      </c>
      <c r="BK135" s="165">
        <f>SUM(BK136:BK139)</f>
        <v>0</v>
      </c>
    </row>
    <row r="136" s="1" customFormat="1" ht="24" customHeight="1">
      <c r="B136" s="168"/>
      <c r="C136" s="169" t="s">
        <v>155</v>
      </c>
      <c r="D136" s="169" t="s">
        <v>126</v>
      </c>
      <c r="E136" s="170" t="s">
        <v>156</v>
      </c>
      <c r="F136" s="171" t="s">
        <v>157</v>
      </c>
      <c r="G136" s="172" t="s">
        <v>158</v>
      </c>
      <c r="H136" s="173">
        <v>6.843</v>
      </c>
      <c r="I136" s="174"/>
      <c r="J136" s="175">
        <f>ROUND(I136*H136,0)</f>
        <v>0</v>
      </c>
      <c r="K136" s="171" t="s">
        <v>130</v>
      </c>
      <c r="L136" s="33"/>
      <c r="M136" s="176" t="s">
        <v>1</v>
      </c>
      <c r="N136" s="177" t="s">
        <v>47</v>
      </c>
      <c r="O136" s="69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AR136" s="180" t="s">
        <v>131</v>
      </c>
      <c r="AT136" s="180" t="s">
        <v>126</v>
      </c>
      <c r="AU136" s="180" t="s">
        <v>88</v>
      </c>
      <c r="AY136" s="14" t="s">
        <v>123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8</v>
      </c>
      <c r="BK136" s="181">
        <f>ROUND(I136*H136,0)</f>
        <v>0</v>
      </c>
      <c r="BL136" s="14" t="s">
        <v>131</v>
      </c>
      <c r="BM136" s="180" t="s">
        <v>159</v>
      </c>
    </row>
    <row r="137" s="1" customFormat="1" ht="24" customHeight="1">
      <c r="B137" s="168"/>
      <c r="C137" s="169" t="s">
        <v>160</v>
      </c>
      <c r="D137" s="169" t="s">
        <v>126</v>
      </c>
      <c r="E137" s="170" t="s">
        <v>161</v>
      </c>
      <c r="F137" s="171" t="s">
        <v>162</v>
      </c>
      <c r="G137" s="172" t="s">
        <v>158</v>
      </c>
      <c r="H137" s="173">
        <v>6.843</v>
      </c>
      <c r="I137" s="174"/>
      <c r="J137" s="175">
        <f>ROUND(I137*H137,0)</f>
        <v>0</v>
      </c>
      <c r="K137" s="171" t="s">
        <v>130</v>
      </c>
      <c r="L137" s="33"/>
      <c r="M137" s="176" t="s">
        <v>1</v>
      </c>
      <c r="N137" s="177" t="s">
        <v>47</v>
      </c>
      <c r="O137" s="69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180" t="s">
        <v>131</v>
      </c>
      <c r="AT137" s="180" t="s">
        <v>126</v>
      </c>
      <c r="AU137" s="180" t="s">
        <v>88</v>
      </c>
      <c r="AY137" s="14" t="s">
        <v>123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4" t="s">
        <v>8</v>
      </c>
      <c r="BK137" s="181">
        <f>ROUND(I137*H137,0)</f>
        <v>0</v>
      </c>
      <c r="BL137" s="14" t="s">
        <v>131</v>
      </c>
      <c r="BM137" s="180" t="s">
        <v>163</v>
      </c>
    </row>
    <row r="138" s="1" customFormat="1" ht="24" customHeight="1">
      <c r="B138" s="168"/>
      <c r="C138" s="169" t="s">
        <v>133</v>
      </c>
      <c r="D138" s="169" t="s">
        <v>126</v>
      </c>
      <c r="E138" s="170" t="s">
        <v>164</v>
      </c>
      <c r="F138" s="171" t="s">
        <v>165</v>
      </c>
      <c r="G138" s="172" t="s">
        <v>158</v>
      </c>
      <c r="H138" s="173">
        <v>95.802000000000007</v>
      </c>
      <c r="I138" s="174"/>
      <c r="J138" s="175">
        <f>ROUND(I138*H138,0)</f>
        <v>0</v>
      </c>
      <c r="K138" s="171" t="s">
        <v>130</v>
      </c>
      <c r="L138" s="33"/>
      <c r="M138" s="176" t="s">
        <v>1</v>
      </c>
      <c r="N138" s="177" t="s">
        <v>47</v>
      </c>
      <c r="O138" s="69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80" t="s">
        <v>131</v>
      </c>
      <c r="AT138" s="180" t="s">
        <v>126</v>
      </c>
      <c r="AU138" s="180" t="s">
        <v>88</v>
      </c>
      <c r="AY138" s="14" t="s">
        <v>123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8</v>
      </c>
      <c r="BK138" s="181">
        <f>ROUND(I138*H138,0)</f>
        <v>0</v>
      </c>
      <c r="BL138" s="14" t="s">
        <v>131</v>
      </c>
      <c r="BM138" s="180" t="s">
        <v>166</v>
      </c>
    </row>
    <row r="139" s="1" customFormat="1" ht="24" customHeight="1">
      <c r="B139" s="168"/>
      <c r="C139" s="169" t="s">
        <v>26</v>
      </c>
      <c r="D139" s="169" t="s">
        <v>126</v>
      </c>
      <c r="E139" s="170" t="s">
        <v>167</v>
      </c>
      <c r="F139" s="171" t="s">
        <v>168</v>
      </c>
      <c r="G139" s="172" t="s">
        <v>158</v>
      </c>
      <c r="H139" s="173">
        <v>6.843</v>
      </c>
      <c r="I139" s="174"/>
      <c r="J139" s="175">
        <f>ROUND(I139*H139,0)</f>
        <v>0</v>
      </c>
      <c r="K139" s="171" t="s">
        <v>130</v>
      </c>
      <c r="L139" s="33"/>
      <c r="M139" s="176" t="s">
        <v>1</v>
      </c>
      <c r="N139" s="177" t="s">
        <v>47</v>
      </c>
      <c r="O139" s="69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80" t="s">
        <v>131</v>
      </c>
      <c r="AT139" s="180" t="s">
        <v>126</v>
      </c>
      <c r="AU139" s="180" t="s">
        <v>88</v>
      </c>
      <c r="AY139" s="14" t="s">
        <v>123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4" t="s">
        <v>8</v>
      </c>
      <c r="BK139" s="181">
        <f>ROUND(I139*H139,0)</f>
        <v>0</v>
      </c>
      <c r="BL139" s="14" t="s">
        <v>131</v>
      </c>
      <c r="BM139" s="180" t="s">
        <v>169</v>
      </c>
    </row>
    <row r="140" s="11" customFormat="1" ht="22.8" customHeight="1">
      <c r="B140" s="155"/>
      <c r="D140" s="156" t="s">
        <v>81</v>
      </c>
      <c r="E140" s="166" t="s">
        <v>170</v>
      </c>
      <c r="F140" s="166" t="s">
        <v>171</v>
      </c>
      <c r="I140" s="158"/>
      <c r="J140" s="167">
        <f>BK140</f>
        <v>0</v>
      </c>
      <c r="L140" s="155"/>
      <c r="M140" s="160"/>
      <c r="N140" s="161"/>
      <c r="O140" s="161"/>
      <c r="P140" s="162">
        <f>P141</f>
        <v>0</v>
      </c>
      <c r="Q140" s="161"/>
      <c r="R140" s="162">
        <f>R141</f>
        <v>0</v>
      </c>
      <c r="S140" s="161"/>
      <c r="T140" s="163">
        <f>T141</f>
        <v>0</v>
      </c>
      <c r="AR140" s="156" t="s">
        <v>8</v>
      </c>
      <c r="AT140" s="164" t="s">
        <v>81</v>
      </c>
      <c r="AU140" s="164" t="s">
        <v>8</v>
      </c>
      <c r="AY140" s="156" t="s">
        <v>123</v>
      </c>
      <c r="BK140" s="165">
        <f>BK141</f>
        <v>0</v>
      </c>
    </row>
    <row r="141" s="1" customFormat="1" ht="16.5" customHeight="1">
      <c r="B141" s="168"/>
      <c r="C141" s="169" t="s">
        <v>172</v>
      </c>
      <c r="D141" s="169" t="s">
        <v>126</v>
      </c>
      <c r="E141" s="170" t="s">
        <v>173</v>
      </c>
      <c r="F141" s="171" t="s">
        <v>174</v>
      </c>
      <c r="G141" s="172" t="s">
        <v>158</v>
      </c>
      <c r="H141" s="173">
        <v>0.31</v>
      </c>
      <c r="I141" s="174"/>
      <c r="J141" s="175">
        <f>ROUND(I141*H141,0)</f>
        <v>0</v>
      </c>
      <c r="K141" s="171" t="s">
        <v>130</v>
      </c>
      <c r="L141" s="33"/>
      <c r="M141" s="176" t="s">
        <v>1</v>
      </c>
      <c r="N141" s="177" t="s">
        <v>47</v>
      </c>
      <c r="O141" s="6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180" t="s">
        <v>131</v>
      </c>
      <c r="AT141" s="180" t="s">
        <v>126</v>
      </c>
      <c r="AU141" s="180" t="s">
        <v>88</v>
      </c>
      <c r="AY141" s="14" t="s">
        <v>123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4" t="s">
        <v>8</v>
      </c>
      <c r="BK141" s="181">
        <f>ROUND(I141*H141,0)</f>
        <v>0</v>
      </c>
      <c r="BL141" s="14" t="s">
        <v>131</v>
      </c>
      <c r="BM141" s="180" t="s">
        <v>175</v>
      </c>
    </row>
    <row r="142" s="11" customFormat="1" ht="25.92" customHeight="1">
      <c r="B142" s="155"/>
      <c r="D142" s="156" t="s">
        <v>81</v>
      </c>
      <c r="E142" s="157" t="s">
        <v>176</v>
      </c>
      <c r="F142" s="157" t="s">
        <v>177</v>
      </c>
      <c r="I142" s="158"/>
      <c r="J142" s="159">
        <f>BK142</f>
        <v>0</v>
      </c>
      <c r="L142" s="155"/>
      <c r="M142" s="160"/>
      <c r="N142" s="161"/>
      <c r="O142" s="161"/>
      <c r="P142" s="162">
        <f>P143+P147+P150+P154+P158</f>
        <v>0</v>
      </c>
      <c r="Q142" s="161"/>
      <c r="R142" s="162">
        <f>R143+R147+R150+R154+R158</f>
        <v>6.4784061799999986</v>
      </c>
      <c r="S142" s="161"/>
      <c r="T142" s="163">
        <f>T143+T147+T150+T154+T158</f>
        <v>6.8425520000000004</v>
      </c>
      <c r="AR142" s="156" t="s">
        <v>88</v>
      </c>
      <c r="AT142" s="164" t="s">
        <v>81</v>
      </c>
      <c r="AU142" s="164" t="s">
        <v>82</v>
      </c>
      <c r="AY142" s="156" t="s">
        <v>123</v>
      </c>
      <c r="BK142" s="165">
        <f>BK143+BK147+BK150+BK154+BK158</f>
        <v>0</v>
      </c>
    </row>
    <row r="143" s="11" customFormat="1" ht="22.8" customHeight="1">
      <c r="B143" s="155"/>
      <c r="D143" s="156" t="s">
        <v>81</v>
      </c>
      <c r="E143" s="166" t="s">
        <v>178</v>
      </c>
      <c r="F143" s="166" t="s">
        <v>179</v>
      </c>
      <c r="I143" s="158"/>
      <c r="J143" s="167">
        <f>BK143</f>
        <v>0</v>
      </c>
      <c r="L143" s="155"/>
      <c r="M143" s="160"/>
      <c r="N143" s="161"/>
      <c r="O143" s="161"/>
      <c r="P143" s="162">
        <f>SUM(P144:P146)</f>
        <v>0</v>
      </c>
      <c r="Q143" s="161"/>
      <c r="R143" s="162">
        <f>SUM(R144:R146)</f>
        <v>0.78560000000000008</v>
      </c>
      <c r="S143" s="161"/>
      <c r="T143" s="163">
        <f>SUM(T144:T146)</f>
        <v>0</v>
      </c>
      <c r="AR143" s="156" t="s">
        <v>88</v>
      </c>
      <c r="AT143" s="164" t="s">
        <v>81</v>
      </c>
      <c r="AU143" s="164" t="s">
        <v>8</v>
      </c>
      <c r="AY143" s="156" t="s">
        <v>123</v>
      </c>
      <c r="BK143" s="165">
        <f>SUM(BK144:BK146)</f>
        <v>0</v>
      </c>
    </row>
    <row r="144" s="1" customFormat="1" ht="36" customHeight="1">
      <c r="B144" s="168"/>
      <c r="C144" s="169" t="s">
        <v>180</v>
      </c>
      <c r="D144" s="169" t="s">
        <v>126</v>
      </c>
      <c r="E144" s="170" t="s">
        <v>181</v>
      </c>
      <c r="F144" s="171" t="s">
        <v>182</v>
      </c>
      <c r="G144" s="172" t="s">
        <v>137</v>
      </c>
      <c r="H144" s="173">
        <v>180.26300000000001</v>
      </c>
      <c r="I144" s="174"/>
      <c r="J144" s="175">
        <f>ROUND(I144*H144,0)</f>
        <v>0</v>
      </c>
      <c r="K144" s="171" t="s">
        <v>130</v>
      </c>
      <c r="L144" s="33"/>
      <c r="M144" s="176" t="s">
        <v>1</v>
      </c>
      <c r="N144" s="177" t="s">
        <v>47</v>
      </c>
      <c r="O144" s="69"/>
      <c r="P144" s="178">
        <f>O144*H144</f>
        <v>0</v>
      </c>
      <c r="Q144" s="178">
        <v>0.0040000000000000001</v>
      </c>
      <c r="R144" s="178">
        <f>Q144*H144</f>
        <v>0.72105200000000003</v>
      </c>
      <c r="S144" s="178">
        <v>0</v>
      </c>
      <c r="T144" s="179">
        <f>S144*H144</f>
        <v>0</v>
      </c>
      <c r="AR144" s="180" t="s">
        <v>183</v>
      </c>
      <c r="AT144" s="180" t="s">
        <v>126</v>
      </c>
      <c r="AU144" s="180" t="s">
        <v>88</v>
      </c>
      <c r="AY144" s="14" t="s">
        <v>123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8</v>
      </c>
      <c r="BK144" s="181">
        <f>ROUND(I144*H144,0)</f>
        <v>0</v>
      </c>
      <c r="BL144" s="14" t="s">
        <v>183</v>
      </c>
      <c r="BM144" s="180" t="s">
        <v>184</v>
      </c>
    </row>
    <row r="145" s="1" customFormat="1" ht="36" customHeight="1">
      <c r="B145" s="168"/>
      <c r="C145" s="169" t="s">
        <v>185</v>
      </c>
      <c r="D145" s="169" t="s">
        <v>126</v>
      </c>
      <c r="E145" s="170" t="s">
        <v>186</v>
      </c>
      <c r="F145" s="171" t="s">
        <v>187</v>
      </c>
      <c r="G145" s="172" t="s">
        <v>137</v>
      </c>
      <c r="H145" s="173">
        <v>16.137</v>
      </c>
      <c r="I145" s="174"/>
      <c r="J145" s="175">
        <f>ROUND(I145*H145,0)</f>
        <v>0</v>
      </c>
      <c r="K145" s="171" t="s">
        <v>130</v>
      </c>
      <c r="L145" s="33"/>
      <c r="M145" s="176" t="s">
        <v>1</v>
      </c>
      <c r="N145" s="177" t="s">
        <v>47</v>
      </c>
      <c r="O145" s="69"/>
      <c r="P145" s="178">
        <f>O145*H145</f>
        <v>0</v>
      </c>
      <c r="Q145" s="178">
        <v>0.0040000000000000001</v>
      </c>
      <c r="R145" s="178">
        <f>Q145*H145</f>
        <v>0.064548000000000008</v>
      </c>
      <c r="S145" s="178">
        <v>0</v>
      </c>
      <c r="T145" s="179">
        <f>S145*H145</f>
        <v>0</v>
      </c>
      <c r="AR145" s="180" t="s">
        <v>183</v>
      </c>
      <c r="AT145" s="180" t="s">
        <v>126</v>
      </c>
      <c r="AU145" s="180" t="s">
        <v>88</v>
      </c>
      <c r="AY145" s="14" t="s">
        <v>123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4" t="s">
        <v>8</v>
      </c>
      <c r="BK145" s="181">
        <f>ROUND(I145*H145,0)</f>
        <v>0</v>
      </c>
      <c r="BL145" s="14" t="s">
        <v>183</v>
      </c>
      <c r="BM145" s="180" t="s">
        <v>188</v>
      </c>
    </row>
    <row r="146" s="1" customFormat="1" ht="24" customHeight="1">
      <c r="B146" s="168"/>
      <c r="C146" s="169" t="s">
        <v>189</v>
      </c>
      <c r="D146" s="169" t="s">
        <v>126</v>
      </c>
      <c r="E146" s="170" t="s">
        <v>190</v>
      </c>
      <c r="F146" s="171" t="s">
        <v>191</v>
      </c>
      <c r="G146" s="172" t="s">
        <v>192</v>
      </c>
      <c r="H146" s="182"/>
      <c r="I146" s="174"/>
      <c r="J146" s="175">
        <f>ROUND(I146*H146,0)</f>
        <v>0</v>
      </c>
      <c r="K146" s="171" t="s">
        <v>130</v>
      </c>
      <c r="L146" s="33"/>
      <c r="M146" s="176" t="s">
        <v>1</v>
      </c>
      <c r="N146" s="177" t="s">
        <v>47</v>
      </c>
      <c r="O146" s="69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AR146" s="180" t="s">
        <v>183</v>
      </c>
      <c r="AT146" s="180" t="s">
        <v>126</v>
      </c>
      <c r="AU146" s="180" t="s">
        <v>88</v>
      </c>
      <c r="AY146" s="14" t="s">
        <v>123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8</v>
      </c>
      <c r="BK146" s="181">
        <f>ROUND(I146*H146,0)</f>
        <v>0</v>
      </c>
      <c r="BL146" s="14" t="s">
        <v>183</v>
      </c>
      <c r="BM146" s="180" t="s">
        <v>193</v>
      </c>
    </row>
    <row r="147" s="11" customFormat="1" ht="22.8" customHeight="1">
      <c r="B147" s="155"/>
      <c r="D147" s="156" t="s">
        <v>81</v>
      </c>
      <c r="E147" s="166" t="s">
        <v>194</v>
      </c>
      <c r="F147" s="166" t="s">
        <v>195</v>
      </c>
      <c r="I147" s="158"/>
      <c r="J147" s="167">
        <f>BK147</f>
        <v>0</v>
      </c>
      <c r="L147" s="155"/>
      <c r="M147" s="160"/>
      <c r="N147" s="161"/>
      <c r="O147" s="161"/>
      <c r="P147" s="162">
        <f>SUM(P148:P149)</f>
        <v>0</v>
      </c>
      <c r="Q147" s="161"/>
      <c r="R147" s="162">
        <f>SUM(R148:R149)</f>
        <v>0</v>
      </c>
      <c r="S147" s="161"/>
      <c r="T147" s="163">
        <f>SUM(T148:T149)</f>
        <v>2.1631560000000003</v>
      </c>
      <c r="AR147" s="156" t="s">
        <v>88</v>
      </c>
      <c r="AT147" s="164" t="s">
        <v>81</v>
      </c>
      <c r="AU147" s="164" t="s">
        <v>8</v>
      </c>
      <c r="AY147" s="156" t="s">
        <v>123</v>
      </c>
      <c r="BK147" s="165">
        <f>SUM(BK148:BK149)</f>
        <v>0</v>
      </c>
    </row>
    <row r="148" s="1" customFormat="1" ht="16.5" customHeight="1">
      <c r="B148" s="168"/>
      <c r="C148" s="169" t="s">
        <v>9</v>
      </c>
      <c r="D148" s="169" t="s">
        <v>126</v>
      </c>
      <c r="E148" s="170" t="s">
        <v>196</v>
      </c>
      <c r="F148" s="171" t="s">
        <v>197</v>
      </c>
      <c r="G148" s="172" t="s">
        <v>137</v>
      </c>
      <c r="H148" s="173">
        <v>180.26300000000001</v>
      </c>
      <c r="I148" s="174"/>
      <c r="J148" s="175">
        <f>ROUND(I148*H148,0)</f>
        <v>0</v>
      </c>
      <c r="K148" s="171" t="s">
        <v>130</v>
      </c>
      <c r="L148" s="33"/>
      <c r="M148" s="176" t="s">
        <v>1</v>
      </c>
      <c r="N148" s="177" t="s">
        <v>47</v>
      </c>
      <c r="O148" s="69"/>
      <c r="P148" s="178">
        <f>O148*H148</f>
        <v>0</v>
      </c>
      <c r="Q148" s="178">
        <v>0</v>
      </c>
      <c r="R148" s="178">
        <f>Q148*H148</f>
        <v>0</v>
      </c>
      <c r="S148" s="178">
        <v>0.01</v>
      </c>
      <c r="T148" s="179">
        <f>S148*H148</f>
        <v>1.8026300000000002</v>
      </c>
      <c r="AR148" s="180" t="s">
        <v>183</v>
      </c>
      <c r="AT148" s="180" t="s">
        <v>126</v>
      </c>
      <c r="AU148" s="180" t="s">
        <v>88</v>
      </c>
      <c r="AY148" s="14" t="s">
        <v>123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8</v>
      </c>
      <c r="BK148" s="181">
        <f>ROUND(I148*H148,0)</f>
        <v>0</v>
      </c>
      <c r="BL148" s="14" t="s">
        <v>183</v>
      </c>
      <c r="BM148" s="180" t="s">
        <v>198</v>
      </c>
    </row>
    <row r="149" s="1" customFormat="1" ht="24" customHeight="1">
      <c r="B149" s="168"/>
      <c r="C149" s="169" t="s">
        <v>183</v>
      </c>
      <c r="D149" s="169" t="s">
        <v>126</v>
      </c>
      <c r="E149" s="170" t="s">
        <v>199</v>
      </c>
      <c r="F149" s="171" t="s">
        <v>200</v>
      </c>
      <c r="G149" s="172" t="s">
        <v>137</v>
      </c>
      <c r="H149" s="173">
        <v>180.26300000000001</v>
      </c>
      <c r="I149" s="174"/>
      <c r="J149" s="175">
        <f>ROUND(I149*H149,0)</f>
        <v>0</v>
      </c>
      <c r="K149" s="171" t="s">
        <v>130</v>
      </c>
      <c r="L149" s="33"/>
      <c r="M149" s="176" t="s">
        <v>1</v>
      </c>
      <c r="N149" s="177" t="s">
        <v>47</v>
      </c>
      <c r="O149" s="69"/>
      <c r="P149" s="178">
        <f>O149*H149</f>
        <v>0</v>
      </c>
      <c r="Q149" s="178">
        <v>0</v>
      </c>
      <c r="R149" s="178">
        <f>Q149*H149</f>
        <v>0</v>
      </c>
      <c r="S149" s="178">
        <v>0.002</v>
      </c>
      <c r="T149" s="179">
        <f>S149*H149</f>
        <v>0.36052600000000001</v>
      </c>
      <c r="AR149" s="180" t="s">
        <v>183</v>
      </c>
      <c r="AT149" s="180" t="s">
        <v>126</v>
      </c>
      <c r="AU149" s="180" t="s">
        <v>88</v>
      </c>
      <c r="AY149" s="14" t="s">
        <v>123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4" t="s">
        <v>8</v>
      </c>
      <c r="BK149" s="181">
        <f>ROUND(I149*H149,0)</f>
        <v>0</v>
      </c>
      <c r="BL149" s="14" t="s">
        <v>183</v>
      </c>
      <c r="BM149" s="180" t="s">
        <v>201</v>
      </c>
    </row>
    <row r="150" s="11" customFormat="1" ht="22.8" customHeight="1">
      <c r="B150" s="155"/>
      <c r="D150" s="156" t="s">
        <v>81</v>
      </c>
      <c r="E150" s="166" t="s">
        <v>202</v>
      </c>
      <c r="F150" s="166" t="s">
        <v>203</v>
      </c>
      <c r="I150" s="158"/>
      <c r="J150" s="167">
        <f>BK150</f>
        <v>0</v>
      </c>
      <c r="L150" s="155"/>
      <c r="M150" s="160"/>
      <c r="N150" s="161"/>
      <c r="O150" s="161"/>
      <c r="P150" s="162">
        <f>SUM(P151:P153)</f>
        <v>0</v>
      </c>
      <c r="Q150" s="161"/>
      <c r="R150" s="162">
        <f>SUM(R151:R153)</f>
        <v>0.13284800000000002</v>
      </c>
      <c r="S150" s="161"/>
      <c r="T150" s="163">
        <f>SUM(T151:T153)</f>
        <v>0.30939600000000006</v>
      </c>
      <c r="AR150" s="156" t="s">
        <v>88</v>
      </c>
      <c r="AT150" s="164" t="s">
        <v>81</v>
      </c>
      <c r="AU150" s="164" t="s">
        <v>8</v>
      </c>
      <c r="AY150" s="156" t="s">
        <v>123</v>
      </c>
      <c r="BK150" s="165">
        <f>SUM(BK151:BK153)</f>
        <v>0</v>
      </c>
    </row>
    <row r="151" s="1" customFormat="1" ht="24" customHeight="1">
      <c r="B151" s="168"/>
      <c r="C151" s="169" t="s">
        <v>204</v>
      </c>
      <c r="D151" s="169" t="s">
        <v>126</v>
      </c>
      <c r="E151" s="170" t="s">
        <v>205</v>
      </c>
      <c r="F151" s="171" t="s">
        <v>206</v>
      </c>
      <c r="G151" s="172" t="s">
        <v>129</v>
      </c>
      <c r="H151" s="173">
        <v>174.80000000000001</v>
      </c>
      <c r="I151" s="174"/>
      <c r="J151" s="175">
        <f>ROUND(I151*H151,0)</f>
        <v>0</v>
      </c>
      <c r="K151" s="171" t="s">
        <v>130</v>
      </c>
      <c r="L151" s="33"/>
      <c r="M151" s="176" t="s">
        <v>1</v>
      </c>
      <c r="N151" s="177" t="s">
        <v>47</v>
      </c>
      <c r="O151" s="69"/>
      <c r="P151" s="178">
        <f>O151*H151</f>
        <v>0</v>
      </c>
      <c r="Q151" s="178">
        <v>0</v>
      </c>
      <c r="R151" s="178">
        <f>Q151*H151</f>
        <v>0</v>
      </c>
      <c r="S151" s="178">
        <v>0.0017700000000000001</v>
      </c>
      <c r="T151" s="179">
        <f>S151*H151</f>
        <v>0.30939600000000006</v>
      </c>
      <c r="AR151" s="180" t="s">
        <v>183</v>
      </c>
      <c r="AT151" s="180" t="s">
        <v>126</v>
      </c>
      <c r="AU151" s="180" t="s">
        <v>88</v>
      </c>
      <c r="AY151" s="14" t="s">
        <v>123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4" t="s">
        <v>8</v>
      </c>
      <c r="BK151" s="181">
        <f>ROUND(I151*H151,0)</f>
        <v>0</v>
      </c>
      <c r="BL151" s="14" t="s">
        <v>183</v>
      </c>
      <c r="BM151" s="180" t="s">
        <v>207</v>
      </c>
    </row>
    <row r="152" s="1" customFormat="1" ht="24" customHeight="1">
      <c r="B152" s="168"/>
      <c r="C152" s="169" t="s">
        <v>208</v>
      </c>
      <c r="D152" s="169" t="s">
        <v>126</v>
      </c>
      <c r="E152" s="170" t="s">
        <v>209</v>
      </c>
      <c r="F152" s="171" t="s">
        <v>210</v>
      </c>
      <c r="G152" s="172" t="s">
        <v>129</v>
      </c>
      <c r="H152" s="173">
        <v>174.80000000000001</v>
      </c>
      <c r="I152" s="174"/>
      <c r="J152" s="175">
        <f>ROUND(I152*H152,0)</f>
        <v>0</v>
      </c>
      <c r="K152" s="171" t="s">
        <v>130</v>
      </c>
      <c r="L152" s="33"/>
      <c r="M152" s="176" t="s">
        <v>1</v>
      </c>
      <c r="N152" s="177" t="s">
        <v>47</v>
      </c>
      <c r="O152" s="69"/>
      <c r="P152" s="178">
        <f>O152*H152</f>
        <v>0</v>
      </c>
      <c r="Q152" s="178">
        <v>0.00076000000000000004</v>
      </c>
      <c r="R152" s="178">
        <f>Q152*H152</f>
        <v>0.13284800000000002</v>
      </c>
      <c r="S152" s="178">
        <v>0</v>
      </c>
      <c r="T152" s="179">
        <f>S152*H152</f>
        <v>0</v>
      </c>
      <c r="AR152" s="180" t="s">
        <v>183</v>
      </c>
      <c r="AT152" s="180" t="s">
        <v>126</v>
      </c>
      <c r="AU152" s="180" t="s">
        <v>88</v>
      </c>
      <c r="AY152" s="14" t="s">
        <v>123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8</v>
      </c>
      <c r="BK152" s="181">
        <f>ROUND(I152*H152,0)</f>
        <v>0</v>
      </c>
      <c r="BL152" s="14" t="s">
        <v>183</v>
      </c>
      <c r="BM152" s="180" t="s">
        <v>211</v>
      </c>
    </row>
    <row r="153" s="1" customFormat="1" ht="24" customHeight="1">
      <c r="B153" s="168"/>
      <c r="C153" s="169" t="s">
        <v>212</v>
      </c>
      <c r="D153" s="169" t="s">
        <v>126</v>
      </c>
      <c r="E153" s="170" t="s">
        <v>213</v>
      </c>
      <c r="F153" s="171" t="s">
        <v>214</v>
      </c>
      <c r="G153" s="172" t="s">
        <v>192</v>
      </c>
      <c r="H153" s="182"/>
      <c r="I153" s="174"/>
      <c r="J153" s="175">
        <f>ROUND(I153*H153,0)</f>
        <v>0</v>
      </c>
      <c r="K153" s="171" t="s">
        <v>130</v>
      </c>
      <c r="L153" s="33"/>
      <c r="M153" s="176" t="s">
        <v>1</v>
      </c>
      <c r="N153" s="177" t="s">
        <v>47</v>
      </c>
      <c r="O153" s="69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AR153" s="180" t="s">
        <v>183</v>
      </c>
      <c r="AT153" s="180" t="s">
        <v>126</v>
      </c>
      <c r="AU153" s="180" t="s">
        <v>88</v>
      </c>
      <c r="AY153" s="14" t="s">
        <v>123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4" t="s">
        <v>8</v>
      </c>
      <c r="BK153" s="181">
        <f>ROUND(I153*H153,0)</f>
        <v>0</v>
      </c>
      <c r="BL153" s="14" t="s">
        <v>183</v>
      </c>
      <c r="BM153" s="180" t="s">
        <v>215</v>
      </c>
    </row>
    <row r="154" s="11" customFormat="1" ht="22.8" customHeight="1">
      <c r="B154" s="155"/>
      <c r="D154" s="156" t="s">
        <v>81</v>
      </c>
      <c r="E154" s="166" t="s">
        <v>216</v>
      </c>
      <c r="F154" s="166" t="s">
        <v>217</v>
      </c>
      <c r="I154" s="158"/>
      <c r="J154" s="167">
        <f>BK154</f>
        <v>0</v>
      </c>
      <c r="L154" s="155"/>
      <c r="M154" s="160"/>
      <c r="N154" s="161"/>
      <c r="O154" s="161"/>
      <c r="P154" s="162">
        <f>SUM(P155:P157)</f>
        <v>0</v>
      </c>
      <c r="Q154" s="161"/>
      <c r="R154" s="162">
        <f>SUM(R155:R157)</f>
        <v>0</v>
      </c>
      <c r="S154" s="161"/>
      <c r="T154" s="163">
        <f>SUM(T155:T157)</f>
        <v>4.3700000000000001</v>
      </c>
      <c r="AR154" s="156" t="s">
        <v>88</v>
      </c>
      <c r="AT154" s="164" t="s">
        <v>81</v>
      </c>
      <c r="AU154" s="164" t="s">
        <v>8</v>
      </c>
      <c r="AY154" s="156" t="s">
        <v>123</v>
      </c>
      <c r="BK154" s="165">
        <f>SUM(BK155:BK157)</f>
        <v>0</v>
      </c>
    </row>
    <row r="155" s="1" customFormat="1" ht="36" customHeight="1">
      <c r="B155" s="168"/>
      <c r="C155" s="169" t="s">
        <v>218</v>
      </c>
      <c r="D155" s="169" t="s">
        <v>126</v>
      </c>
      <c r="E155" s="170" t="s">
        <v>219</v>
      </c>
      <c r="F155" s="171" t="s">
        <v>220</v>
      </c>
      <c r="G155" s="172" t="s">
        <v>221</v>
      </c>
      <c r="H155" s="173">
        <v>46</v>
      </c>
      <c r="I155" s="174"/>
      <c r="J155" s="175">
        <f>ROUND(I155*H155,0)</f>
        <v>0</v>
      </c>
      <c r="K155" s="171" t="s">
        <v>1</v>
      </c>
      <c r="L155" s="33"/>
      <c r="M155" s="176" t="s">
        <v>1</v>
      </c>
      <c r="N155" s="177" t="s">
        <v>47</v>
      </c>
      <c r="O155" s="69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AR155" s="180" t="s">
        <v>183</v>
      </c>
      <c r="AT155" s="180" t="s">
        <v>126</v>
      </c>
      <c r="AU155" s="180" t="s">
        <v>88</v>
      </c>
      <c r="AY155" s="14" t="s">
        <v>123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8</v>
      </c>
      <c r="BK155" s="181">
        <f>ROUND(I155*H155,0)</f>
        <v>0</v>
      </c>
      <c r="BL155" s="14" t="s">
        <v>183</v>
      </c>
      <c r="BM155" s="180" t="s">
        <v>222</v>
      </c>
    </row>
    <row r="156" s="1" customFormat="1" ht="24" customHeight="1">
      <c r="B156" s="168"/>
      <c r="C156" s="169" t="s">
        <v>7</v>
      </c>
      <c r="D156" s="169" t="s">
        <v>126</v>
      </c>
      <c r="E156" s="170" t="s">
        <v>223</v>
      </c>
      <c r="F156" s="171" t="s">
        <v>224</v>
      </c>
      <c r="G156" s="172" t="s">
        <v>129</v>
      </c>
      <c r="H156" s="173">
        <v>174.80000000000001</v>
      </c>
      <c r="I156" s="174"/>
      <c r="J156" s="175">
        <f>ROUND(I156*H156,0)</f>
        <v>0</v>
      </c>
      <c r="K156" s="171" t="s">
        <v>130</v>
      </c>
      <c r="L156" s="33"/>
      <c r="M156" s="176" t="s">
        <v>1</v>
      </c>
      <c r="N156" s="177" t="s">
        <v>47</v>
      </c>
      <c r="O156" s="69"/>
      <c r="P156" s="178">
        <f>O156*H156</f>
        <v>0</v>
      </c>
      <c r="Q156" s="178">
        <v>0</v>
      </c>
      <c r="R156" s="178">
        <f>Q156*H156</f>
        <v>0</v>
      </c>
      <c r="S156" s="178">
        <v>0.025000000000000001</v>
      </c>
      <c r="T156" s="179">
        <f>S156*H156</f>
        <v>4.3700000000000001</v>
      </c>
      <c r="AR156" s="180" t="s">
        <v>183</v>
      </c>
      <c r="AT156" s="180" t="s">
        <v>126</v>
      </c>
      <c r="AU156" s="180" t="s">
        <v>88</v>
      </c>
      <c r="AY156" s="14" t="s">
        <v>123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8</v>
      </c>
      <c r="BK156" s="181">
        <f>ROUND(I156*H156,0)</f>
        <v>0</v>
      </c>
      <c r="BL156" s="14" t="s">
        <v>183</v>
      </c>
      <c r="BM156" s="180" t="s">
        <v>225</v>
      </c>
    </row>
    <row r="157" s="1" customFormat="1" ht="24" customHeight="1">
      <c r="B157" s="168"/>
      <c r="C157" s="169" t="s">
        <v>226</v>
      </c>
      <c r="D157" s="169" t="s">
        <v>126</v>
      </c>
      <c r="E157" s="170" t="s">
        <v>227</v>
      </c>
      <c r="F157" s="171" t="s">
        <v>228</v>
      </c>
      <c r="G157" s="172" t="s">
        <v>192</v>
      </c>
      <c r="H157" s="182"/>
      <c r="I157" s="174"/>
      <c r="J157" s="175">
        <f>ROUND(I157*H157,0)</f>
        <v>0</v>
      </c>
      <c r="K157" s="171" t="s">
        <v>130</v>
      </c>
      <c r="L157" s="33"/>
      <c r="M157" s="176" t="s">
        <v>1</v>
      </c>
      <c r="N157" s="177" t="s">
        <v>47</v>
      </c>
      <c r="O157" s="69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AR157" s="180" t="s">
        <v>183</v>
      </c>
      <c r="AT157" s="180" t="s">
        <v>126</v>
      </c>
      <c r="AU157" s="180" t="s">
        <v>88</v>
      </c>
      <c r="AY157" s="14" t="s">
        <v>123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4" t="s">
        <v>8</v>
      </c>
      <c r="BK157" s="181">
        <f>ROUND(I157*H157,0)</f>
        <v>0</v>
      </c>
      <c r="BL157" s="14" t="s">
        <v>183</v>
      </c>
      <c r="BM157" s="180" t="s">
        <v>229</v>
      </c>
    </row>
    <row r="158" s="11" customFormat="1" ht="22.8" customHeight="1">
      <c r="B158" s="155"/>
      <c r="D158" s="156" t="s">
        <v>81</v>
      </c>
      <c r="E158" s="166" t="s">
        <v>230</v>
      </c>
      <c r="F158" s="166" t="s">
        <v>231</v>
      </c>
      <c r="I158" s="158"/>
      <c r="J158" s="167">
        <f>BK158</f>
        <v>0</v>
      </c>
      <c r="L158" s="155"/>
      <c r="M158" s="160"/>
      <c r="N158" s="161"/>
      <c r="O158" s="161"/>
      <c r="P158" s="162">
        <f>SUM(P159:P169)</f>
        <v>0</v>
      </c>
      <c r="Q158" s="161"/>
      <c r="R158" s="162">
        <f>SUM(R159:R169)</f>
        <v>5.5599581799999989</v>
      </c>
      <c r="S158" s="161"/>
      <c r="T158" s="163">
        <f>SUM(T159:T169)</f>
        <v>0</v>
      </c>
      <c r="AR158" s="156" t="s">
        <v>88</v>
      </c>
      <c r="AT158" s="164" t="s">
        <v>81</v>
      </c>
      <c r="AU158" s="164" t="s">
        <v>8</v>
      </c>
      <c r="AY158" s="156" t="s">
        <v>123</v>
      </c>
      <c r="BK158" s="165">
        <f>SUM(BK159:BK169)</f>
        <v>0</v>
      </c>
    </row>
    <row r="159" s="1" customFormat="1" ht="16.5" customHeight="1">
      <c r="B159" s="168"/>
      <c r="C159" s="169" t="s">
        <v>232</v>
      </c>
      <c r="D159" s="169" t="s">
        <v>126</v>
      </c>
      <c r="E159" s="170" t="s">
        <v>233</v>
      </c>
      <c r="F159" s="171" t="s">
        <v>234</v>
      </c>
      <c r="G159" s="172" t="s">
        <v>137</v>
      </c>
      <c r="H159" s="173">
        <v>180.26300000000001</v>
      </c>
      <c r="I159" s="174"/>
      <c r="J159" s="175">
        <f>ROUND(I159*H159,0)</f>
        <v>0</v>
      </c>
      <c r="K159" s="171" t="s">
        <v>130</v>
      </c>
      <c r="L159" s="33"/>
      <c r="M159" s="176" t="s">
        <v>1</v>
      </c>
      <c r="N159" s="177" t="s">
        <v>47</v>
      </c>
      <c r="O159" s="69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AR159" s="180" t="s">
        <v>183</v>
      </c>
      <c r="AT159" s="180" t="s">
        <v>126</v>
      </c>
      <c r="AU159" s="180" t="s">
        <v>88</v>
      </c>
      <c r="AY159" s="14" t="s">
        <v>123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4" t="s">
        <v>8</v>
      </c>
      <c r="BK159" s="181">
        <f>ROUND(I159*H159,0)</f>
        <v>0</v>
      </c>
      <c r="BL159" s="14" t="s">
        <v>183</v>
      </c>
      <c r="BM159" s="180" t="s">
        <v>235</v>
      </c>
    </row>
    <row r="160" s="1" customFormat="1" ht="16.5" customHeight="1">
      <c r="B160" s="168"/>
      <c r="C160" s="169" t="s">
        <v>236</v>
      </c>
      <c r="D160" s="169" t="s">
        <v>126</v>
      </c>
      <c r="E160" s="170" t="s">
        <v>237</v>
      </c>
      <c r="F160" s="171" t="s">
        <v>238</v>
      </c>
      <c r="G160" s="172" t="s">
        <v>137</v>
      </c>
      <c r="H160" s="173">
        <v>180.26300000000001</v>
      </c>
      <c r="I160" s="174"/>
      <c r="J160" s="175">
        <f>ROUND(I160*H160,0)</f>
        <v>0</v>
      </c>
      <c r="K160" s="171" t="s">
        <v>130</v>
      </c>
      <c r="L160" s="33"/>
      <c r="M160" s="176" t="s">
        <v>1</v>
      </c>
      <c r="N160" s="177" t="s">
        <v>47</v>
      </c>
      <c r="O160" s="69"/>
      <c r="P160" s="178">
        <f>O160*H160</f>
        <v>0</v>
      </c>
      <c r="Q160" s="178">
        <v>0.00029999999999999997</v>
      </c>
      <c r="R160" s="178">
        <f>Q160*H160</f>
        <v>0.054078899999999999</v>
      </c>
      <c r="S160" s="178">
        <v>0</v>
      </c>
      <c r="T160" s="179">
        <f>S160*H160</f>
        <v>0</v>
      </c>
      <c r="AR160" s="180" t="s">
        <v>183</v>
      </c>
      <c r="AT160" s="180" t="s">
        <v>126</v>
      </c>
      <c r="AU160" s="180" t="s">
        <v>88</v>
      </c>
      <c r="AY160" s="14" t="s">
        <v>123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8</v>
      </c>
      <c r="BK160" s="181">
        <f>ROUND(I160*H160,0)</f>
        <v>0</v>
      </c>
      <c r="BL160" s="14" t="s">
        <v>183</v>
      </c>
      <c r="BM160" s="180" t="s">
        <v>239</v>
      </c>
    </row>
    <row r="161" s="1" customFormat="1" ht="24" customHeight="1">
      <c r="B161" s="168"/>
      <c r="C161" s="169" t="s">
        <v>240</v>
      </c>
      <c r="D161" s="169" t="s">
        <v>126</v>
      </c>
      <c r="E161" s="170" t="s">
        <v>241</v>
      </c>
      <c r="F161" s="171" t="s">
        <v>242</v>
      </c>
      <c r="G161" s="172" t="s">
        <v>129</v>
      </c>
      <c r="H161" s="173">
        <v>201.71000000000001</v>
      </c>
      <c r="I161" s="174"/>
      <c r="J161" s="175">
        <f>ROUND(I161*H161,0)</f>
        <v>0</v>
      </c>
      <c r="K161" s="171" t="s">
        <v>130</v>
      </c>
      <c r="L161" s="33"/>
      <c r="M161" s="176" t="s">
        <v>1</v>
      </c>
      <c r="N161" s="177" t="s">
        <v>47</v>
      </c>
      <c r="O161" s="69"/>
      <c r="P161" s="178">
        <f>O161*H161</f>
        <v>0</v>
      </c>
      <c r="Q161" s="178">
        <v>0.00042999999999999999</v>
      </c>
      <c r="R161" s="178">
        <f>Q161*H161</f>
        <v>0.086735300000000001</v>
      </c>
      <c r="S161" s="178">
        <v>0</v>
      </c>
      <c r="T161" s="179">
        <f>S161*H161</f>
        <v>0</v>
      </c>
      <c r="AR161" s="180" t="s">
        <v>183</v>
      </c>
      <c r="AT161" s="180" t="s">
        <v>126</v>
      </c>
      <c r="AU161" s="180" t="s">
        <v>88</v>
      </c>
      <c r="AY161" s="14" t="s">
        <v>123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4" t="s">
        <v>8</v>
      </c>
      <c r="BK161" s="181">
        <f>ROUND(I161*H161,0)</f>
        <v>0</v>
      </c>
      <c r="BL161" s="14" t="s">
        <v>183</v>
      </c>
      <c r="BM161" s="180" t="s">
        <v>243</v>
      </c>
    </row>
    <row r="162" s="1" customFormat="1" ht="16.5" customHeight="1">
      <c r="B162" s="168"/>
      <c r="C162" s="183" t="s">
        <v>244</v>
      </c>
      <c r="D162" s="183" t="s">
        <v>245</v>
      </c>
      <c r="E162" s="184" t="s">
        <v>246</v>
      </c>
      <c r="F162" s="185" t="s">
        <v>247</v>
      </c>
      <c r="G162" s="186" t="s">
        <v>221</v>
      </c>
      <c r="H162" s="187">
        <v>813.56299999999999</v>
      </c>
      <c r="I162" s="188"/>
      <c r="J162" s="189">
        <f>ROUND(I162*H162,0)</f>
        <v>0</v>
      </c>
      <c r="K162" s="185" t="s">
        <v>1</v>
      </c>
      <c r="L162" s="190"/>
      <c r="M162" s="191" t="s">
        <v>1</v>
      </c>
      <c r="N162" s="192" t="s">
        <v>47</v>
      </c>
      <c r="O162" s="69"/>
      <c r="P162" s="178">
        <f>O162*H162</f>
        <v>0</v>
      </c>
      <c r="Q162" s="178">
        <v>0.00046000000000000001</v>
      </c>
      <c r="R162" s="178">
        <f>Q162*H162</f>
        <v>0.37423898</v>
      </c>
      <c r="S162" s="178">
        <v>0</v>
      </c>
      <c r="T162" s="179">
        <f>S162*H162</f>
        <v>0</v>
      </c>
      <c r="AR162" s="180" t="s">
        <v>248</v>
      </c>
      <c r="AT162" s="180" t="s">
        <v>245</v>
      </c>
      <c r="AU162" s="180" t="s">
        <v>88</v>
      </c>
      <c r="AY162" s="14" t="s">
        <v>123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8</v>
      </c>
      <c r="BK162" s="181">
        <f>ROUND(I162*H162,0)</f>
        <v>0</v>
      </c>
      <c r="BL162" s="14" t="s">
        <v>183</v>
      </c>
      <c r="BM162" s="180" t="s">
        <v>249</v>
      </c>
    </row>
    <row r="163" s="1" customFormat="1" ht="24" customHeight="1">
      <c r="B163" s="168"/>
      <c r="C163" s="169" t="s">
        <v>250</v>
      </c>
      <c r="D163" s="169" t="s">
        <v>126</v>
      </c>
      <c r="E163" s="170" t="s">
        <v>251</v>
      </c>
      <c r="F163" s="171" t="s">
        <v>252</v>
      </c>
      <c r="G163" s="172" t="s">
        <v>137</v>
      </c>
      <c r="H163" s="173">
        <v>180.26300000000001</v>
      </c>
      <c r="I163" s="174"/>
      <c r="J163" s="175">
        <f>ROUND(I163*H163,0)</f>
        <v>0</v>
      </c>
      <c r="K163" s="171" t="s">
        <v>130</v>
      </c>
      <c r="L163" s="33"/>
      <c r="M163" s="176" t="s">
        <v>1</v>
      </c>
      <c r="N163" s="177" t="s">
        <v>47</v>
      </c>
      <c r="O163" s="69"/>
      <c r="P163" s="178">
        <f>O163*H163</f>
        <v>0</v>
      </c>
      <c r="Q163" s="178">
        <v>0.0063</v>
      </c>
      <c r="R163" s="178">
        <f>Q163*H163</f>
        <v>1.1356569000000001</v>
      </c>
      <c r="S163" s="178">
        <v>0</v>
      </c>
      <c r="T163" s="179">
        <f>S163*H163</f>
        <v>0</v>
      </c>
      <c r="AR163" s="180" t="s">
        <v>183</v>
      </c>
      <c r="AT163" s="180" t="s">
        <v>126</v>
      </c>
      <c r="AU163" s="180" t="s">
        <v>88</v>
      </c>
      <c r="AY163" s="14" t="s">
        <v>123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4" t="s">
        <v>8</v>
      </c>
      <c r="BK163" s="181">
        <f>ROUND(I163*H163,0)</f>
        <v>0</v>
      </c>
      <c r="BL163" s="14" t="s">
        <v>183</v>
      </c>
      <c r="BM163" s="180" t="s">
        <v>253</v>
      </c>
    </row>
    <row r="164" s="1" customFormat="1" ht="16.5" customHeight="1">
      <c r="B164" s="168"/>
      <c r="C164" s="183" t="s">
        <v>254</v>
      </c>
      <c r="D164" s="183" t="s">
        <v>245</v>
      </c>
      <c r="E164" s="184" t="s">
        <v>255</v>
      </c>
      <c r="F164" s="185" t="s">
        <v>256</v>
      </c>
      <c r="G164" s="186" t="s">
        <v>137</v>
      </c>
      <c r="H164" s="187">
        <v>198.28899999999999</v>
      </c>
      <c r="I164" s="188"/>
      <c r="J164" s="189">
        <f>ROUND(I164*H164,0)</f>
        <v>0</v>
      </c>
      <c r="K164" s="185" t="s">
        <v>1</v>
      </c>
      <c r="L164" s="190"/>
      <c r="M164" s="191" t="s">
        <v>1</v>
      </c>
      <c r="N164" s="192" t="s">
        <v>47</v>
      </c>
      <c r="O164" s="69"/>
      <c r="P164" s="178">
        <f>O164*H164</f>
        <v>0</v>
      </c>
      <c r="Q164" s="178">
        <v>0.019199999999999998</v>
      </c>
      <c r="R164" s="178">
        <f>Q164*H164</f>
        <v>3.8071487999999993</v>
      </c>
      <c r="S164" s="178">
        <v>0</v>
      </c>
      <c r="T164" s="179">
        <f>S164*H164</f>
        <v>0</v>
      </c>
      <c r="AR164" s="180" t="s">
        <v>248</v>
      </c>
      <c r="AT164" s="180" t="s">
        <v>245</v>
      </c>
      <c r="AU164" s="180" t="s">
        <v>88</v>
      </c>
      <c r="AY164" s="14" t="s">
        <v>123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8</v>
      </c>
      <c r="BK164" s="181">
        <f>ROUND(I164*H164,0)</f>
        <v>0</v>
      </c>
      <c r="BL164" s="14" t="s">
        <v>183</v>
      </c>
      <c r="BM164" s="180" t="s">
        <v>257</v>
      </c>
    </row>
    <row r="165" s="1" customFormat="1" ht="16.5" customHeight="1">
      <c r="B165" s="168"/>
      <c r="C165" s="169" t="s">
        <v>258</v>
      </c>
      <c r="D165" s="169" t="s">
        <v>126</v>
      </c>
      <c r="E165" s="170" t="s">
        <v>259</v>
      </c>
      <c r="F165" s="171" t="s">
        <v>260</v>
      </c>
      <c r="G165" s="172" t="s">
        <v>129</v>
      </c>
      <c r="H165" s="173">
        <v>376.50999999999999</v>
      </c>
      <c r="I165" s="174"/>
      <c r="J165" s="175">
        <f>ROUND(I165*H165,0)</f>
        <v>0</v>
      </c>
      <c r="K165" s="171" t="s">
        <v>130</v>
      </c>
      <c r="L165" s="33"/>
      <c r="M165" s="176" t="s">
        <v>1</v>
      </c>
      <c r="N165" s="177" t="s">
        <v>47</v>
      </c>
      <c r="O165" s="69"/>
      <c r="P165" s="178">
        <f>O165*H165</f>
        <v>0</v>
      </c>
      <c r="Q165" s="178">
        <v>3.0000000000000001E-05</v>
      </c>
      <c r="R165" s="178">
        <f>Q165*H165</f>
        <v>0.011295299999999999</v>
      </c>
      <c r="S165" s="178">
        <v>0</v>
      </c>
      <c r="T165" s="179">
        <f>S165*H165</f>
        <v>0</v>
      </c>
      <c r="AR165" s="180" t="s">
        <v>183</v>
      </c>
      <c r="AT165" s="180" t="s">
        <v>126</v>
      </c>
      <c r="AU165" s="180" t="s">
        <v>88</v>
      </c>
      <c r="AY165" s="14" t="s">
        <v>123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4" t="s">
        <v>8</v>
      </c>
      <c r="BK165" s="181">
        <f>ROUND(I165*H165,0)</f>
        <v>0</v>
      </c>
      <c r="BL165" s="14" t="s">
        <v>183</v>
      </c>
      <c r="BM165" s="180" t="s">
        <v>261</v>
      </c>
    </row>
    <row r="166" s="1" customFormat="1" ht="24" customHeight="1">
      <c r="B166" s="168"/>
      <c r="C166" s="169" t="s">
        <v>262</v>
      </c>
      <c r="D166" s="169" t="s">
        <v>126</v>
      </c>
      <c r="E166" s="170" t="s">
        <v>263</v>
      </c>
      <c r="F166" s="171" t="s">
        <v>264</v>
      </c>
      <c r="G166" s="172" t="s">
        <v>129</v>
      </c>
      <c r="H166" s="173">
        <v>73.599999999999994</v>
      </c>
      <c r="I166" s="174"/>
      <c r="J166" s="175">
        <f>ROUND(I166*H166,0)</f>
        <v>0</v>
      </c>
      <c r="K166" s="171" t="s">
        <v>130</v>
      </c>
      <c r="L166" s="33"/>
      <c r="M166" s="176" t="s">
        <v>1</v>
      </c>
      <c r="N166" s="177" t="s">
        <v>47</v>
      </c>
      <c r="O166" s="69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AR166" s="180" t="s">
        <v>183</v>
      </c>
      <c r="AT166" s="180" t="s">
        <v>126</v>
      </c>
      <c r="AU166" s="180" t="s">
        <v>88</v>
      </c>
      <c r="AY166" s="14" t="s">
        <v>123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4" t="s">
        <v>8</v>
      </c>
      <c r="BK166" s="181">
        <f>ROUND(I166*H166,0)</f>
        <v>0</v>
      </c>
      <c r="BL166" s="14" t="s">
        <v>183</v>
      </c>
      <c r="BM166" s="180" t="s">
        <v>265</v>
      </c>
    </row>
    <row r="167" s="1" customFormat="1" ht="16.5" customHeight="1">
      <c r="B167" s="168"/>
      <c r="C167" s="169" t="s">
        <v>266</v>
      </c>
      <c r="D167" s="169" t="s">
        <v>126</v>
      </c>
      <c r="E167" s="170" t="s">
        <v>267</v>
      </c>
      <c r="F167" s="171" t="s">
        <v>268</v>
      </c>
      <c r="G167" s="172" t="s">
        <v>221</v>
      </c>
      <c r="H167" s="173">
        <v>46</v>
      </c>
      <c r="I167" s="174"/>
      <c r="J167" s="175">
        <f>ROUND(I167*H167,0)</f>
        <v>0</v>
      </c>
      <c r="K167" s="171" t="s">
        <v>130</v>
      </c>
      <c r="L167" s="33"/>
      <c r="M167" s="176" t="s">
        <v>1</v>
      </c>
      <c r="N167" s="177" t="s">
        <v>47</v>
      </c>
      <c r="O167" s="69"/>
      <c r="P167" s="178">
        <f>O167*H167</f>
        <v>0</v>
      </c>
      <c r="Q167" s="178">
        <v>0.00022000000000000001</v>
      </c>
      <c r="R167" s="178">
        <f>Q167*H167</f>
        <v>0.010120000000000001</v>
      </c>
      <c r="S167" s="178">
        <v>0</v>
      </c>
      <c r="T167" s="179">
        <f>S167*H167</f>
        <v>0</v>
      </c>
      <c r="AR167" s="180" t="s">
        <v>183</v>
      </c>
      <c r="AT167" s="180" t="s">
        <v>126</v>
      </c>
      <c r="AU167" s="180" t="s">
        <v>88</v>
      </c>
      <c r="AY167" s="14" t="s">
        <v>123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4" t="s">
        <v>8</v>
      </c>
      <c r="BK167" s="181">
        <f>ROUND(I167*H167,0)</f>
        <v>0</v>
      </c>
      <c r="BL167" s="14" t="s">
        <v>183</v>
      </c>
      <c r="BM167" s="180" t="s">
        <v>269</v>
      </c>
    </row>
    <row r="168" s="1" customFormat="1" ht="16.5" customHeight="1">
      <c r="B168" s="168"/>
      <c r="C168" s="169" t="s">
        <v>248</v>
      </c>
      <c r="D168" s="169" t="s">
        <v>126</v>
      </c>
      <c r="E168" s="170" t="s">
        <v>270</v>
      </c>
      <c r="F168" s="171" t="s">
        <v>271</v>
      </c>
      <c r="G168" s="172" t="s">
        <v>129</v>
      </c>
      <c r="H168" s="173">
        <v>201.71000000000001</v>
      </c>
      <c r="I168" s="174"/>
      <c r="J168" s="175">
        <f>ROUND(I168*H168,0)</f>
        <v>0</v>
      </c>
      <c r="K168" s="171" t="s">
        <v>130</v>
      </c>
      <c r="L168" s="33"/>
      <c r="M168" s="176" t="s">
        <v>1</v>
      </c>
      <c r="N168" s="177" t="s">
        <v>47</v>
      </c>
      <c r="O168" s="69"/>
      <c r="P168" s="178">
        <f>O168*H168</f>
        <v>0</v>
      </c>
      <c r="Q168" s="178">
        <v>0.00040000000000000002</v>
      </c>
      <c r="R168" s="178">
        <f>Q168*H168</f>
        <v>0.080684000000000006</v>
      </c>
      <c r="S168" s="178">
        <v>0</v>
      </c>
      <c r="T168" s="179">
        <f>S168*H168</f>
        <v>0</v>
      </c>
      <c r="AR168" s="180" t="s">
        <v>183</v>
      </c>
      <c r="AT168" s="180" t="s">
        <v>126</v>
      </c>
      <c r="AU168" s="180" t="s">
        <v>88</v>
      </c>
      <c r="AY168" s="14" t="s">
        <v>123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4" t="s">
        <v>8</v>
      </c>
      <c r="BK168" s="181">
        <f>ROUND(I168*H168,0)</f>
        <v>0</v>
      </c>
      <c r="BL168" s="14" t="s">
        <v>183</v>
      </c>
      <c r="BM168" s="180" t="s">
        <v>272</v>
      </c>
    </row>
    <row r="169" s="1" customFormat="1" ht="24" customHeight="1">
      <c r="B169" s="168"/>
      <c r="C169" s="169" t="s">
        <v>273</v>
      </c>
      <c r="D169" s="169" t="s">
        <v>126</v>
      </c>
      <c r="E169" s="170" t="s">
        <v>274</v>
      </c>
      <c r="F169" s="171" t="s">
        <v>275</v>
      </c>
      <c r="G169" s="172" t="s">
        <v>192</v>
      </c>
      <c r="H169" s="182"/>
      <c r="I169" s="174"/>
      <c r="J169" s="175">
        <f>ROUND(I169*H169,0)</f>
        <v>0</v>
      </c>
      <c r="K169" s="171" t="s">
        <v>130</v>
      </c>
      <c r="L169" s="33"/>
      <c r="M169" s="176" t="s">
        <v>1</v>
      </c>
      <c r="N169" s="177" t="s">
        <v>47</v>
      </c>
      <c r="O169" s="69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AR169" s="180" t="s">
        <v>183</v>
      </c>
      <c r="AT169" s="180" t="s">
        <v>126</v>
      </c>
      <c r="AU169" s="180" t="s">
        <v>88</v>
      </c>
      <c r="AY169" s="14" t="s">
        <v>123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8</v>
      </c>
      <c r="BK169" s="181">
        <f>ROUND(I169*H169,0)</f>
        <v>0</v>
      </c>
      <c r="BL169" s="14" t="s">
        <v>183</v>
      </c>
      <c r="BM169" s="180" t="s">
        <v>276</v>
      </c>
    </row>
    <row r="170" s="11" customFormat="1" ht="25.92" customHeight="1">
      <c r="B170" s="155"/>
      <c r="D170" s="156" t="s">
        <v>81</v>
      </c>
      <c r="E170" s="157" t="s">
        <v>277</v>
      </c>
      <c r="F170" s="157" t="s">
        <v>278</v>
      </c>
      <c r="I170" s="158"/>
      <c r="J170" s="159">
        <f>BK170</f>
        <v>0</v>
      </c>
      <c r="L170" s="155"/>
      <c r="M170" s="160"/>
      <c r="N170" s="161"/>
      <c r="O170" s="161"/>
      <c r="P170" s="162">
        <f>P171</f>
        <v>0</v>
      </c>
      <c r="Q170" s="161"/>
      <c r="R170" s="162">
        <f>R171</f>
        <v>0</v>
      </c>
      <c r="S170" s="161"/>
      <c r="T170" s="163">
        <f>T171</f>
        <v>0</v>
      </c>
      <c r="AR170" s="156" t="s">
        <v>146</v>
      </c>
      <c r="AT170" s="164" t="s">
        <v>81</v>
      </c>
      <c r="AU170" s="164" t="s">
        <v>82</v>
      </c>
      <c r="AY170" s="156" t="s">
        <v>123</v>
      </c>
      <c r="BK170" s="165">
        <f>BK171</f>
        <v>0</v>
      </c>
    </row>
    <row r="171" s="11" customFormat="1" ht="22.8" customHeight="1">
      <c r="B171" s="155"/>
      <c r="D171" s="156" t="s">
        <v>81</v>
      </c>
      <c r="E171" s="166" t="s">
        <v>279</v>
      </c>
      <c r="F171" s="166" t="s">
        <v>280</v>
      </c>
      <c r="I171" s="158"/>
      <c r="J171" s="167">
        <f>BK171</f>
        <v>0</v>
      </c>
      <c r="L171" s="155"/>
      <c r="M171" s="160"/>
      <c r="N171" s="161"/>
      <c r="O171" s="161"/>
      <c r="P171" s="162">
        <f>P172</f>
        <v>0</v>
      </c>
      <c r="Q171" s="161"/>
      <c r="R171" s="162">
        <f>R172</f>
        <v>0</v>
      </c>
      <c r="S171" s="161"/>
      <c r="T171" s="163">
        <f>T172</f>
        <v>0</v>
      </c>
      <c r="AR171" s="156" t="s">
        <v>146</v>
      </c>
      <c r="AT171" s="164" t="s">
        <v>81</v>
      </c>
      <c r="AU171" s="164" t="s">
        <v>8</v>
      </c>
      <c r="AY171" s="156" t="s">
        <v>123</v>
      </c>
      <c r="BK171" s="165">
        <f>BK172</f>
        <v>0</v>
      </c>
    </row>
    <row r="172" s="1" customFormat="1" ht="16.5" customHeight="1">
      <c r="B172" s="168"/>
      <c r="C172" s="169" t="s">
        <v>281</v>
      </c>
      <c r="D172" s="169" t="s">
        <v>126</v>
      </c>
      <c r="E172" s="170" t="s">
        <v>282</v>
      </c>
      <c r="F172" s="171" t="s">
        <v>283</v>
      </c>
      <c r="G172" s="172" t="s">
        <v>192</v>
      </c>
      <c r="H172" s="182"/>
      <c r="I172" s="174"/>
      <c r="J172" s="175">
        <f>ROUND(I172*H172,0)</f>
        <v>0</v>
      </c>
      <c r="K172" s="171" t="s">
        <v>130</v>
      </c>
      <c r="L172" s="33"/>
      <c r="M172" s="193" t="s">
        <v>1</v>
      </c>
      <c r="N172" s="194" t="s">
        <v>47</v>
      </c>
      <c r="O172" s="195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180" t="s">
        <v>284</v>
      </c>
      <c r="AT172" s="180" t="s">
        <v>126</v>
      </c>
      <c r="AU172" s="180" t="s">
        <v>88</v>
      </c>
      <c r="AY172" s="14" t="s">
        <v>123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4" t="s">
        <v>8</v>
      </c>
      <c r="BK172" s="181">
        <f>ROUND(I172*H172,0)</f>
        <v>0</v>
      </c>
      <c r="BL172" s="14" t="s">
        <v>284</v>
      </c>
      <c r="BM172" s="180" t="s">
        <v>285</v>
      </c>
    </row>
    <row r="173" s="1" customFormat="1" ht="6.96" customHeight="1">
      <c r="B173" s="52"/>
      <c r="C173" s="53"/>
      <c r="D173" s="53"/>
      <c r="E173" s="53"/>
      <c r="F173" s="53"/>
      <c r="G173" s="53"/>
      <c r="H173" s="53"/>
      <c r="I173" s="129"/>
      <c r="J173" s="53"/>
      <c r="K173" s="53"/>
      <c r="L173" s="33"/>
    </row>
  </sheetData>
  <autoFilter ref="C124:K17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2019-04-30T12:06:03Z</dcterms:created>
  <dcterms:modified xsi:type="dcterms:W3CDTF">2019-04-30T12:06:04Z</dcterms:modified>
</cp:coreProperties>
</file>