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y\Desktop\VZ\Studénka - zimní očista\Návrh ZD T&amp;M\"/>
    </mc:Choice>
  </mc:AlternateContent>
  <bookViews>
    <workbookView xWindow="0" yWindow="0" windowWidth="15120" windowHeight="12135"/>
  </bookViews>
  <sheets>
    <sheet name="Cena celkem" sheetId="3" r:id="rId1"/>
    <sheet name="Ceník - zimní údržba" sheetId="1" r:id="rId2"/>
    <sheet name="Ceník - očista" sheetId="2" r:id="rId3"/>
  </sheets>
  <definedNames>
    <definedName name="_xlnm.Print_Area" localSheetId="1">'Ceník - zimní údržba'!$A$1:$I$21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3" i="2"/>
  <c r="C17" i="2"/>
  <c r="D4" i="3" l="1"/>
  <c r="G10" i="1"/>
  <c r="G11" i="1"/>
  <c r="I11" i="1" s="1"/>
  <c r="G12" i="1"/>
  <c r="I12" i="1" s="1"/>
  <c r="G9" i="1"/>
  <c r="I9" i="1" s="1"/>
  <c r="D5" i="3"/>
  <c r="G15" i="1"/>
  <c r="I15" i="1" s="1"/>
  <c r="G14" i="1"/>
  <c r="I14" i="1" s="1"/>
  <c r="G5" i="1"/>
  <c r="H5" i="1" s="1"/>
  <c r="G6" i="1"/>
  <c r="I6" i="1" s="1"/>
  <c r="G7" i="1"/>
  <c r="I7" i="1" s="1"/>
  <c r="G4" i="1"/>
  <c r="I4" i="1" s="1"/>
  <c r="G17" i="1"/>
  <c r="H17" i="1" s="1"/>
  <c r="G18" i="1"/>
  <c r="I18" i="1" s="1"/>
  <c r="G20" i="1"/>
  <c r="H20" i="1" s="1"/>
  <c r="I10" i="1"/>
  <c r="H10" i="1"/>
  <c r="H11" i="1"/>
  <c r="D6" i="3"/>
  <c r="C6" i="3"/>
  <c r="H18" i="2"/>
  <c r="F20" i="2"/>
  <c r="H20" i="2"/>
  <c r="C22" i="2"/>
  <c r="C21" i="2"/>
  <c r="C20" i="2"/>
  <c r="I20" i="2" l="1"/>
  <c r="J20" i="2"/>
  <c r="D21" i="1"/>
  <c r="H9" i="1"/>
  <c r="H4" i="1"/>
  <c r="H12" i="1"/>
  <c r="I5" i="1"/>
  <c r="I17" i="1"/>
  <c r="H15" i="1"/>
  <c r="H7" i="1"/>
  <c r="I20" i="1"/>
  <c r="C5" i="3"/>
  <c r="C4" i="3"/>
  <c r="H14" i="1"/>
  <c r="H6" i="1"/>
  <c r="H18" i="1"/>
  <c r="F5" i="1"/>
  <c r="E5" i="1"/>
  <c r="F15" i="1"/>
  <c r="E15" i="1"/>
  <c r="F14" i="1"/>
  <c r="E14" i="1"/>
  <c r="F12" i="1"/>
  <c r="E12" i="1"/>
  <c r="F11" i="1"/>
  <c r="E11" i="1"/>
  <c r="F9" i="1"/>
  <c r="E9" i="1"/>
  <c r="F7" i="1"/>
  <c r="E7" i="1"/>
  <c r="F6" i="1"/>
  <c r="E6" i="1"/>
  <c r="F10" i="1"/>
  <c r="E10" i="1"/>
  <c r="F20" i="1"/>
  <c r="E20" i="1"/>
  <c r="F18" i="1"/>
  <c r="E18" i="1"/>
  <c r="F17" i="1"/>
  <c r="E17" i="1"/>
  <c r="F4" i="1"/>
  <c r="E4" i="1"/>
  <c r="J18" i="2"/>
  <c r="I18" i="2"/>
  <c r="C19" i="2"/>
  <c r="G18" i="2"/>
  <c r="F18" i="2"/>
  <c r="G20" i="2"/>
  <c r="H41" i="2"/>
  <c r="J39" i="2"/>
  <c r="H39" i="2"/>
  <c r="H37" i="2"/>
  <c r="G41" i="2"/>
  <c r="J41" i="2" s="1"/>
  <c r="F41" i="2"/>
  <c r="I41" i="2" s="1"/>
  <c r="G39" i="2"/>
  <c r="F39" i="2"/>
  <c r="I39" i="2" s="1"/>
  <c r="G37" i="2"/>
  <c r="J37" i="2" s="1"/>
  <c r="F37" i="2"/>
  <c r="I37" i="2" s="1"/>
  <c r="H35" i="2"/>
  <c r="J35" i="2" s="1"/>
  <c r="H32" i="2"/>
  <c r="I32" i="2" s="1"/>
  <c r="G35" i="2"/>
  <c r="F35" i="2"/>
  <c r="F28" i="2"/>
  <c r="G28" i="2"/>
  <c r="C29" i="2"/>
  <c r="H28" i="2" s="1"/>
  <c r="J28" i="2" s="1"/>
  <c r="F30" i="2"/>
  <c r="G30" i="2"/>
  <c r="H30" i="2"/>
  <c r="I30" i="2" s="1"/>
  <c r="H21" i="1" l="1"/>
  <c r="F21" i="1"/>
  <c r="I35" i="2"/>
  <c r="J30" i="2"/>
  <c r="I28" i="2"/>
  <c r="G32" i="2"/>
  <c r="F32" i="2"/>
  <c r="C33" i="2"/>
  <c r="J32" i="2" s="1"/>
  <c r="H12" i="2" l="1"/>
  <c r="C11" i="2"/>
  <c r="H8" i="2" s="1"/>
  <c r="C7" i="2"/>
  <c r="H4" i="2" s="1"/>
  <c r="I12" i="2" l="1"/>
  <c r="E42" i="2"/>
  <c r="I8" i="2"/>
  <c r="J8" i="2" s="1"/>
  <c r="J12" i="2"/>
  <c r="I4" i="2"/>
  <c r="G8" i="2"/>
  <c r="G12" i="2"/>
  <c r="G4" i="2"/>
  <c r="F8" i="2"/>
  <c r="F12" i="2"/>
  <c r="F4" i="2"/>
  <c r="J4" i="2" l="1"/>
  <c r="I42" i="2" s="1"/>
  <c r="G42" i="2"/>
</calcChain>
</file>

<file path=xl/sharedStrings.xml><?xml version="1.0" encoding="utf-8"?>
<sst xmlns="http://schemas.openxmlformats.org/spreadsheetml/2006/main" count="128" uniqueCount="66">
  <si>
    <t>postřik plevele chemickým přípravkem</t>
  </si>
  <si>
    <t>MJ</t>
  </si>
  <si>
    <t>ks</t>
  </si>
  <si>
    <t>zametání nečistot na místních komunikací</t>
  </si>
  <si>
    <t>zametání nečistot na chodníkových tělesech</t>
  </si>
  <si>
    <t>zametání nečistot na ostatních plochách</t>
  </si>
  <si>
    <t>množství</t>
  </si>
  <si>
    <t>četnost za rok</t>
  </si>
  <si>
    <t>Náměstí, tržnice a jejich přístupové chodníky - strojní očista, doplněné průběžným sběrem odpadků na přilehlé zeleni v průběhu celého roku.</t>
  </si>
  <si>
    <t>Nový zámek - ruční očista, doplněná průběžným sběrem odpadků na přilehlých místech, případně zeleni v průběhu celého roku</t>
  </si>
  <si>
    <t>celkem</t>
  </si>
  <si>
    <t>Ruční očista - Autobusové a vlakové zastávky</t>
  </si>
  <si>
    <t>vysypávání a zneškodňování odpadků z odpadkových košů</t>
  </si>
  <si>
    <t>Fontána a pítko</t>
  </si>
  <si>
    <t>Provoz a údržba fontány a pítka včetně jejich příslušenství dle specifikace v Příloze č. 11</t>
  </si>
  <si>
    <t>měsíc</t>
  </si>
  <si>
    <t>Cena v Kč bez DPH za 1 MJ</t>
  </si>
  <si>
    <t>Hodnota DPH 
za 1 MJ</t>
  </si>
  <si>
    <t>Cena v Kč vč. DPH za 1 MJ</t>
  </si>
  <si>
    <t>Cena v Kč bez DPH celkem</t>
  </si>
  <si>
    <t>Cena v Kč vč. DPH celkem</t>
  </si>
  <si>
    <t>Hodnota DPH celkem</t>
  </si>
  <si>
    <t>činnost</t>
  </si>
  <si>
    <t>Očista nad rámec</t>
  </si>
  <si>
    <t>m²</t>
  </si>
  <si>
    <t>Pouť v Nové Horce - očista plochy před a po pouti</t>
  </si>
  <si>
    <t>Očista na místních komunikací, chodníkových tělesech a ostatních plochách</t>
  </si>
  <si>
    <t>Autobusové zastávky</t>
  </si>
  <si>
    <t>Ceník - Očista města Studénky</t>
  </si>
  <si>
    <t>1x</t>
  </si>
  <si>
    <t>2x</t>
  </si>
  <si>
    <t>3x</t>
  </si>
  <si>
    <t>12x</t>
  </si>
  <si>
    <t>156x</t>
  </si>
  <si>
    <t>52x</t>
  </si>
  <si>
    <t>úklid objektů, ploch</t>
  </si>
  <si>
    <t>Pouť na sv. Annu v Butovicích - očista týden před konáním pouti + očista po pouti a úklid odpadků</t>
  </si>
  <si>
    <t>Náměstí a zámek</t>
  </si>
  <si>
    <t>Bartolomějská pouť ve Studénce I - očista týden před poutí chodníku 2. května 305d a chodníku na ul. Br. Sládečků 337d+ očista očista po pouti</t>
  </si>
  <si>
    <t>Ceník - Zimní údržba města Studénky</t>
  </si>
  <si>
    <t>Odklizení zásněžek po ukončení zimního období</t>
  </si>
  <si>
    <t>Umísťování zásněžek</t>
  </si>
  <si>
    <t>Vyčištění kanalizačních vpustí a umytí místních komunikací a chodníků po zimní období</t>
  </si>
  <si>
    <t>Ruční odstraňování sněhu, zmrazků a náledí, zdrsnění povrchu místních komunikací chemickým posypem</t>
  </si>
  <si>
    <t>Strojové (mechanické) odstraňování sněhu, zmrazků a náledí, zdrsněním povrchu místních komunikací chemickým posypem v případě neúčinného chemického posypu inertním posypem</t>
  </si>
  <si>
    <t>Očista místních komunikací v průběhu zimního období od nečistot a posypového materiálu, který pozbyl svou funkci, a jejich následná likvidace</t>
  </si>
  <si>
    <t>Odklizení posypového materiálu a nečistot z místních komunikací a chodníků po ukončení zimního období a jejich následná likvidace</t>
  </si>
  <si>
    <t>Ruční odstraňování sněhu, zmrazků a náledí, zdrsnění povrchu chodníkových těles posypem</t>
  </si>
  <si>
    <t>Strojové (mechanické) odstraňování sněhu zmrazků a náledí, zdrsnění povrchu chodníkových těles posypem</t>
  </si>
  <si>
    <t>Zimní údržba - ostatní plochy</t>
  </si>
  <si>
    <t>Celkem cena za 1 rok (bez DPH, hodnota DPH, vč. DPH):</t>
  </si>
  <si>
    <t>„Zimní údržba a očista města Studénky“</t>
  </si>
  <si>
    <t>Předpokládaná cena za 1 rok služby:</t>
  </si>
  <si>
    <t>Očista města:</t>
  </si>
  <si>
    <t>Zimní údržba města:</t>
  </si>
  <si>
    <t>Cena bez DPH</t>
  </si>
  <si>
    <t>Hodnota DPH</t>
  </si>
  <si>
    <t>Cena vč. DPH</t>
  </si>
  <si>
    <t>Cena celkem za 1 rok:</t>
  </si>
  <si>
    <t>Zimní údržba - komunikace a chodníková tělesa</t>
  </si>
  <si>
    <t>Zimní údržba - Parkoviště</t>
  </si>
  <si>
    <t>Ruční odstraňování sněhu, zmrazků a náledí, zdrsnění povrchu parkovišť posypem</t>
  </si>
  <si>
    <t>Strojové (mechanické) odstraňování sněhu zmrazků a náledí, zdrsnění povrchu parkovišť posypem</t>
  </si>
  <si>
    <t>Odkllizení posypového materiálu a nečistot z parkovišť po ukončení zimního období</t>
  </si>
  <si>
    <t>Údržba parkovišť v průběhu zimního období od nečistot a posypového materiálu, který pozbyl svou funkci a jejich následná likvidace</t>
  </si>
  <si>
    <t>Pozn.: Dodavatel doplní částky z listů tohoto dokumentu.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</si>
</sst>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i/>
      <sz val="11"/>
      <color theme="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b/>
      <i/>
      <sz val="14"/>
      <color theme="0"/>
      <name val="Cambria"/>
      <family val="1"/>
      <charset val="238"/>
    </font>
    <font>
      <b/>
      <i/>
      <sz val="16"/>
      <color theme="0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i/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43" fontId="2" fillId="0" borderId="20" xfId="1" applyFont="1" applyBorder="1" applyAlignment="1">
      <alignment vertical="center"/>
    </xf>
    <xf numFmtId="43" fontId="2" fillId="0" borderId="2" xfId="1" applyFont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31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43" fontId="2" fillId="0" borderId="21" xfId="1" applyFont="1" applyBorder="1" applyAlignment="1">
      <alignment vertical="center"/>
    </xf>
    <xf numFmtId="43" fontId="2" fillId="0" borderId="22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3" fontId="2" fillId="4" borderId="32" xfId="1" applyFont="1" applyFill="1" applyBorder="1" applyAlignment="1">
      <alignment horizontal="center" vertical="center"/>
    </xf>
    <xf numFmtId="43" fontId="2" fillId="0" borderId="32" xfId="1" applyFont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7" borderId="1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43" fontId="2" fillId="0" borderId="52" xfId="1" applyFont="1" applyBorder="1" applyAlignment="1">
      <alignment vertical="center"/>
    </xf>
    <xf numFmtId="0" fontId="10" fillId="7" borderId="54" xfId="0" applyFont="1" applyFill="1" applyBorder="1" applyAlignment="1">
      <alignment vertical="center"/>
    </xf>
    <xf numFmtId="43" fontId="2" fillId="0" borderId="13" xfId="1" applyFont="1" applyBorder="1" applyAlignment="1">
      <alignment vertical="center"/>
    </xf>
    <xf numFmtId="0" fontId="10" fillId="7" borderId="47" xfId="0" applyFont="1" applyFill="1" applyBorder="1" applyAlignment="1">
      <alignment vertical="center"/>
    </xf>
    <xf numFmtId="43" fontId="2" fillId="0" borderId="51" xfId="1" applyFont="1" applyBorder="1" applyAlignment="1">
      <alignment vertical="center"/>
    </xf>
    <xf numFmtId="43" fontId="2" fillId="0" borderId="57" xfId="1" applyFont="1" applyBorder="1" applyAlignment="1">
      <alignment horizontal="center" vertical="center"/>
    </xf>
    <xf numFmtId="43" fontId="2" fillId="0" borderId="50" xfId="1" applyFont="1" applyBorder="1" applyAlignment="1">
      <alignment vertical="center"/>
    </xf>
    <xf numFmtId="43" fontId="2" fillId="0" borderId="58" xfId="1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43" fontId="2" fillId="0" borderId="20" xfId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3" fontId="2" fillId="4" borderId="1" xfId="0" applyNumberFormat="1" applyFont="1" applyFill="1" applyBorder="1" applyAlignment="1">
      <alignment vertical="center"/>
    </xf>
    <xf numFmtId="43" fontId="2" fillId="4" borderId="2" xfId="0" applyNumberFormat="1" applyFont="1" applyFill="1" applyBorder="1" applyAlignment="1">
      <alignment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0" fontId="6" fillId="3" borderId="64" xfId="0" applyFont="1" applyFill="1" applyBorder="1" applyAlignment="1">
      <alignment horizontal="left" vertical="center"/>
    </xf>
    <xf numFmtId="0" fontId="6" fillId="7" borderId="55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56" xfId="0" applyFont="1" applyFill="1" applyBorder="1" applyAlignment="1">
      <alignment horizontal="left" vertical="center"/>
    </xf>
    <xf numFmtId="0" fontId="6" fillId="3" borderId="5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56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44" fontId="11" fillId="5" borderId="47" xfId="2" applyFont="1" applyFill="1" applyBorder="1" applyAlignment="1">
      <alignment horizontal="center" vertical="center"/>
    </xf>
    <xf numFmtId="44" fontId="11" fillId="5" borderId="43" xfId="2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43" fontId="2" fillId="0" borderId="3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5" xfId="1" applyFont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2" fillId="0" borderId="32" xfId="1" applyFont="1" applyBorder="1" applyAlignment="1">
      <alignment horizontal="center" vertical="center"/>
    </xf>
    <xf numFmtId="43" fontId="2" fillId="0" borderId="33" xfId="1" applyFont="1" applyBorder="1" applyAlignment="1">
      <alignment horizontal="center" vertical="center"/>
    </xf>
    <xf numFmtId="43" fontId="2" fillId="4" borderId="32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3" fontId="2" fillId="0" borderId="34" xfId="1" applyFont="1" applyBorder="1" applyAlignment="1">
      <alignment horizontal="center" vertical="center"/>
    </xf>
    <xf numFmtId="43" fontId="2" fillId="0" borderId="35" xfId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44" fontId="6" fillId="5" borderId="44" xfId="2" applyFont="1" applyFill="1" applyBorder="1" applyAlignment="1">
      <alignment horizontal="center" vertical="center"/>
    </xf>
    <xf numFmtId="44" fontId="6" fillId="5" borderId="43" xfId="2" applyFont="1" applyFill="1" applyBorder="1" applyAlignment="1">
      <alignment horizontal="center" vertical="center"/>
    </xf>
    <xf numFmtId="44" fontId="5" fillId="5" borderId="46" xfId="2" applyFont="1" applyFill="1" applyBorder="1" applyAlignment="1">
      <alignment horizontal="center" vertical="center"/>
    </xf>
    <xf numFmtId="44" fontId="5" fillId="5" borderId="45" xfId="2" applyFont="1" applyFill="1" applyBorder="1" applyAlignment="1">
      <alignment horizontal="center" vertical="center"/>
    </xf>
    <xf numFmtId="44" fontId="5" fillId="5" borderId="47" xfId="2" applyFont="1" applyFill="1" applyBorder="1" applyAlignment="1">
      <alignment horizontal="center" vertical="center"/>
    </xf>
    <xf numFmtId="44" fontId="5" fillId="5" borderId="43" xfId="2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right" vertical="center" indent="1"/>
    </xf>
    <xf numFmtId="0" fontId="4" fillId="2" borderId="44" xfId="0" applyFont="1" applyFill="1" applyBorder="1" applyAlignment="1">
      <alignment horizontal="right" vertical="center" indent="1"/>
    </xf>
    <xf numFmtId="0" fontId="4" fillId="2" borderId="43" xfId="0" applyFont="1" applyFill="1" applyBorder="1" applyAlignment="1">
      <alignment horizontal="right" vertical="center" indent="1"/>
    </xf>
    <xf numFmtId="43" fontId="2" fillId="4" borderId="34" xfId="1" applyFont="1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showRowColHeaders="0" tabSelected="1" zoomScaleNormal="100" workbookViewId="0">
      <selection activeCell="B4" sqref="B4"/>
    </sheetView>
  </sheetViews>
  <sheetFormatPr defaultRowHeight="15" x14ac:dyDescent="0.25"/>
  <cols>
    <col min="1" max="1" width="35.140625" customWidth="1"/>
    <col min="2" max="4" width="30.7109375" customWidth="1"/>
  </cols>
  <sheetData>
    <row r="1" spans="1:4" x14ac:dyDescent="0.25">
      <c r="A1" s="68" t="s">
        <v>51</v>
      </c>
      <c r="B1" s="69"/>
      <c r="C1" s="69"/>
      <c r="D1" s="70"/>
    </row>
    <row r="2" spans="1:4" x14ac:dyDescent="0.25">
      <c r="A2" s="71"/>
      <c r="B2" s="72"/>
      <c r="C2" s="72"/>
      <c r="D2" s="73"/>
    </row>
    <row r="3" spans="1:4" s="48" customFormat="1" ht="24.95" customHeight="1" x14ac:dyDescent="0.25">
      <c r="A3" s="49" t="s">
        <v>52</v>
      </c>
      <c r="B3" s="51" t="s">
        <v>55</v>
      </c>
      <c r="C3" s="51" t="s">
        <v>56</v>
      </c>
      <c r="D3" s="52" t="s">
        <v>57</v>
      </c>
    </row>
    <row r="4" spans="1:4" s="48" customFormat="1" ht="24.95" customHeight="1" x14ac:dyDescent="0.25">
      <c r="A4" s="50" t="s">
        <v>54</v>
      </c>
      <c r="B4" s="66">
        <v>0</v>
      </c>
      <c r="C4" s="7">
        <f t="shared" ref="C4:C5" si="0">B4*0.21</f>
        <v>0</v>
      </c>
      <c r="D4" s="14">
        <f t="shared" ref="D4:D5" si="1">B4*1.21</f>
        <v>0</v>
      </c>
    </row>
    <row r="5" spans="1:4" s="48" customFormat="1" ht="24.95" customHeight="1" thickBot="1" x14ac:dyDescent="0.3">
      <c r="A5" s="54" t="s">
        <v>53</v>
      </c>
      <c r="B5" s="67">
        <v>0</v>
      </c>
      <c r="C5" s="32">
        <f t="shared" si="0"/>
        <v>0</v>
      </c>
      <c r="D5" s="55">
        <f t="shared" si="1"/>
        <v>0</v>
      </c>
    </row>
    <row r="6" spans="1:4" s="48" customFormat="1" ht="24.95" customHeight="1" thickBot="1" x14ac:dyDescent="0.3">
      <c r="A6" s="56" t="s">
        <v>58</v>
      </c>
      <c r="B6" s="57">
        <v>0</v>
      </c>
      <c r="C6" s="57">
        <f>B6*0.21</f>
        <v>0</v>
      </c>
      <c r="D6" s="53">
        <f>B6*1.21</f>
        <v>0</v>
      </c>
    </row>
    <row r="9" spans="1:4" x14ac:dyDescent="0.25">
      <c r="A9" s="65" t="s">
        <v>65</v>
      </c>
    </row>
  </sheetData>
  <mergeCells count="1">
    <mergeCell ref="A1:D2"/>
  </mergeCells>
  <pageMargins left="0.7" right="0.7" top="0.78740157499999996" bottom="0.78740157499999996" header="0.3" footer="0.3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showRowColHeaders="0" zoomScaleNormal="100" workbookViewId="0">
      <selection activeCell="A4" sqref="A4"/>
    </sheetView>
  </sheetViews>
  <sheetFormatPr defaultRowHeight="14.25" x14ac:dyDescent="0.25"/>
  <cols>
    <col min="1" max="1" width="63.42578125" style="1" customWidth="1"/>
    <col min="2" max="2" width="9.140625" style="3"/>
    <col min="3" max="3" width="15.85546875" style="3" customWidth="1"/>
    <col min="4" max="9" width="18" style="1" customWidth="1"/>
    <col min="10" max="16384" width="9.140625" style="1"/>
  </cols>
  <sheetData>
    <row r="1" spans="1:9" ht="33.75" customHeight="1" x14ac:dyDescent="0.25">
      <c r="A1" s="75" t="s">
        <v>39</v>
      </c>
      <c r="B1" s="76"/>
      <c r="C1" s="76"/>
      <c r="D1" s="76"/>
      <c r="E1" s="76"/>
      <c r="F1" s="76"/>
      <c r="G1" s="76"/>
      <c r="H1" s="76"/>
      <c r="I1" s="76"/>
    </row>
    <row r="2" spans="1:9" s="2" customFormat="1" ht="38.25" customHeight="1" thickBot="1" x14ac:dyDescent="0.3">
      <c r="A2" s="61" t="s">
        <v>22</v>
      </c>
      <c r="B2" s="62" t="s">
        <v>1</v>
      </c>
      <c r="C2" s="62" t="s">
        <v>6</v>
      </c>
      <c r="D2" s="62" t="s">
        <v>16</v>
      </c>
      <c r="E2" s="62" t="s">
        <v>17</v>
      </c>
      <c r="F2" s="63" t="s">
        <v>18</v>
      </c>
      <c r="G2" s="62" t="s">
        <v>19</v>
      </c>
      <c r="H2" s="62" t="s">
        <v>21</v>
      </c>
      <c r="I2" s="63" t="s">
        <v>20</v>
      </c>
    </row>
    <row r="3" spans="1:9" ht="20.100000000000001" customHeight="1" thickBot="1" x14ac:dyDescent="0.3">
      <c r="A3" s="77" t="s">
        <v>59</v>
      </c>
      <c r="B3" s="78"/>
      <c r="C3" s="78"/>
      <c r="D3" s="78"/>
      <c r="E3" s="78"/>
      <c r="F3" s="78"/>
      <c r="G3" s="78"/>
      <c r="H3" s="78"/>
      <c r="I3" s="79"/>
    </row>
    <row r="4" spans="1:9" ht="39.950000000000003" customHeight="1" x14ac:dyDescent="0.25">
      <c r="A4" s="34" t="s">
        <v>43</v>
      </c>
      <c r="B4" s="20" t="s">
        <v>24</v>
      </c>
      <c r="C4" s="4">
        <v>377590.3</v>
      </c>
      <c r="D4" s="36">
        <v>0</v>
      </c>
      <c r="E4" s="37">
        <f>D4*0.21</f>
        <v>0</v>
      </c>
      <c r="F4" s="60">
        <f>D4*1.21</f>
        <v>0</v>
      </c>
      <c r="G4" s="7">
        <f>D4*C4</f>
        <v>0</v>
      </c>
      <c r="H4" s="4">
        <f>G4*0.21</f>
        <v>0</v>
      </c>
      <c r="I4" s="64">
        <f>G4*1.21</f>
        <v>0</v>
      </c>
    </row>
    <row r="5" spans="1:9" ht="48.75" customHeight="1" x14ac:dyDescent="0.25">
      <c r="A5" s="35" t="s">
        <v>44</v>
      </c>
      <c r="B5" s="17" t="s">
        <v>24</v>
      </c>
      <c r="C5" s="4">
        <v>377590.3</v>
      </c>
      <c r="D5" s="16">
        <v>0</v>
      </c>
      <c r="E5" s="15">
        <f t="shared" ref="E5" si="0">D5*0.21</f>
        <v>0</v>
      </c>
      <c r="F5" s="58">
        <f t="shared" ref="F5" si="1">D5*1.21</f>
        <v>0</v>
      </c>
      <c r="G5" s="7">
        <f t="shared" ref="G5:G7" si="2">D5*C5</f>
        <v>0</v>
      </c>
      <c r="H5" s="4">
        <f t="shared" ref="H5:H7" si="3">G5*0.21</f>
        <v>0</v>
      </c>
      <c r="I5" s="64">
        <f t="shared" ref="I5:I7" si="4">G5*1.21</f>
        <v>0</v>
      </c>
    </row>
    <row r="6" spans="1:9" ht="46.5" customHeight="1" x14ac:dyDescent="0.25">
      <c r="A6" s="33" t="s">
        <v>45</v>
      </c>
      <c r="B6" s="17" t="s">
        <v>24</v>
      </c>
      <c r="C6" s="4">
        <v>377590.3</v>
      </c>
      <c r="D6" s="16">
        <v>0</v>
      </c>
      <c r="E6" s="15">
        <f>D6*0.21</f>
        <v>0</v>
      </c>
      <c r="F6" s="58">
        <f>D6*1.21</f>
        <v>0</v>
      </c>
      <c r="G6" s="7">
        <f t="shared" si="2"/>
        <v>0</v>
      </c>
      <c r="H6" s="4">
        <f t="shared" si="3"/>
        <v>0</v>
      </c>
      <c r="I6" s="64">
        <f t="shared" si="4"/>
        <v>0</v>
      </c>
    </row>
    <row r="7" spans="1:9" ht="39.950000000000003" customHeight="1" x14ac:dyDescent="0.25">
      <c r="A7" s="33" t="s">
        <v>46</v>
      </c>
      <c r="B7" s="17" t="s">
        <v>24</v>
      </c>
      <c r="C7" s="4">
        <v>377590.3</v>
      </c>
      <c r="D7" s="16">
        <v>0</v>
      </c>
      <c r="E7" s="15">
        <f>D7*0.21</f>
        <v>0</v>
      </c>
      <c r="F7" s="58">
        <f>D7*1.21</f>
        <v>0</v>
      </c>
      <c r="G7" s="7">
        <f t="shared" si="2"/>
        <v>0</v>
      </c>
      <c r="H7" s="4">
        <f t="shared" si="3"/>
        <v>0</v>
      </c>
      <c r="I7" s="64">
        <f t="shared" si="4"/>
        <v>0</v>
      </c>
    </row>
    <row r="8" spans="1:9" ht="20.100000000000001" customHeight="1" x14ac:dyDescent="0.25">
      <c r="A8" s="80" t="s">
        <v>60</v>
      </c>
      <c r="B8" s="81"/>
      <c r="C8" s="81"/>
      <c r="D8" s="81"/>
      <c r="E8" s="81"/>
      <c r="F8" s="81"/>
      <c r="G8" s="81"/>
      <c r="H8" s="81"/>
      <c r="I8" s="82"/>
    </row>
    <row r="9" spans="1:9" ht="39.950000000000003" customHeight="1" x14ac:dyDescent="0.25">
      <c r="A9" s="33" t="s">
        <v>61</v>
      </c>
      <c r="B9" s="18" t="s">
        <v>24</v>
      </c>
      <c r="C9" s="4">
        <v>23840.880000000001</v>
      </c>
      <c r="D9" s="16">
        <v>0</v>
      </c>
      <c r="E9" s="15">
        <f>D9*0.21</f>
        <v>0</v>
      </c>
      <c r="F9" s="58">
        <f>D9*1.21</f>
        <v>0</v>
      </c>
      <c r="G9" s="7">
        <f>D9*C9</f>
        <v>0</v>
      </c>
      <c r="H9" s="4">
        <f>G9*0.21</f>
        <v>0</v>
      </c>
      <c r="I9" s="64">
        <f>G9*1.21</f>
        <v>0</v>
      </c>
    </row>
    <row r="10" spans="1:9" ht="39.950000000000003" customHeight="1" x14ac:dyDescent="0.25">
      <c r="A10" s="33" t="s">
        <v>62</v>
      </c>
      <c r="B10" s="17" t="s">
        <v>24</v>
      </c>
      <c r="C10" s="4">
        <v>23840.880000000001</v>
      </c>
      <c r="D10" s="16">
        <v>0</v>
      </c>
      <c r="E10" s="15">
        <f>D10*0.21</f>
        <v>0</v>
      </c>
      <c r="F10" s="58">
        <f>D10*1.21</f>
        <v>0</v>
      </c>
      <c r="G10" s="7">
        <f t="shared" ref="G10:G12" si="5">D10*C10</f>
        <v>0</v>
      </c>
      <c r="H10" s="4">
        <f t="shared" ref="H10:H12" si="6">G10*0.21</f>
        <v>0</v>
      </c>
      <c r="I10" s="64">
        <f t="shared" ref="I10:I12" si="7">G10*1.21</f>
        <v>0</v>
      </c>
    </row>
    <row r="11" spans="1:9" ht="44.25" customHeight="1" x14ac:dyDescent="0.25">
      <c r="A11" s="33" t="s">
        <v>64</v>
      </c>
      <c r="B11" s="17" t="s">
        <v>24</v>
      </c>
      <c r="C11" s="4">
        <v>23840.880000000001</v>
      </c>
      <c r="D11" s="16">
        <v>0</v>
      </c>
      <c r="E11" s="15">
        <f t="shared" ref="E11:E12" si="8">D11*0.21</f>
        <v>0</v>
      </c>
      <c r="F11" s="58">
        <f t="shared" ref="F11:F12" si="9">D11*1.21</f>
        <v>0</v>
      </c>
      <c r="G11" s="7">
        <f t="shared" si="5"/>
        <v>0</v>
      </c>
      <c r="H11" s="4">
        <f t="shared" si="6"/>
        <v>0</v>
      </c>
      <c r="I11" s="64">
        <f t="shared" si="7"/>
        <v>0</v>
      </c>
    </row>
    <row r="12" spans="1:9" ht="39.950000000000003" customHeight="1" x14ac:dyDescent="0.25">
      <c r="A12" s="33" t="s">
        <v>63</v>
      </c>
      <c r="B12" s="17" t="s">
        <v>24</v>
      </c>
      <c r="C12" s="4">
        <v>23840.880000000001</v>
      </c>
      <c r="D12" s="16">
        <v>0</v>
      </c>
      <c r="E12" s="15">
        <f t="shared" si="8"/>
        <v>0</v>
      </c>
      <c r="F12" s="58">
        <f t="shared" si="9"/>
        <v>0</v>
      </c>
      <c r="G12" s="7">
        <f t="shared" si="5"/>
        <v>0</v>
      </c>
      <c r="H12" s="4">
        <f t="shared" si="6"/>
        <v>0</v>
      </c>
      <c r="I12" s="64">
        <f t="shared" si="7"/>
        <v>0</v>
      </c>
    </row>
    <row r="13" spans="1:9" ht="20.100000000000001" customHeight="1" x14ac:dyDescent="0.25">
      <c r="A13" s="83" t="s">
        <v>49</v>
      </c>
      <c r="B13" s="84"/>
      <c r="C13" s="84"/>
      <c r="D13" s="84"/>
      <c r="E13" s="84"/>
      <c r="F13" s="84"/>
      <c r="G13" s="84"/>
      <c r="H13" s="84"/>
      <c r="I13" s="85"/>
    </row>
    <row r="14" spans="1:9" ht="39.950000000000003" customHeight="1" x14ac:dyDescent="0.25">
      <c r="A14" s="33" t="s">
        <v>47</v>
      </c>
      <c r="B14" s="18" t="s">
        <v>24</v>
      </c>
      <c r="C14" s="4">
        <v>8768.9</v>
      </c>
      <c r="D14" s="16">
        <v>0</v>
      </c>
      <c r="E14" s="15">
        <f>D14*0.21</f>
        <v>0</v>
      </c>
      <c r="F14" s="58">
        <f>D14*1.21</f>
        <v>0</v>
      </c>
      <c r="G14" s="7">
        <f>D14*C14</f>
        <v>0</v>
      </c>
      <c r="H14" s="4">
        <f>G14*0.21</f>
        <v>0</v>
      </c>
      <c r="I14" s="64">
        <f>G14*1.21</f>
        <v>0</v>
      </c>
    </row>
    <row r="15" spans="1:9" ht="39.950000000000003" customHeight="1" x14ac:dyDescent="0.25">
      <c r="A15" s="33" t="s">
        <v>48</v>
      </c>
      <c r="B15" s="17" t="s">
        <v>24</v>
      </c>
      <c r="C15" s="4">
        <v>8768.9</v>
      </c>
      <c r="D15" s="16">
        <v>0</v>
      </c>
      <c r="E15" s="15">
        <f>D15*0.21</f>
        <v>0</v>
      </c>
      <c r="F15" s="58">
        <f>D15*1.21</f>
        <v>0</v>
      </c>
      <c r="G15" s="7">
        <f>D15*C15</f>
        <v>0</v>
      </c>
      <c r="H15" s="4">
        <f>G15*0.21</f>
        <v>0</v>
      </c>
      <c r="I15" s="64">
        <f>G15*1.21</f>
        <v>0</v>
      </c>
    </row>
    <row r="16" spans="1:9" ht="20.100000000000001" customHeight="1" x14ac:dyDescent="0.25">
      <c r="A16" s="83" t="s">
        <v>41</v>
      </c>
      <c r="B16" s="84"/>
      <c r="C16" s="84"/>
      <c r="D16" s="84"/>
      <c r="E16" s="84"/>
      <c r="F16" s="84"/>
      <c r="G16" s="84"/>
      <c r="H16" s="84"/>
      <c r="I16" s="85"/>
    </row>
    <row r="17" spans="1:9" ht="20.100000000000001" customHeight="1" x14ac:dyDescent="0.25">
      <c r="A17" s="33" t="s">
        <v>41</v>
      </c>
      <c r="B17" s="18" t="s">
        <v>2</v>
      </c>
      <c r="C17" s="17">
        <v>438</v>
      </c>
      <c r="D17" s="16">
        <v>0</v>
      </c>
      <c r="E17" s="15">
        <f>D17*0.21</f>
        <v>0</v>
      </c>
      <c r="F17" s="58">
        <f>D17*1.21</f>
        <v>0</v>
      </c>
      <c r="G17" s="7">
        <f>D17*C17</f>
        <v>0</v>
      </c>
      <c r="H17" s="4">
        <f>G17*0.21</f>
        <v>0</v>
      </c>
      <c r="I17" s="64">
        <f>G17*1.21</f>
        <v>0</v>
      </c>
    </row>
    <row r="18" spans="1:9" ht="20.100000000000001" customHeight="1" x14ac:dyDescent="0.25">
      <c r="A18" s="13" t="s">
        <v>40</v>
      </c>
      <c r="B18" s="17" t="s">
        <v>2</v>
      </c>
      <c r="C18" s="17">
        <v>438</v>
      </c>
      <c r="D18" s="6">
        <v>0</v>
      </c>
      <c r="E18" s="7">
        <f>D18*0.21</f>
        <v>0</v>
      </c>
      <c r="F18" s="59">
        <f>D18*1.21</f>
        <v>0</v>
      </c>
      <c r="G18" s="7">
        <f>D18*C18</f>
        <v>0</v>
      </c>
      <c r="H18" s="4">
        <f>G18*0.21</f>
        <v>0</v>
      </c>
      <c r="I18" s="64">
        <f>G18*1.21</f>
        <v>0</v>
      </c>
    </row>
    <row r="19" spans="1:9" ht="20.100000000000001" customHeight="1" x14ac:dyDescent="0.25">
      <c r="A19" s="86" t="s">
        <v>27</v>
      </c>
      <c r="B19" s="87"/>
      <c r="C19" s="87"/>
      <c r="D19" s="87"/>
      <c r="E19" s="87"/>
      <c r="F19" s="87"/>
      <c r="G19" s="87"/>
      <c r="H19" s="87"/>
      <c r="I19" s="88"/>
    </row>
    <row r="20" spans="1:9" ht="33.75" customHeight="1" thickBot="1" x14ac:dyDescent="0.3">
      <c r="A20" s="33" t="s">
        <v>42</v>
      </c>
      <c r="B20" s="18" t="s">
        <v>2</v>
      </c>
      <c r="C20" s="18">
        <v>603</v>
      </c>
      <c r="D20" s="16">
        <v>0</v>
      </c>
      <c r="E20" s="15">
        <f>D20*0.21</f>
        <v>0</v>
      </c>
      <c r="F20" s="58">
        <f>D20*1.21</f>
        <v>0</v>
      </c>
      <c r="G20" s="32">
        <f>D20*C20</f>
        <v>0</v>
      </c>
      <c r="H20" s="4">
        <f>G20*0.21</f>
        <v>0</v>
      </c>
      <c r="I20" s="64">
        <f>G20*1.21</f>
        <v>0</v>
      </c>
    </row>
    <row r="21" spans="1:9" ht="36.75" customHeight="1" thickBot="1" x14ac:dyDescent="0.3">
      <c r="A21" s="39" t="s">
        <v>50</v>
      </c>
      <c r="B21" s="38"/>
      <c r="C21" s="38"/>
      <c r="D21" s="89">
        <f>G4+G5+G6+G10+G7+G9+G11+G12+G15+G14+G17+G18+G20</f>
        <v>0</v>
      </c>
      <c r="E21" s="90"/>
      <c r="F21" s="89">
        <f>D21*0.21</f>
        <v>0</v>
      </c>
      <c r="G21" s="90"/>
      <c r="H21" s="89">
        <f>D21*1.21</f>
        <v>0</v>
      </c>
      <c r="I21" s="90"/>
    </row>
    <row r="22" spans="1:9" x14ac:dyDescent="0.25">
      <c r="G22" s="74"/>
      <c r="H22" s="43"/>
      <c r="I22" s="43"/>
    </row>
    <row r="23" spans="1:9" x14ac:dyDescent="0.25">
      <c r="G23" s="74"/>
      <c r="H23" s="43"/>
      <c r="I23" s="43"/>
    </row>
    <row r="24" spans="1:9" x14ac:dyDescent="0.25">
      <c r="G24" s="44"/>
      <c r="H24" s="44"/>
      <c r="I24" s="44"/>
    </row>
    <row r="25" spans="1:9" x14ac:dyDescent="0.25">
      <c r="G25" s="45"/>
      <c r="H25" s="45"/>
      <c r="I25" s="45"/>
    </row>
    <row r="26" spans="1:9" x14ac:dyDescent="0.25">
      <c r="G26" s="74"/>
      <c r="H26" s="43"/>
      <c r="I26" s="43"/>
    </row>
    <row r="27" spans="1:9" x14ac:dyDescent="0.25">
      <c r="G27" s="74"/>
      <c r="H27" s="43"/>
      <c r="I27" s="43"/>
    </row>
    <row r="28" spans="1:9" x14ac:dyDescent="0.25">
      <c r="G28" s="45"/>
      <c r="H28" s="45"/>
      <c r="I28" s="45"/>
    </row>
    <row r="29" spans="1:9" x14ac:dyDescent="0.25">
      <c r="G29" s="44"/>
      <c r="H29" s="44"/>
      <c r="I29" s="44"/>
    </row>
    <row r="30" spans="1:9" x14ac:dyDescent="0.25">
      <c r="G30" s="45"/>
      <c r="H30" s="45"/>
      <c r="I30" s="45"/>
    </row>
    <row r="31" spans="1:9" x14ac:dyDescent="0.25">
      <c r="G31" s="74"/>
      <c r="H31" s="43"/>
      <c r="I31" s="43"/>
    </row>
    <row r="32" spans="1:9" x14ac:dyDescent="0.25">
      <c r="G32" s="74"/>
      <c r="H32" s="43"/>
      <c r="I32" s="43"/>
    </row>
    <row r="33" spans="7:9" x14ac:dyDescent="0.25">
      <c r="G33" s="74"/>
      <c r="H33" s="43"/>
      <c r="I33" s="43"/>
    </row>
    <row r="34" spans="7:9" x14ac:dyDescent="0.25">
      <c r="G34" s="74"/>
      <c r="H34" s="43"/>
      <c r="I34" s="43"/>
    </row>
    <row r="35" spans="7:9" x14ac:dyDescent="0.25">
      <c r="G35" s="44"/>
      <c r="H35" s="44"/>
      <c r="I35" s="44"/>
    </row>
    <row r="36" spans="7:9" x14ac:dyDescent="0.25">
      <c r="G36" s="45"/>
      <c r="H36" s="46"/>
      <c r="I36" s="47"/>
    </row>
    <row r="37" spans="7:9" x14ac:dyDescent="0.25">
      <c r="G37" s="45"/>
      <c r="H37" s="45"/>
      <c r="I37" s="45"/>
    </row>
  </sheetData>
  <mergeCells count="13">
    <mergeCell ref="G33:G34"/>
    <mergeCell ref="A1:I1"/>
    <mergeCell ref="A3:I3"/>
    <mergeCell ref="A8:I8"/>
    <mergeCell ref="A13:I13"/>
    <mergeCell ref="A16:I16"/>
    <mergeCell ref="A19:I19"/>
    <mergeCell ref="D21:E21"/>
    <mergeCell ref="F21:G21"/>
    <mergeCell ref="H21:I21"/>
    <mergeCell ref="G26:G27"/>
    <mergeCell ref="G31:G32"/>
    <mergeCell ref="G22:G23"/>
  </mergeCells>
  <pageMargins left="0.7" right="0.7" top="0.78740157499999996" bottom="0.78740157499999996" header="0.3" footer="0.3"/>
  <pageSetup paperSize="9" scale="4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showRowColHeaders="0" zoomScaleNormal="100" workbookViewId="0">
      <selection activeCell="E4" sqref="E4:E7"/>
    </sheetView>
  </sheetViews>
  <sheetFormatPr defaultRowHeight="14.25" x14ac:dyDescent="0.25"/>
  <cols>
    <col min="1" max="1" width="63.42578125" style="1" customWidth="1"/>
    <col min="2" max="2" width="9.140625" style="3"/>
    <col min="3" max="3" width="15.85546875" style="3" customWidth="1"/>
    <col min="4" max="4" width="9.140625" style="3"/>
    <col min="5" max="10" width="18" style="1" customWidth="1"/>
    <col min="11" max="16384" width="9.140625" style="1"/>
  </cols>
  <sheetData>
    <row r="1" spans="1:10" ht="33.75" customHeight="1" x14ac:dyDescent="0.25">
      <c r="A1" s="112" t="s">
        <v>28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s="2" customFormat="1" ht="38.25" customHeight="1" x14ac:dyDescent="0.25">
      <c r="A2" s="24" t="s">
        <v>22</v>
      </c>
      <c r="B2" s="11" t="s">
        <v>1</v>
      </c>
      <c r="C2" s="11" t="s">
        <v>6</v>
      </c>
      <c r="D2" s="11" t="s">
        <v>7</v>
      </c>
      <c r="E2" s="11" t="s">
        <v>16</v>
      </c>
      <c r="F2" s="11" t="s">
        <v>17</v>
      </c>
      <c r="G2" s="11" t="s">
        <v>18</v>
      </c>
      <c r="H2" s="11" t="s">
        <v>19</v>
      </c>
      <c r="I2" s="11" t="s">
        <v>21</v>
      </c>
      <c r="J2" s="12" t="s">
        <v>20</v>
      </c>
    </row>
    <row r="3" spans="1:10" ht="20.100000000000001" customHeight="1" thickBot="1" x14ac:dyDescent="0.3">
      <c r="A3" s="119" t="s">
        <v>26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20.100000000000001" customHeight="1" x14ac:dyDescent="0.25">
      <c r="A4" s="117" t="s">
        <v>3</v>
      </c>
      <c r="B4" s="118" t="s">
        <v>24</v>
      </c>
      <c r="C4" s="19">
        <v>44342.400000000001</v>
      </c>
      <c r="D4" s="20" t="s">
        <v>29</v>
      </c>
      <c r="E4" s="111">
        <v>0</v>
      </c>
      <c r="F4" s="109">
        <f>E4*0.21</f>
        <v>0</v>
      </c>
      <c r="G4" s="109">
        <f>E4*1.21</f>
        <v>0</v>
      </c>
      <c r="H4" s="109">
        <f>E4*C7</f>
        <v>0</v>
      </c>
      <c r="I4" s="109">
        <f>H4*0.21</f>
        <v>0</v>
      </c>
      <c r="J4" s="110">
        <f>I4*1.21</f>
        <v>0</v>
      </c>
    </row>
    <row r="5" spans="1:10" ht="20.100000000000001" customHeight="1" x14ac:dyDescent="0.25">
      <c r="A5" s="115"/>
      <c r="B5" s="116"/>
      <c r="C5" s="4">
        <v>70136.899999999994</v>
      </c>
      <c r="D5" s="8" t="s">
        <v>30</v>
      </c>
      <c r="E5" s="107"/>
      <c r="F5" s="100"/>
      <c r="G5" s="100"/>
      <c r="H5" s="100"/>
      <c r="I5" s="100"/>
      <c r="J5" s="108"/>
    </row>
    <row r="6" spans="1:10" ht="20.100000000000001" customHeight="1" x14ac:dyDescent="0.25">
      <c r="A6" s="115"/>
      <c r="B6" s="116"/>
      <c r="C6" s="4">
        <v>50386.5</v>
      </c>
      <c r="D6" s="8" t="s">
        <v>31</v>
      </c>
      <c r="E6" s="107"/>
      <c r="F6" s="100"/>
      <c r="G6" s="100"/>
      <c r="H6" s="100"/>
      <c r="I6" s="100"/>
      <c r="J6" s="108"/>
    </row>
    <row r="7" spans="1:10" ht="20.100000000000001" customHeight="1" x14ac:dyDescent="0.25">
      <c r="A7" s="115"/>
      <c r="B7" s="116"/>
      <c r="C7" s="5">
        <f>C4+(C5*2)+(C6*3)</f>
        <v>335775.69999999995</v>
      </c>
      <c r="D7" s="8" t="s">
        <v>10</v>
      </c>
      <c r="E7" s="92"/>
      <c r="F7" s="94"/>
      <c r="G7" s="94"/>
      <c r="H7" s="94"/>
      <c r="I7" s="94"/>
      <c r="J7" s="106"/>
    </row>
    <row r="8" spans="1:10" ht="20.100000000000001" customHeight="1" x14ac:dyDescent="0.25">
      <c r="A8" s="115" t="s">
        <v>4</v>
      </c>
      <c r="B8" s="116" t="s">
        <v>24</v>
      </c>
      <c r="C8" s="4">
        <v>2341</v>
      </c>
      <c r="D8" s="8" t="s">
        <v>29</v>
      </c>
      <c r="E8" s="91">
        <v>0</v>
      </c>
      <c r="F8" s="93">
        <f t="shared" ref="F8" si="0">E8*0.21</f>
        <v>0</v>
      </c>
      <c r="G8" s="93">
        <f t="shared" ref="G8" si="1">E8*1.21</f>
        <v>0</v>
      </c>
      <c r="H8" s="93">
        <f>E8*C11</f>
        <v>0</v>
      </c>
      <c r="I8" s="93">
        <f t="shared" ref="I8" si="2">H8*0.21</f>
        <v>0</v>
      </c>
      <c r="J8" s="105">
        <f t="shared" ref="J8" si="3">I8*1.21</f>
        <v>0</v>
      </c>
    </row>
    <row r="9" spans="1:10" ht="20.100000000000001" customHeight="1" x14ac:dyDescent="0.25">
      <c r="A9" s="115"/>
      <c r="B9" s="116"/>
      <c r="C9" s="4">
        <v>12842.699999999999</v>
      </c>
      <c r="D9" s="8" t="s">
        <v>30</v>
      </c>
      <c r="E9" s="107"/>
      <c r="F9" s="100"/>
      <c r="G9" s="100"/>
      <c r="H9" s="100"/>
      <c r="I9" s="100"/>
      <c r="J9" s="108"/>
    </row>
    <row r="10" spans="1:10" ht="20.100000000000001" customHeight="1" x14ac:dyDescent="0.25">
      <c r="A10" s="115"/>
      <c r="B10" s="116"/>
      <c r="C10" s="4">
        <v>34584.1</v>
      </c>
      <c r="D10" s="8" t="s">
        <v>31</v>
      </c>
      <c r="E10" s="107"/>
      <c r="F10" s="100"/>
      <c r="G10" s="100"/>
      <c r="H10" s="100"/>
      <c r="I10" s="100"/>
      <c r="J10" s="108"/>
    </row>
    <row r="11" spans="1:10" ht="20.100000000000001" customHeight="1" x14ac:dyDescent="0.25">
      <c r="A11" s="115"/>
      <c r="B11" s="116"/>
      <c r="C11" s="5">
        <f>C8+(C9*2)+(C10*3)</f>
        <v>131778.69999999998</v>
      </c>
      <c r="D11" s="8" t="s">
        <v>10</v>
      </c>
      <c r="E11" s="92"/>
      <c r="F11" s="94"/>
      <c r="G11" s="94"/>
      <c r="H11" s="94"/>
      <c r="I11" s="94"/>
      <c r="J11" s="106"/>
    </row>
    <row r="12" spans="1:10" ht="20.100000000000001" customHeight="1" x14ac:dyDescent="0.25">
      <c r="A12" s="115" t="s">
        <v>5</v>
      </c>
      <c r="B12" s="116" t="s">
        <v>24</v>
      </c>
      <c r="C12" s="4">
        <v>9274</v>
      </c>
      <c r="D12" s="8" t="s">
        <v>29</v>
      </c>
      <c r="E12" s="91">
        <v>0</v>
      </c>
      <c r="F12" s="93">
        <f t="shared" ref="F12" si="4">E12*0.21</f>
        <v>0</v>
      </c>
      <c r="G12" s="93">
        <f t="shared" ref="G12" si="5">E12*1.21</f>
        <v>0</v>
      </c>
      <c r="H12" s="93">
        <f>E12*C17</f>
        <v>0</v>
      </c>
      <c r="I12" s="93">
        <f>H12*0.21</f>
        <v>0</v>
      </c>
      <c r="J12" s="105">
        <f t="shared" ref="J12" si="6">I12*1.21</f>
        <v>0</v>
      </c>
    </row>
    <row r="13" spans="1:10" ht="20.100000000000001" customHeight="1" x14ac:dyDescent="0.25">
      <c r="A13" s="115"/>
      <c r="B13" s="116"/>
      <c r="C13" s="4">
        <v>6107</v>
      </c>
      <c r="D13" s="8" t="s">
        <v>30</v>
      </c>
      <c r="E13" s="107"/>
      <c r="F13" s="100"/>
      <c r="G13" s="100"/>
      <c r="H13" s="100"/>
      <c r="I13" s="100"/>
      <c r="J13" s="108"/>
    </row>
    <row r="14" spans="1:10" ht="20.100000000000001" customHeight="1" x14ac:dyDescent="0.25">
      <c r="A14" s="115"/>
      <c r="B14" s="116"/>
      <c r="C14" s="4">
        <v>3843</v>
      </c>
      <c r="D14" s="8" t="s">
        <v>31</v>
      </c>
      <c r="E14" s="107"/>
      <c r="F14" s="100"/>
      <c r="G14" s="100"/>
      <c r="H14" s="100"/>
      <c r="I14" s="100"/>
      <c r="J14" s="108"/>
    </row>
    <row r="15" spans="1:10" ht="20.100000000000001" customHeight="1" x14ac:dyDescent="0.25">
      <c r="A15" s="115"/>
      <c r="B15" s="116"/>
      <c r="C15" s="4">
        <v>714</v>
      </c>
      <c r="D15" s="40" t="s">
        <v>32</v>
      </c>
      <c r="E15" s="107"/>
      <c r="F15" s="100"/>
      <c r="G15" s="100"/>
      <c r="H15" s="100"/>
      <c r="I15" s="100"/>
      <c r="J15" s="108"/>
    </row>
    <row r="16" spans="1:10" ht="20.100000000000001" customHeight="1" x14ac:dyDescent="0.25">
      <c r="A16" s="115"/>
      <c r="B16" s="116"/>
      <c r="C16" s="4">
        <v>2896</v>
      </c>
      <c r="D16" s="8" t="s">
        <v>33</v>
      </c>
      <c r="E16" s="107"/>
      <c r="F16" s="100"/>
      <c r="G16" s="100"/>
      <c r="H16" s="100"/>
      <c r="I16" s="100"/>
      <c r="J16" s="108"/>
    </row>
    <row r="17" spans="1:10" ht="20.100000000000001" customHeight="1" x14ac:dyDescent="0.25">
      <c r="A17" s="115"/>
      <c r="B17" s="116"/>
      <c r="C17" s="5">
        <f>C12+(C13*2)+(C14*3)+(C16*156)+(C15*12)</f>
        <v>493361</v>
      </c>
      <c r="D17" s="8" t="s">
        <v>10</v>
      </c>
      <c r="E17" s="92"/>
      <c r="F17" s="94"/>
      <c r="G17" s="94"/>
      <c r="H17" s="94"/>
      <c r="I17" s="94"/>
      <c r="J17" s="106"/>
    </row>
    <row r="18" spans="1:10" ht="20.100000000000001" customHeight="1" x14ac:dyDescent="0.25">
      <c r="A18" s="95" t="s">
        <v>12</v>
      </c>
      <c r="B18" s="103" t="s">
        <v>2</v>
      </c>
      <c r="C18" s="8">
        <v>160</v>
      </c>
      <c r="D18" s="8">
        <v>52</v>
      </c>
      <c r="E18" s="91">
        <v>0</v>
      </c>
      <c r="F18" s="93">
        <f>E18*0.21</f>
        <v>0</v>
      </c>
      <c r="G18" s="93">
        <f>E18*1.21</f>
        <v>0</v>
      </c>
      <c r="H18" s="93">
        <f>E18*C19</f>
        <v>0</v>
      </c>
      <c r="I18" s="93">
        <f>H18*0.21</f>
        <v>0</v>
      </c>
      <c r="J18" s="105">
        <f>E18*C19</f>
        <v>0</v>
      </c>
    </row>
    <row r="19" spans="1:10" ht="20.100000000000001" customHeight="1" x14ac:dyDescent="0.25">
      <c r="A19" s="96"/>
      <c r="B19" s="104"/>
      <c r="C19" s="30">
        <f>C18*D18</f>
        <v>8320</v>
      </c>
      <c r="D19" s="8" t="s">
        <v>10</v>
      </c>
      <c r="E19" s="92"/>
      <c r="F19" s="94"/>
      <c r="G19" s="94"/>
      <c r="H19" s="94"/>
      <c r="I19" s="94"/>
      <c r="J19" s="106"/>
    </row>
    <row r="20" spans="1:10" ht="20.100000000000001" customHeight="1" x14ac:dyDescent="0.25">
      <c r="A20" s="95" t="s">
        <v>0</v>
      </c>
      <c r="B20" s="103" t="s">
        <v>24</v>
      </c>
      <c r="C20" s="41">
        <f>C4+C8+C12</f>
        <v>55957.4</v>
      </c>
      <c r="D20" s="8" t="s">
        <v>29</v>
      </c>
      <c r="E20" s="91">
        <v>0</v>
      </c>
      <c r="F20" s="93">
        <f>E20*0.21</f>
        <v>0</v>
      </c>
      <c r="G20" s="93">
        <f>E20*1.21</f>
        <v>0</v>
      </c>
      <c r="H20" s="93">
        <f>E20*C25</f>
        <v>0</v>
      </c>
      <c r="I20" s="93">
        <f>H20*0.21</f>
        <v>0</v>
      </c>
      <c r="J20" s="105">
        <f>H20*1.21</f>
        <v>0</v>
      </c>
    </row>
    <row r="21" spans="1:10" ht="20.100000000000001" customHeight="1" x14ac:dyDescent="0.25">
      <c r="A21" s="128"/>
      <c r="B21" s="129"/>
      <c r="C21" s="41">
        <f>C5+C9+C13</f>
        <v>89086.599999999991</v>
      </c>
      <c r="D21" s="8" t="s">
        <v>30</v>
      </c>
      <c r="E21" s="107"/>
      <c r="F21" s="100"/>
      <c r="G21" s="100"/>
      <c r="H21" s="100"/>
      <c r="I21" s="100"/>
      <c r="J21" s="108"/>
    </row>
    <row r="22" spans="1:10" ht="20.100000000000001" customHeight="1" x14ac:dyDescent="0.25">
      <c r="A22" s="128"/>
      <c r="B22" s="129"/>
      <c r="C22" s="41">
        <f>C5+C9+C13</f>
        <v>89086.599999999991</v>
      </c>
      <c r="D22" s="17" t="s">
        <v>31</v>
      </c>
      <c r="E22" s="107"/>
      <c r="F22" s="100"/>
      <c r="G22" s="100"/>
      <c r="H22" s="100"/>
      <c r="I22" s="100"/>
      <c r="J22" s="108"/>
    </row>
    <row r="23" spans="1:10" ht="20.100000000000001" customHeight="1" x14ac:dyDescent="0.25">
      <c r="A23" s="128"/>
      <c r="B23" s="129"/>
      <c r="C23" s="41">
        <f>C15</f>
        <v>714</v>
      </c>
      <c r="D23" s="40" t="s">
        <v>32</v>
      </c>
      <c r="E23" s="107"/>
      <c r="F23" s="100"/>
      <c r="G23" s="100"/>
      <c r="H23" s="100"/>
      <c r="I23" s="100"/>
      <c r="J23" s="108"/>
    </row>
    <row r="24" spans="1:10" ht="20.100000000000001" customHeight="1" x14ac:dyDescent="0.25">
      <c r="A24" s="128"/>
      <c r="B24" s="129"/>
      <c r="C24" s="4">
        <v>2896</v>
      </c>
      <c r="D24" s="40" t="s">
        <v>33</v>
      </c>
      <c r="E24" s="107"/>
      <c r="F24" s="100"/>
      <c r="G24" s="100"/>
      <c r="H24" s="100"/>
      <c r="I24" s="100"/>
      <c r="J24" s="108"/>
    </row>
    <row r="25" spans="1:10" ht="20.100000000000001" customHeight="1" thickBot="1" x14ac:dyDescent="0.3">
      <c r="A25" s="128"/>
      <c r="B25" s="129"/>
      <c r="C25" s="42">
        <f>C20+C21+C22+C24+C23</f>
        <v>237740.59999999998</v>
      </c>
      <c r="D25" s="9" t="s">
        <v>10</v>
      </c>
      <c r="E25" s="142"/>
      <c r="F25" s="126"/>
      <c r="G25" s="126"/>
      <c r="H25" s="126"/>
      <c r="I25" s="126"/>
      <c r="J25" s="127"/>
    </row>
    <row r="26" spans="1:10" ht="35.25" customHeight="1" x14ac:dyDescent="0.25">
      <c r="A26" s="25" t="s">
        <v>35</v>
      </c>
      <c r="B26" s="22" t="s">
        <v>1</v>
      </c>
      <c r="C26" s="22" t="s">
        <v>6</v>
      </c>
      <c r="D26" s="22" t="s">
        <v>7</v>
      </c>
      <c r="E26" s="22" t="s">
        <v>16</v>
      </c>
      <c r="F26" s="22" t="s">
        <v>17</v>
      </c>
      <c r="G26" s="22" t="s">
        <v>18</v>
      </c>
      <c r="H26" s="22" t="s">
        <v>19</v>
      </c>
      <c r="I26" s="22" t="s">
        <v>21</v>
      </c>
      <c r="J26" s="23" t="s">
        <v>20</v>
      </c>
    </row>
    <row r="27" spans="1:10" ht="20.100000000000001" customHeight="1" x14ac:dyDescent="0.25">
      <c r="A27" s="130" t="s">
        <v>37</v>
      </c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20.100000000000001" customHeight="1" x14ac:dyDescent="0.25">
      <c r="A28" s="101" t="s">
        <v>8</v>
      </c>
      <c r="B28" s="103" t="s">
        <v>24</v>
      </c>
      <c r="C28" s="4">
        <v>3860</v>
      </c>
      <c r="D28" s="8" t="s">
        <v>33</v>
      </c>
      <c r="E28" s="91">
        <v>0</v>
      </c>
      <c r="F28" s="93">
        <f>E28*0.21</f>
        <v>0</v>
      </c>
      <c r="G28" s="93">
        <f>E28*1.21</f>
        <v>0</v>
      </c>
      <c r="H28" s="93">
        <f>(C29)*E28</f>
        <v>0</v>
      </c>
      <c r="I28" s="93">
        <f>H28*0.21</f>
        <v>0</v>
      </c>
      <c r="J28" s="105">
        <f>H28*1.21</f>
        <v>0</v>
      </c>
    </row>
    <row r="29" spans="1:10" ht="20.100000000000001" customHeight="1" x14ac:dyDescent="0.25">
      <c r="A29" s="102"/>
      <c r="B29" s="104"/>
      <c r="C29" s="10">
        <f>C28*156</f>
        <v>602160</v>
      </c>
      <c r="D29" s="8" t="s">
        <v>10</v>
      </c>
      <c r="E29" s="92"/>
      <c r="F29" s="94"/>
      <c r="G29" s="94"/>
      <c r="H29" s="94"/>
      <c r="I29" s="94"/>
      <c r="J29" s="106"/>
    </row>
    <row r="30" spans="1:10" ht="32.25" customHeight="1" x14ac:dyDescent="0.25">
      <c r="A30" s="13" t="s">
        <v>9</v>
      </c>
      <c r="B30" s="8" t="s">
        <v>2</v>
      </c>
      <c r="C30" s="8">
        <v>1</v>
      </c>
      <c r="D30" s="8" t="s">
        <v>34</v>
      </c>
      <c r="E30" s="6">
        <v>0</v>
      </c>
      <c r="F30" s="7">
        <f>E30*0.21</f>
        <v>0</v>
      </c>
      <c r="G30" s="7">
        <f>E30*1.21</f>
        <v>0</v>
      </c>
      <c r="H30" s="7">
        <f>E30*52</f>
        <v>0</v>
      </c>
      <c r="I30" s="7">
        <f>H30*0.21</f>
        <v>0</v>
      </c>
      <c r="J30" s="14">
        <f>H30*1.21</f>
        <v>0</v>
      </c>
    </row>
    <row r="31" spans="1:10" ht="20.100000000000001" customHeight="1" x14ac:dyDescent="0.25">
      <c r="A31" s="86" t="s">
        <v>27</v>
      </c>
      <c r="B31" s="87"/>
      <c r="C31" s="87"/>
      <c r="D31" s="87"/>
      <c r="E31" s="87"/>
      <c r="F31" s="87"/>
      <c r="G31" s="87"/>
      <c r="H31" s="87"/>
      <c r="I31" s="87"/>
      <c r="J31" s="88"/>
    </row>
    <row r="32" spans="1:10" ht="20.100000000000001" customHeight="1" x14ac:dyDescent="0.25">
      <c r="A32" s="95" t="s">
        <v>11</v>
      </c>
      <c r="B32" s="103" t="s">
        <v>2</v>
      </c>
      <c r="C32" s="8">
        <v>20</v>
      </c>
      <c r="D32" s="8" t="s">
        <v>34</v>
      </c>
      <c r="E32" s="91">
        <v>0</v>
      </c>
      <c r="F32" s="93">
        <f>E32*0.21</f>
        <v>0</v>
      </c>
      <c r="G32" s="93">
        <f>E32*1.21</f>
        <v>0</v>
      </c>
      <c r="H32" s="93">
        <f>C33*E32</f>
        <v>0</v>
      </c>
      <c r="I32" s="93">
        <f>H32*0.21</f>
        <v>0</v>
      </c>
      <c r="J32" s="105">
        <f>H32*1.21</f>
        <v>0</v>
      </c>
    </row>
    <row r="33" spans="1:10" ht="20.100000000000001" customHeight="1" x14ac:dyDescent="0.25">
      <c r="A33" s="96"/>
      <c r="B33" s="104"/>
      <c r="C33" s="10">
        <f>52*C32</f>
        <v>1040</v>
      </c>
      <c r="D33" s="8" t="s">
        <v>10</v>
      </c>
      <c r="E33" s="92"/>
      <c r="F33" s="94"/>
      <c r="G33" s="94"/>
      <c r="H33" s="94"/>
      <c r="I33" s="94"/>
      <c r="J33" s="106"/>
    </row>
    <row r="34" spans="1:10" ht="36" customHeight="1" x14ac:dyDescent="0.25">
      <c r="A34" s="97" t="s">
        <v>13</v>
      </c>
      <c r="B34" s="98"/>
      <c r="C34" s="98"/>
      <c r="D34" s="98"/>
      <c r="E34" s="98"/>
      <c r="F34" s="98"/>
      <c r="G34" s="98"/>
      <c r="H34" s="98"/>
      <c r="I34" s="98"/>
      <c r="J34" s="99"/>
    </row>
    <row r="35" spans="1:10" ht="36" customHeight="1" x14ac:dyDescent="0.25">
      <c r="A35" s="13" t="s">
        <v>14</v>
      </c>
      <c r="B35" s="8" t="s">
        <v>15</v>
      </c>
      <c r="C35" s="8">
        <v>12</v>
      </c>
      <c r="D35" s="8">
        <v>12</v>
      </c>
      <c r="E35" s="6">
        <v>0</v>
      </c>
      <c r="F35" s="7">
        <f>E35*0.21</f>
        <v>0</v>
      </c>
      <c r="G35" s="7">
        <f>E35*1.21</f>
        <v>0</v>
      </c>
      <c r="H35" s="7">
        <f>E35*C35</f>
        <v>0</v>
      </c>
      <c r="I35" s="7">
        <f>H35*0.21</f>
        <v>0</v>
      </c>
      <c r="J35" s="14">
        <f>H35*1.21</f>
        <v>0</v>
      </c>
    </row>
    <row r="36" spans="1:10" ht="20.100000000000001" customHeight="1" x14ac:dyDescent="0.25">
      <c r="A36" s="97" t="s">
        <v>23</v>
      </c>
      <c r="B36" s="98"/>
      <c r="C36" s="98"/>
      <c r="D36" s="98"/>
      <c r="E36" s="98"/>
      <c r="F36" s="98"/>
      <c r="G36" s="98"/>
      <c r="H36" s="98"/>
      <c r="I36" s="98"/>
      <c r="J36" s="99"/>
    </row>
    <row r="37" spans="1:10" ht="20.100000000000001" customHeight="1" x14ac:dyDescent="0.25">
      <c r="A37" s="124" t="s">
        <v>36</v>
      </c>
      <c r="B37" s="103" t="s">
        <v>2</v>
      </c>
      <c r="C37" s="122"/>
      <c r="D37" s="122"/>
      <c r="E37" s="91">
        <v>0</v>
      </c>
      <c r="F37" s="93">
        <f>E37*0.21</f>
        <v>0</v>
      </c>
      <c r="G37" s="93">
        <f>E37*1.21</f>
        <v>0</v>
      </c>
      <c r="H37" s="93">
        <f>E37</f>
        <v>0</v>
      </c>
      <c r="I37" s="93">
        <f>F37</f>
        <v>0</v>
      </c>
      <c r="J37" s="105">
        <f>G37</f>
        <v>0</v>
      </c>
    </row>
    <row r="38" spans="1:10" ht="20.100000000000001" customHeight="1" x14ac:dyDescent="0.25">
      <c r="A38" s="125"/>
      <c r="B38" s="104"/>
      <c r="C38" s="123"/>
      <c r="D38" s="123"/>
      <c r="E38" s="92"/>
      <c r="F38" s="94"/>
      <c r="G38" s="94"/>
      <c r="H38" s="94"/>
      <c r="I38" s="94"/>
      <c r="J38" s="106"/>
    </row>
    <row r="39" spans="1:10" ht="27" customHeight="1" x14ac:dyDescent="0.25">
      <c r="A39" s="124" t="s">
        <v>38</v>
      </c>
      <c r="B39" s="103" t="s">
        <v>2</v>
      </c>
      <c r="C39" s="122"/>
      <c r="D39" s="122"/>
      <c r="E39" s="91">
        <v>0</v>
      </c>
      <c r="F39" s="93">
        <f>E39*0.21</f>
        <v>0</v>
      </c>
      <c r="G39" s="93">
        <f>E39*1.21</f>
        <v>0</v>
      </c>
      <c r="H39" s="93">
        <f>E39</f>
        <v>0</v>
      </c>
      <c r="I39" s="93">
        <f>F39</f>
        <v>0</v>
      </c>
      <c r="J39" s="105">
        <f>G39</f>
        <v>0</v>
      </c>
    </row>
    <row r="40" spans="1:10" ht="20.100000000000001" customHeight="1" x14ac:dyDescent="0.25">
      <c r="A40" s="125"/>
      <c r="B40" s="104"/>
      <c r="C40" s="123"/>
      <c r="D40" s="123"/>
      <c r="E40" s="92"/>
      <c r="F40" s="94"/>
      <c r="G40" s="94"/>
      <c r="H40" s="94"/>
      <c r="I40" s="94"/>
      <c r="J40" s="106"/>
    </row>
    <row r="41" spans="1:10" ht="20.100000000000001" customHeight="1" thickBot="1" x14ac:dyDescent="0.3">
      <c r="A41" s="26" t="s">
        <v>25</v>
      </c>
      <c r="B41" s="21" t="s">
        <v>2</v>
      </c>
      <c r="C41" s="27"/>
      <c r="D41" s="27"/>
      <c r="E41" s="31">
        <v>0</v>
      </c>
      <c r="F41" s="32">
        <f>E41*0.21</f>
        <v>0</v>
      </c>
      <c r="G41" s="32">
        <f>E41*1.21</f>
        <v>0</v>
      </c>
      <c r="H41" s="32">
        <f>E41</f>
        <v>0</v>
      </c>
      <c r="I41" s="28">
        <f>F41</f>
        <v>0</v>
      </c>
      <c r="J41" s="29">
        <f>G41</f>
        <v>0</v>
      </c>
    </row>
    <row r="42" spans="1:10" ht="26.25" customHeight="1" thickBot="1" x14ac:dyDescent="0.3">
      <c r="A42" s="139" t="s">
        <v>50</v>
      </c>
      <c r="B42" s="140"/>
      <c r="C42" s="140"/>
      <c r="D42" s="141"/>
      <c r="E42" s="137">
        <f>H41+H39+H37+H35+H32+H30+H28+H20+H18+H12+H8+H4</f>
        <v>0</v>
      </c>
      <c r="F42" s="138"/>
      <c r="G42" s="135">
        <f>I41+I39+I37+I35+I32+I30+I28+I20+I18+I12+I8+I4</f>
        <v>0</v>
      </c>
      <c r="H42" s="136"/>
      <c r="I42" s="133">
        <f>J41+J39+J37+J35+J32+J30+J28+J20+J18+J12+J4+J8</f>
        <v>0</v>
      </c>
      <c r="J42" s="134"/>
    </row>
  </sheetData>
  <mergeCells count="86">
    <mergeCell ref="I42:J42"/>
    <mergeCell ref="G42:H42"/>
    <mergeCell ref="E42:F42"/>
    <mergeCell ref="A42:D42"/>
    <mergeCell ref="F18:F19"/>
    <mergeCell ref="G18:G19"/>
    <mergeCell ref="H18:H19"/>
    <mergeCell ref="I18:I19"/>
    <mergeCell ref="J18:J19"/>
    <mergeCell ref="J39:J40"/>
    <mergeCell ref="I39:I40"/>
    <mergeCell ref="H39:H40"/>
    <mergeCell ref="G39:G40"/>
    <mergeCell ref="E20:E25"/>
    <mergeCell ref="F20:F25"/>
    <mergeCell ref="G20:G25"/>
    <mergeCell ref="I20:I25"/>
    <mergeCell ref="J20:J25"/>
    <mergeCell ref="E39:E40"/>
    <mergeCell ref="F39:F40"/>
    <mergeCell ref="G37:G38"/>
    <mergeCell ref="H37:H38"/>
    <mergeCell ref="I37:I38"/>
    <mergeCell ref="A31:J31"/>
    <mergeCell ref="A20:A25"/>
    <mergeCell ref="B20:B25"/>
    <mergeCell ref="E37:E38"/>
    <mergeCell ref="F37:F38"/>
    <mergeCell ref="J37:J38"/>
    <mergeCell ref="A27:J27"/>
    <mergeCell ref="A32:A33"/>
    <mergeCell ref="D37:D38"/>
    <mergeCell ref="A39:A40"/>
    <mergeCell ref="B39:B40"/>
    <mergeCell ref="D39:D40"/>
    <mergeCell ref="C39:C40"/>
    <mergeCell ref="C37:C38"/>
    <mergeCell ref="A37:A38"/>
    <mergeCell ref="B37:B38"/>
    <mergeCell ref="A1:J1"/>
    <mergeCell ref="I8:I11"/>
    <mergeCell ref="I12:I17"/>
    <mergeCell ref="H12:H17"/>
    <mergeCell ref="J12:J17"/>
    <mergeCell ref="A12:A17"/>
    <mergeCell ref="B12:B17"/>
    <mergeCell ref="A4:A7"/>
    <mergeCell ref="B4:B7"/>
    <mergeCell ref="A8:A11"/>
    <mergeCell ref="B8:B11"/>
    <mergeCell ref="G4:G7"/>
    <mergeCell ref="G12:G17"/>
    <mergeCell ref="A3:J3"/>
    <mergeCell ref="H8:H11"/>
    <mergeCell ref="H4:H7"/>
    <mergeCell ref="F8:F11"/>
    <mergeCell ref="J8:J11"/>
    <mergeCell ref="B18:B19"/>
    <mergeCell ref="I4:I7"/>
    <mergeCell ref="J4:J7"/>
    <mergeCell ref="E4:E7"/>
    <mergeCell ref="F4:F7"/>
    <mergeCell ref="E8:E11"/>
    <mergeCell ref="A34:J34"/>
    <mergeCell ref="A36:J36"/>
    <mergeCell ref="G8:G11"/>
    <mergeCell ref="A28:A29"/>
    <mergeCell ref="B28:B29"/>
    <mergeCell ref="E28:E29"/>
    <mergeCell ref="F28:F29"/>
    <mergeCell ref="G28:G29"/>
    <mergeCell ref="H28:H29"/>
    <mergeCell ref="I28:I29"/>
    <mergeCell ref="J28:J29"/>
    <mergeCell ref="B32:B33"/>
    <mergeCell ref="I32:I33"/>
    <mergeCell ref="J32:J33"/>
    <mergeCell ref="E12:E17"/>
    <mergeCell ref="F12:F17"/>
    <mergeCell ref="E32:E33"/>
    <mergeCell ref="F32:F33"/>
    <mergeCell ref="G32:G33"/>
    <mergeCell ref="H32:H33"/>
    <mergeCell ref="A18:A19"/>
    <mergeCell ref="E18:E19"/>
    <mergeCell ref="H20:H25"/>
  </mergeCells>
  <pageMargins left="0.7" right="0.7" top="0.78740157499999996" bottom="0.78740157499999996" header="0.3" footer="0.3"/>
  <pageSetup paperSize="9" scale="63" orientation="landscape" horizontalDpi="4294967293" verticalDpi="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Cena celkem</vt:lpstr>
      <vt:lpstr>Ceník - zimní údržba</vt:lpstr>
      <vt:lpstr>Ceník - očista</vt:lpstr>
      <vt:lpstr>'Ceník - zimní údržba'!Oblast_tisku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Vojáček</dc:creator>
  <cp:lastModifiedBy>Matyáš Vojáček</cp:lastModifiedBy>
  <dcterms:created xsi:type="dcterms:W3CDTF">2019-06-09T20:28:31Z</dcterms:created>
  <dcterms:modified xsi:type="dcterms:W3CDTF">2019-07-11T08:29:17Z</dcterms:modified>
</cp:coreProperties>
</file>