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 Cyklostezka" sheetId="2" r:id="rId2"/>
    <sheet name="SO02 - Cyklotrasa" sheetId="3" r:id="rId3"/>
    <sheet name="VRN - Vedlejší náklady" sheetId="4" r:id="rId4"/>
    <sheet name="SO03A - Veřejné osvětlení..." sheetId="5" r:id="rId5"/>
    <sheet name="SO03B - Veřejné osvětlení..." sheetId="6" r:id="rId6"/>
  </sheets>
  <definedNames>
    <definedName name="_xlnm.Print_Area" localSheetId="0">'Rekapitulace stavby'!$D$4:$AO$76,'Rekapitulace stavby'!$C$82:$AQ$100</definedName>
    <definedName name="_xlnm._FilterDatabase" localSheetId="1" hidden="1">'SO01 -  Cyklostezka'!$C$125:$K$234</definedName>
    <definedName name="_xlnm.Print_Area" localSheetId="1">'SO01 -  Cyklostezka'!$C$4:$J$76,'SO01 -  Cyklostezka'!$C$82:$J$107,'SO01 -  Cyklostezka'!$C$113:$K$234</definedName>
    <definedName name="_xlnm._FilterDatabase" localSheetId="2" hidden="1">'SO02 - Cyklotrasa'!$C$117:$K$129</definedName>
    <definedName name="_xlnm.Print_Area" localSheetId="2">'SO02 - Cyklotrasa'!$C$4:$J$76,'SO02 - Cyklotrasa'!$C$82:$J$99,'SO02 - Cyklotrasa'!$C$105:$K$129</definedName>
    <definedName name="_xlnm._FilterDatabase" localSheetId="3" hidden="1">'VRN - Vedlejší náklady'!$C$116:$K$129</definedName>
    <definedName name="_xlnm.Print_Area" localSheetId="3">'VRN - Vedlejší náklady'!$C$4:$J$76,'VRN - Vedlejší náklady'!$C$82:$J$98,'VRN - Vedlejší náklady'!$C$104:$K$129</definedName>
    <definedName name="_xlnm._FilterDatabase" localSheetId="4" hidden="1">'SO03A - Veřejné osvětlení...'!$C$123:$K$217</definedName>
    <definedName name="_xlnm.Print_Area" localSheetId="4">'SO03A - Veřejné osvětlení...'!$C$4:$J$76,'SO03A - Veřejné osvětlení...'!$C$82:$J$105,'SO03A - Veřejné osvětlení...'!$C$111:$K$217</definedName>
    <definedName name="_xlnm._FilterDatabase" localSheetId="5" hidden="1">'SO03B - Veřejné osvětlení...'!$C$121:$K$215</definedName>
    <definedName name="_xlnm.Print_Area" localSheetId="5">'SO03B - Veřejné osvětlení...'!$C$4:$J$76,'SO03B - Veřejné osvětlení...'!$C$82:$J$103,'SO03B - Veřejné osvětlení...'!$C$109:$K$215</definedName>
    <definedName name="_xlnm.Print_Titles" localSheetId="0">'Rekapitulace stavby'!$92:$92</definedName>
    <definedName name="_xlnm.Print_Titles" localSheetId="1">'SO01 -  Cyklostezka'!$125:$125</definedName>
    <definedName name="_xlnm.Print_Titles" localSheetId="2">'SO02 - Cyklotrasa'!$117:$117</definedName>
    <definedName name="_xlnm.Print_Titles" localSheetId="3">'VRN - Vedlejší náklady'!$116:$116</definedName>
    <definedName name="_xlnm.Print_Titles" localSheetId="4">'SO03A - Veřejné osvětlení...'!$123:$123</definedName>
    <definedName name="_xlnm.Print_Titles" localSheetId="5">'SO03B - Veřejné osvětlení...'!$121:$121</definedName>
  </definedNames>
  <calcPr fullCalcOnLoad="1"/>
</workbook>
</file>

<file path=xl/sharedStrings.xml><?xml version="1.0" encoding="utf-8"?>
<sst xmlns="http://schemas.openxmlformats.org/spreadsheetml/2006/main" count="5008" uniqueCount="943">
  <si>
    <t>Export Komplet</t>
  </si>
  <si>
    <t/>
  </si>
  <si>
    <t>2.0</t>
  </si>
  <si>
    <t>ZAMOK</t>
  </si>
  <si>
    <t>False</t>
  </si>
  <si>
    <t>{e4ca9443-6b90-4a8a-b95a-1a819f952508}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</si>
  <si>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</si>
  <si>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</si>
  <si>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</si>
  <si>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</si>
  <si>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</si>
  <si>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</si>
  <si>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</si>
  <si>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</si>
  <si>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16080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</si>
  <si>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</si>
  <si>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0</t>
  </si>
  <si>
    <t>Stavba:</t>
  </si>
  <si>
    <t>Cyklostezka ve Studénce</t>
  </si>
  <si>
    <t>KSO:</t>
  </si>
  <si>
    <t>CC-CZ:</t>
  </si>
  <si>
    <t>Místo:</t>
  </si>
  <si>
    <t xml:space="preserve"> </t>
  </si>
  <si>
    <t>Datum:</t>
  </si>
  <si>
    <t>27. 4. 2017</t>
  </si>
  <si>
    <t>Zadavatel:</t>
  </si>
  <si>
    <t>IČ:</t>
  </si>
  <si>
    <t>0,1</t>
  </si>
  <si>
    <t>Město Sudénka</t>
  </si>
  <si>
    <t>DIČ:</t>
  </si>
  <si>
    <t>Uchazeč:</t>
  </si>
  <si>
    <t>Vyplň údaj</t>
  </si>
  <si>
    <t>Projektant:</t>
  </si>
  <si>
    <t>True</t>
  </si>
  <si>
    <t>Zpracovatel:</t>
  </si>
  <si>
    <t>Ing. Jan Krupička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</si>
  <si>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</si>
  <si>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</si>
  <si>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</si>
  <si>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</si>
  <si>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</si>
  <si>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</si>
  <si>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</si>
  <si>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</si>
  <si>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</si>
  <si>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</si>
  <si>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</si>
  <si>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</si>
  <si>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</si>
  <si>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</si>
  <si>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</si>
  <si>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</si>
  <si>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</si>
  <si>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</si>
  <si>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</si>
  <si>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</si>
  <si>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</si>
  <si>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</si>
  <si>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</si>
  <si>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</si>
  <si>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</si>
  <si>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</si>
  <si>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</si>
  <si>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</si>
  <si>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</si>
  <si>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</si>
  <si>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</si>
  <si>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</si>
  <si>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</si>
  <si>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</si>
  <si>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</si>
  <si>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</si>
  <si>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</si>
  <si>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</si>
  <si>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</si>
  <si>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</si>
  <si>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</si>
  <si>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###NOIMPORT###</t>
  </si>
  <si>
    <t>IMPORT</t>
  </si>
  <si>
    <t>{00000000-0000-0000-0000-000000000000}</t>
  </si>
  <si>
    <t>/</t>
  </si>
  <si>
    <t>SO01</t>
  </si>
  <si>
    <t xml:space="preserve"> Cyklostezka</t>
  </si>
  <si>
    <t>STA</t>
  </si>
  <si>
    <t>1</t>
  </si>
  <si>
    <t>{9a662633-7c04-47fc-b1a1-9ff608bf8cc1}</t>
  </si>
  <si>
    <t>2</t>
  </si>
  <si>
    <t>SO02</t>
  </si>
  <si>
    <t>Cyklotrasa</t>
  </si>
  <si>
    <t>{04d8e85e-f073-45e8-84d1-2815ac338b46}</t>
  </si>
  <si>
    <t>VRN</t>
  </si>
  <si>
    <t>Vedlejší náklady</t>
  </si>
  <si>
    <t>{ad697b58-5d2a-451e-a29b-ac67fdfe5561}</t>
  </si>
  <si>
    <t>SO03A</t>
  </si>
  <si>
    <t>Veřejné osvětlení, trasa na ul. Sjednocení</t>
  </si>
  <si>
    <t>{ff6b5ea6-51e9-4ea3-81ea-336ddebbda1d}</t>
  </si>
  <si>
    <t>SO03B</t>
  </si>
  <si>
    <t>Veřejné osvětlení, trasa na ul. Sjednocení až k nádraží ČD</t>
  </si>
  <si>
    <t>{228eb1a6-9790-4849-acd3-af8e96054541}</t>
  </si>
  <si>
    <t>KRYCÍ LIST SOUPISU PRACÍ</t>
  </si>
  <si>
    <t>Objekt:</t>
  </si>
  <si>
    <t>SO01 -  Cyklostezka</t>
  </si>
  <si>
    <t>Studénka</t>
  </si>
  <si>
    <t xml:space="preserve"> Ing. Jan Krupička</t>
  </si>
  <si>
    <t>REKAPITULACE ČLENĚNÍ SOUPISU PRACÍ</t>
  </si>
  <si>
    <t>Kód dílu - Popis</t>
  </si>
  <si>
    <t>Cena celkem [CZK]</t>
  </si>
  <si>
    <t>Náklady ze soupisu prací</t>
  </si>
  <si>
    <t>-1</t>
  </si>
  <si>
    <t>1 -   Zemní práce</t>
  </si>
  <si>
    <t>11 -  Přípravné a přidružené práce</t>
  </si>
  <si>
    <t>2 -   Základy,zvláštní zakládání</t>
  </si>
  <si>
    <t>3 -   Svislé a kompletní konstrukce</t>
  </si>
  <si>
    <t>5 -   Komunikace</t>
  </si>
  <si>
    <t>91 -   Doplňující práce na komunikaci</t>
  </si>
  <si>
    <t>96 -   Bourání konstrukcí</t>
  </si>
  <si>
    <t>97 -   Prorážení otvorů</t>
  </si>
  <si>
    <t>99 -   Staveništní přesun hmot</t>
  </si>
  <si>
    <t>767 -  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</si>
  <si>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</si>
  <si>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</si>
  <si>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</si>
  <si>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</si>
  <si>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</si>
  <si>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</si>
  <si>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</si>
  <si>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</si>
  <si>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</si>
  <si>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</si>
  <si>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</si>
  <si>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</si>
  <si>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</si>
  <si>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 xml:space="preserve">  Zemní práce</t>
  </si>
  <si>
    <t>ROZPOCET</t>
  </si>
  <si>
    <t>80</t>
  </si>
  <si>
    <t>K</t>
  </si>
  <si>
    <t>07</t>
  </si>
  <si>
    <t>Dopravní značení provizorní, obsahuje instalaci, pronájem, montáž, demontáž, vyřízení dočasného záboru, poplatky - Vedlejší výdaj</t>
  </si>
  <si>
    <t>soubor</t>
  </si>
  <si>
    <t>4</t>
  </si>
  <si>
    <t>-804302583</t>
  </si>
  <si>
    <t>93</t>
  </si>
  <si>
    <t>112151111</t>
  </si>
  <si>
    <t>Směrové kácení stromů s rozřezáním a odvětvením D kmene do 200 mm - ořezy větví a křovin do výšky 2,5m</t>
  </si>
  <si>
    <t>ks</t>
  </si>
  <si>
    <t>CS ÚRS 2019 01</t>
  </si>
  <si>
    <t>399008436</t>
  </si>
  <si>
    <t>3</t>
  </si>
  <si>
    <t>121100002RA0</t>
  </si>
  <si>
    <t>Sejmutí ornice a uložení na deponii</t>
  </si>
  <si>
    <t>m3</t>
  </si>
  <si>
    <t>448792232</t>
  </si>
  <si>
    <t>VV</t>
  </si>
  <si>
    <t>(0,6*(755,20)*0,40)</t>
  </si>
  <si>
    <t>53</t>
  </si>
  <si>
    <t>122102203R001</t>
  </si>
  <si>
    <t>Odkopávky a prokopávky nezapažené pro silnice objemu do 5000 m3 v hornině tř. 1 a 4</t>
  </si>
  <si>
    <t>654351651</t>
  </si>
  <si>
    <t>(4,5*(755,20)*0,40)</t>
  </si>
  <si>
    <t>52</t>
  </si>
  <si>
    <t>162401102</t>
  </si>
  <si>
    <t>Vodorovné přemístění do 2000 m výkopku/sypaniny z horniny tř. 1 až 4</t>
  </si>
  <si>
    <t>243658968</t>
  </si>
  <si>
    <t>8</t>
  </si>
  <si>
    <t>162401102R001</t>
  </si>
  <si>
    <t>Vodorovné přemístění výkopku z hor.1-4 do 20000 m</t>
  </si>
  <si>
    <t>-514543740</t>
  </si>
  <si>
    <t>(450*1.5*0.3) + (487*2.36)</t>
  </si>
  <si>
    <t>16</t>
  </si>
  <si>
    <t>167101102R00</t>
  </si>
  <si>
    <t>Nakládání výkopku z hor.1-4 v množství nad 100 m3</t>
  </si>
  <si>
    <t>-1061596774</t>
  </si>
  <si>
    <t>4,5*(755,20)*0,40</t>
  </si>
  <si>
    <t>17</t>
  </si>
  <si>
    <t>181201102R00</t>
  </si>
  <si>
    <t>Úprava pláně v násypech v hor. 1-4, se zhutněním</t>
  </si>
  <si>
    <t>m2</t>
  </si>
  <si>
    <t>-1993309091</t>
  </si>
  <si>
    <t>755,20*4</t>
  </si>
  <si>
    <t>18</t>
  </si>
  <si>
    <t>182201101R00</t>
  </si>
  <si>
    <t>Svahování násypů</t>
  </si>
  <si>
    <t>-1789920805</t>
  </si>
  <si>
    <t>0,129*0,09*543,42</t>
  </si>
  <si>
    <t>19</t>
  </si>
  <si>
    <t>199000002R00</t>
  </si>
  <si>
    <t>Poplatek za skládku horniny 1- 4</t>
  </si>
  <si>
    <t>-540460824</t>
  </si>
  <si>
    <t>1350</t>
  </si>
  <si>
    <t>20</t>
  </si>
  <si>
    <t>180401212R01</t>
  </si>
  <si>
    <t>Založení trávníku lučního výsevem ve svahu do 1:2, včetně zalití</t>
  </si>
  <si>
    <t>-1663352324</t>
  </si>
  <si>
    <t>2*755,20</t>
  </si>
  <si>
    <t>182301131R00</t>
  </si>
  <si>
    <t>Rozprostření ornice, svah, tl. do 10 cm, nad 500m2</t>
  </si>
  <si>
    <t>1660742009</t>
  </si>
  <si>
    <t>418,3*2,1</t>
  </si>
  <si>
    <t>22</t>
  </si>
  <si>
    <t>183403253R00</t>
  </si>
  <si>
    <t>Obdělání půdy hrabáním, na svahu 1:2</t>
  </si>
  <si>
    <t>1625215277</t>
  </si>
  <si>
    <t>213,6*0,5</t>
  </si>
  <si>
    <t>23</t>
  </si>
  <si>
    <t>183403261R00</t>
  </si>
  <si>
    <t>Obdělání půdy válením, na svahu 1:2</t>
  </si>
  <si>
    <t>-1904740616</t>
  </si>
  <si>
    <t>878/1</t>
  </si>
  <si>
    <t>24</t>
  </si>
  <si>
    <t>00572404R</t>
  </si>
  <si>
    <t>Směs travní dálniční univerzální balení 25kg PROFI</t>
  </si>
  <si>
    <t>kg</t>
  </si>
  <si>
    <t>-515376189</t>
  </si>
  <si>
    <t>11</t>
  </si>
  <si>
    <t xml:space="preserve"> Přípravné a přidružené práce</t>
  </si>
  <si>
    <t>64</t>
  </si>
  <si>
    <t>113106121</t>
  </si>
  <si>
    <t>Rozebrání dlažeb komunikací pro pěší z betonových nebo kamenných dlaždic</t>
  </si>
  <si>
    <t>-973485074</t>
  </si>
  <si>
    <t>755,20*3.2</t>
  </si>
  <si>
    <t>63</t>
  </si>
  <si>
    <t>113202111</t>
  </si>
  <si>
    <t>Vytrhání obrub krajníků obrubníků stojatých</t>
  </si>
  <si>
    <t>m</t>
  </si>
  <si>
    <t>787936880</t>
  </si>
  <si>
    <t>755,20*2</t>
  </si>
  <si>
    <t>90</t>
  </si>
  <si>
    <t>979082316R01</t>
  </si>
  <si>
    <t>Vodorovná doprava suti a hmot po suchu do 4000 m</t>
  </si>
  <si>
    <t>t</t>
  </si>
  <si>
    <t>1032340387</t>
  </si>
  <si>
    <t>65</t>
  </si>
  <si>
    <t>979990104R001</t>
  </si>
  <si>
    <t>Poplatek za skládku suti - beton</t>
  </si>
  <si>
    <t>-1333875626</t>
  </si>
  <si>
    <t xml:space="preserve">  Základy,zvláštní zakládání</t>
  </si>
  <si>
    <t>27</t>
  </si>
  <si>
    <t>289971211R00</t>
  </si>
  <si>
    <t>Zřízení vrstvy z geotextilie sklon do 1:5 š.do 3 m</t>
  </si>
  <si>
    <t>-580035150</t>
  </si>
  <si>
    <t>755,20*0,6</t>
  </si>
  <si>
    <t>97</t>
  </si>
  <si>
    <t>289971211R01</t>
  </si>
  <si>
    <t>Výztužná geotextilie pro sanační vrstvu</t>
  </si>
  <si>
    <t>736685869</t>
  </si>
  <si>
    <t xml:space="preserve">  Svislé a kompletní konstrukce</t>
  </si>
  <si>
    <t>88</t>
  </si>
  <si>
    <t>08</t>
  </si>
  <si>
    <t>Stabilizace únosnosti podloží ŠD 0-90</t>
  </si>
  <si>
    <t>-1436600505</t>
  </si>
  <si>
    <t>755,20*0,6*0,4</t>
  </si>
  <si>
    <t>89</t>
  </si>
  <si>
    <t>09</t>
  </si>
  <si>
    <t>Hloubení rýh š do 600mm pro stabilizaci zeminy</t>
  </si>
  <si>
    <t>1776238063</t>
  </si>
  <si>
    <t>81</t>
  </si>
  <si>
    <t>211531111</t>
  </si>
  <si>
    <t>Výplň odvodňovacích žeber nebo trativodů kamenivem hrubým drceným frakce 16 až 63 mm</t>
  </si>
  <si>
    <t>505263013</t>
  </si>
  <si>
    <t>204*0.25</t>
  </si>
  <si>
    <t>82</t>
  </si>
  <si>
    <t>211971110</t>
  </si>
  <si>
    <t>Zřízení opláštění žeber nebo trativodů geotextilií v rýze nebo zářezu sklonu do 1:2</t>
  </si>
  <si>
    <t>376680291</t>
  </si>
  <si>
    <t>2*204</t>
  </si>
  <si>
    <t>67</t>
  </si>
  <si>
    <t>212532111</t>
  </si>
  <si>
    <t>Lože pro trativody</t>
  </si>
  <si>
    <t>-786802504</t>
  </si>
  <si>
    <t>204*0,5*0,05</t>
  </si>
  <si>
    <t>28</t>
  </si>
  <si>
    <t>388993111R00</t>
  </si>
  <si>
    <t>Chránička kabelu z PVC 110/2,2 mm, výkop</t>
  </si>
  <si>
    <t>-465645605</t>
  </si>
  <si>
    <t>162</t>
  </si>
  <si>
    <t>66</t>
  </si>
  <si>
    <t>935932214R01</t>
  </si>
  <si>
    <t>Trativod DN. 150mm</t>
  </si>
  <si>
    <t>-1132679639</t>
  </si>
  <si>
    <t>204</t>
  </si>
  <si>
    <t>5</t>
  </si>
  <si>
    <t xml:space="preserve">  Komunikace</t>
  </si>
  <si>
    <t>77</t>
  </si>
  <si>
    <t>01</t>
  </si>
  <si>
    <t>Svislá dopravní značka vč. příslušenství a materiálu(slupek, objímka, patka, víčko,značka popřípadě.více značek na jednom sloupku dle dokumentace, DZ - komplet - 20 SLOUPU + značky dle výpisu z technické zprávy a průvodní zprávy</t>
  </si>
  <si>
    <t>974303325</t>
  </si>
  <si>
    <t>71</t>
  </si>
  <si>
    <t>02</t>
  </si>
  <si>
    <t xml:space="preserve">Zkouška únosnosti zemní pláně </t>
  </si>
  <si>
    <t>-1837946309</t>
  </si>
  <si>
    <t>72</t>
  </si>
  <si>
    <t>03</t>
  </si>
  <si>
    <t>Úprava svislého čela propustku na čelo šikmé včetně potrubí - komplet</t>
  </si>
  <si>
    <t>-671697783</t>
  </si>
  <si>
    <t>78</t>
  </si>
  <si>
    <t>04</t>
  </si>
  <si>
    <t xml:space="preserve">Obrubník zahradní stojatý betonový 10/25/100 do bet. lože C25/30 XF4 s boční opěrou </t>
  </si>
  <si>
    <t>-1036212700</t>
  </si>
  <si>
    <t>55</t>
  </si>
  <si>
    <t>457971112</t>
  </si>
  <si>
    <t>Zřízení vrstvy z geotextilie o sklonu do 10° š přes 3 do 7,5 m</t>
  </si>
  <si>
    <t>1943146048</t>
  </si>
  <si>
    <t>719,38*3,8</t>
  </si>
  <si>
    <t>32</t>
  </si>
  <si>
    <t>67352030R01</t>
  </si>
  <si>
    <t>Geotextilie separační 300g/m2</t>
  </si>
  <si>
    <t>1630792728</t>
  </si>
  <si>
    <t>34</t>
  </si>
  <si>
    <t>564871111R00</t>
  </si>
  <si>
    <t>Podklad ze štěrkodrti po zhutnění tloušťky 25 cm</t>
  </si>
  <si>
    <t>1737015228</t>
  </si>
  <si>
    <t>755,20*3,8</t>
  </si>
  <si>
    <t>38</t>
  </si>
  <si>
    <t>573111112R00</t>
  </si>
  <si>
    <t>Postřik živičný infiltr.+ posyp,z asfaltu 1 kg/m2</t>
  </si>
  <si>
    <t>-667902515</t>
  </si>
  <si>
    <t>91</t>
  </si>
  <si>
    <t>577141312RT3</t>
  </si>
  <si>
    <t>Beton asfalt. ACO 8 CH,ACO 11,ACO 16, do 3 m, 5 cm, plochy 201-1000 m2 - červený (obarvení standartního asfaltového pojiva 50/70)</t>
  </si>
  <si>
    <t>2097890505</t>
  </si>
  <si>
    <t>39</t>
  </si>
  <si>
    <t>577141312RT2</t>
  </si>
  <si>
    <t>Beton asfalt. ACO 8 CH,ACO 11,ACO 16, do 3 m, 5 cm, plochy 201-1000 m2 - černý</t>
  </si>
  <si>
    <t>1712679402</t>
  </si>
  <si>
    <t>755,20*1,5</t>
  </si>
  <si>
    <t>92</t>
  </si>
  <si>
    <t>56314R01</t>
  </si>
  <si>
    <t>R-MAT ČSN EN 131 08-08 50mm</t>
  </si>
  <si>
    <t>-1878521432</t>
  </si>
  <si>
    <t>40</t>
  </si>
  <si>
    <t>573211111R00</t>
  </si>
  <si>
    <t>Postřik živičný spojovací z asfaltu 0,5-0,7 kg/m2</t>
  </si>
  <si>
    <t>2039390220</t>
  </si>
  <si>
    <t>68</t>
  </si>
  <si>
    <t>914001111R00</t>
  </si>
  <si>
    <t>Osazení sloupků dopr.značky vč. beton. základu</t>
  </si>
  <si>
    <t>kus</t>
  </si>
  <si>
    <t>-1856223172</t>
  </si>
  <si>
    <t>73</t>
  </si>
  <si>
    <t>915721121R00</t>
  </si>
  <si>
    <t xml:space="preserve">Vodorovné značení stříkání barvou  </t>
  </si>
  <si>
    <t>903020716</t>
  </si>
  <si>
    <t>76</t>
  </si>
  <si>
    <t>915791111R00</t>
  </si>
  <si>
    <t>Předznačení pro značení dělící čáry,vodící proužky</t>
  </si>
  <si>
    <t>-326382297</t>
  </si>
  <si>
    <t>74</t>
  </si>
  <si>
    <t>915791112R00</t>
  </si>
  <si>
    <t>Předznačení pro značení příčné prahy, symbol nevidomí  atd.</t>
  </si>
  <si>
    <t>-72576494</t>
  </si>
  <si>
    <t>69</t>
  </si>
  <si>
    <t>966006132R00</t>
  </si>
  <si>
    <t>Odstranění doprav.značek se sloupky, s bet.patkami</t>
  </si>
  <si>
    <t>-1080549209</t>
  </si>
  <si>
    <t>70</t>
  </si>
  <si>
    <t>R001</t>
  </si>
  <si>
    <t>Štěpkování křovin a stromů o průměru do 100 mm</t>
  </si>
  <si>
    <t>1729648533</t>
  </si>
  <si>
    <t>10*15</t>
  </si>
  <si>
    <t>94</t>
  </si>
  <si>
    <t>184818111</t>
  </si>
  <si>
    <t>Vyvětvení a tvarový ořez dřevin v do 3 m s odnesením odpadu do 200 m a spálením</t>
  </si>
  <si>
    <t>711914654</t>
  </si>
  <si>
    <t>83</t>
  </si>
  <si>
    <t>VZ1</t>
  </si>
  <si>
    <t>termoplastická vodorovné DZ( cyklista 800x900) - modrá</t>
  </si>
  <si>
    <t>-709620739</t>
  </si>
  <si>
    <t>84</t>
  </si>
  <si>
    <t>VZ2</t>
  </si>
  <si>
    <t>termoplastická vodorovné DZ( směr.šipka  1000) - modrá</t>
  </si>
  <si>
    <t>894942642</t>
  </si>
  <si>
    <t>85</t>
  </si>
  <si>
    <t>VZ3</t>
  </si>
  <si>
    <t xml:space="preserve">termoplastická vodorovné DZ( výstražný trojúhelník ) - modrý </t>
  </si>
  <si>
    <t>-2087828033</t>
  </si>
  <si>
    <t>86</t>
  </si>
  <si>
    <t>VZ4</t>
  </si>
  <si>
    <t>Vodorovné značení střík.barvou proužků š.12 cm</t>
  </si>
  <si>
    <t>31882969</t>
  </si>
  <si>
    <t xml:space="preserve">  Doplňující práce na komunikaci</t>
  </si>
  <si>
    <t>41</t>
  </si>
  <si>
    <t>917862111R001</t>
  </si>
  <si>
    <t>Osazení stojat. obrub.bet. s opěrou,lože z C 25/30 XF4 tl. 0.1m</t>
  </si>
  <si>
    <t>-1803309865</t>
  </si>
  <si>
    <t>874,116*2</t>
  </si>
  <si>
    <t>87</t>
  </si>
  <si>
    <t>VZ5</t>
  </si>
  <si>
    <t>Příplatek za reflexní úpravu dělících čar 12 cm</t>
  </si>
  <si>
    <t>-1297990960</t>
  </si>
  <si>
    <t>96</t>
  </si>
  <si>
    <t xml:space="preserve">  Bourání konstrukcí</t>
  </si>
  <si>
    <t xml:space="preserve">  Prorážení otvorů</t>
  </si>
  <si>
    <t>99</t>
  </si>
  <si>
    <t xml:space="preserve">  Staveništní přesun hmot</t>
  </si>
  <si>
    <t>47</t>
  </si>
  <si>
    <t>998223011R00</t>
  </si>
  <si>
    <t>Přesun hmot, pozemní komunikace, kryt dlážděný</t>
  </si>
  <si>
    <t>-1363688721</t>
  </si>
  <si>
    <t>767</t>
  </si>
  <si>
    <t xml:space="preserve">  Konstrukce zámečnické</t>
  </si>
  <si>
    <t>58</t>
  </si>
  <si>
    <t>460650923</t>
  </si>
  <si>
    <t>Kladení dlažby po překopech z kostek mozaikových do lože z kameniva těženého - Dělící pás + vodící línie</t>
  </si>
  <si>
    <t>1706503505</t>
  </si>
  <si>
    <t>(755,20*0,3)+(5*0.5*3)+(1,6*2,3+1,6*6,5+1,6*4,5)</t>
  </si>
  <si>
    <t>48</t>
  </si>
  <si>
    <t>06</t>
  </si>
  <si>
    <t>Stojan na kola z pozink oceli + příslušenství dle TZ</t>
  </si>
  <si>
    <t>221945354</t>
  </si>
  <si>
    <t>95</t>
  </si>
  <si>
    <t>06b</t>
  </si>
  <si>
    <t>Lavička + příslušenství dle TZ</t>
  </si>
  <si>
    <t>-495799138</t>
  </si>
  <si>
    <t>56</t>
  </si>
  <si>
    <t>M</t>
  </si>
  <si>
    <t>592453070R004</t>
  </si>
  <si>
    <t>Bet. dlažba barva okr tl.8mm</t>
  </si>
  <si>
    <t>327234947</t>
  </si>
  <si>
    <t>(755,20*0,1)</t>
  </si>
  <si>
    <t>592453070R005</t>
  </si>
  <si>
    <t>Bet. dlažba tl.8mm</t>
  </si>
  <si>
    <t>1340907698</t>
  </si>
  <si>
    <t>(1,6*2,3+1,6*6,5+1,6*4,5)</t>
  </si>
  <si>
    <t>57</t>
  </si>
  <si>
    <t>592451190R01</t>
  </si>
  <si>
    <t>Bet. dlažba slepecká tl.8xcm. s půlkulatými výstupky, červená</t>
  </si>
  <si>
    <t>373269363</t>
  </si>
  <si>
    <t>(755,20*0,2)+(5*0.5*3)</t>
  </si>
  <si>
    <t>SO02 - Cyklotrasa</t>
  </si>
  <si>
    <t>-1704674152</t>
  </si>
  <si>
    <t>12,5*0,4*0,4</t>
  </si>
  <si>
    <t>6</t>
  </si>
  <si>
    <t>167101102R001</t>
  </si>
  <si>
    <t>Nakládání výkopku z hor.1-4 v množství do 100 m3</t>
  </si>
  <si>
    <t>-758011744</t>
  </si>
  <si>
    <t>0,4*0,4*12,5*2,5</t>
  </si>
  <si>
    <t>01.1</t>
  </si>
  <si>
    <t>termoplastická vodorovné DZ V20( cyklista 800x900 + 2x šipka)  - bílé</t>
  </si>
  <si>
    <t>767105235</t>
  </si>
  <si>
    <t>01.1.1</t>
  </si>
  <si>
    <t>Svislá dopravní značka vč. příslušenství a materiálu(slupek, objímka, patka, víčko,značka popřípadě.více značek na jednom sloupku dle dokumentace, DZ - komplet</t>
  </si>
  <si>
    <t>1050133230</t>
  </si>
  <si>
    <t>122101101R01</t>
  </si>
  <si>
    <t>Odkopávky a prokopávky nezapažené v hornině tř. 1 až 4 objem do 100 m3</t>
  </si>
  <si>
    <t>-2000665521</t>
  </si>
  <si>
    <t>7</t>
  </si>
  <si>
    <t>-1628313276</t>
  </si>
  <si>
    <t>VRN - Vedlejší náklady</t>
  </si>
  <si>
    <t>VRN1 -   Průzkumné, geodetické a projektové práce</t>
  </si>
  <si>
    <t>VRN1</t>
  </si>
  <si>
    <t xml:space="preserve">  Průzkumné, geodetické a projektové práce</t>
  </si>
  <si>
    <t>013254000</t>
  </si>
  <si>
    <t>Dokumentace skutečného provedení stavby</t>
  </si>
  <si>
    <t>1024</t>
  </si>
  <si>
    <t>-2085401120</t>
  </si>
  <si>
    <t>013254000-01</t>
  </si>
  <si>
    <t>Geodetické práce</t>
  </si>
  <si>
    <t>686234424</t>
  </si>
  <si>
    <t>013254000-02</t>
  </si>
  <si>
    <t>Vytyčení inženýrských sítí</t>
  </si>
  <si>
    <t>1622071710</t>
  </si>
  <si>
    <t>013254000-03</t>
  </si>
  <si>
    <t xml:space="preserve">Provizorní ohraničení staveniště </t>
  </si>
  <si>
    <t>-12431348</t>
  </si>
  <si>
    <t>013254000-04</t>
  </si>
  <si>
    <t xml:space="preserve">Čištění komunikací po zelou délku staby </t>
  </si>
  <si>
    <t>1693580720</t>
  </si>
  <si>
    <t>013254000-05</t>
  </si>
  <si>
    <t>Vybudování, provoz a likvidace staveniště</t>
  </si>
  <si>
    <t>-283683548</t>
  </si>
  <si>
    <t>013254000-06</t>
  </si>
  <si>
    <t>Vyřízení záborů veřejných ploch a prostranství, vč. úhrad poplatků</t>
  </si>
  <si>
    <t>-598429365</t>
  </si>
  <si>
    <t>013254000-07</t>
  </si>
  <si>
    <t>Geometrické zaměření - geom. plán pro vklad do katastru + věcná břemena</t>
  </si>
  <si>
    <t>1078820196</t>
  </si>
  <si>
    <t>9</t>
  </si>
  <si>
    <t>013254000-08</t>
  </si>
  <si>
    <t>Ochrana inženýrských sítí při stavbě - Chráničky, odkopávky</t>
  </si>
  <si>
    <t>-684739326</t>
  </si>
  <si>
    <t>10</t>
  </si>
  <si>
    <t>013254000-09</t>
  </si>
  <si>
    <t>Dočasný informační Bilboard 2,1x2,2m. Včetně montáže, osazení a odvozu.</t>
  </si>
  <si>
    <t>-54306838</t>
  </si>
  <si>
    <t>013254000-10</t>
  </si>
  <si>
    <t>Pamětní deska, včetně dovozu, montáže, ukotvení</t>
  </si>
  <si>
    <t>1593133675</t>
  </si>
  <si>
    <t>SO03A - Veřejné osvětlení, trasa na ul. Sjednocení</t>
  </si>
  <si>
    <t>HSV -  Práce a dodávky HSV</t>
  </si>
  <si>
    <t xml:space="preserve">    1 -  Zemní práce</t>
  </si>
  <si>
    <t xml:space="preserve">    997 -  Přesun sutě</t>
  </si>
  <si>
    <t>PSV -  Práce a dodávky PSV</t>
  </si>
  <si>
    <t xml:space="preserve">    741 -  Elektroinstalace</t>
  </si>
  <si>
    <t>M -  Práce a dodávky M</t>
  </si>
  <si>
    <t xml:space="preserve">    21-M -  Elektromontáže</t>
  </si>
  <si>
    <t xml:space="preserve">    46-M -  Zemní práce při extr.mont.pracích</t>
  </si>
  <si>
    <t>HSV</t>
  </si>
  <si>
    <t xml:space="preserve"> Práce a dodávky HSV</t>
  </si>
  <si>
    <t xml:space="preserve"> Zemní práce</t>
  </si>
  <si>
    <t>171201211</t>
  </si>
  <si>
    <t>Poplatek za uložení odpadu ze sypaniny na skládce (skládkovné)</t>
  </si>
  <si>
    <t>-748298673</t>
  </si>
  <si>
    <t>119003131</t>
  </si>
  <si>
    <t>Výstražná páska pro zabezpečení výkopu zřízení</t>
  </si>
  <si>
    <t>1664524142</t>
  </si>
  <si>
    <t>735580100</t>
  </si>
  <si>
    <t>páska výstražná "VSTUP ZAKÁZÁN" 200 m</t>
  </si>
  <si>
    <t>-1813451185</t>
  </si>
  <si>
    <t>119003132</t>
  </si>
  <si>
    <t>Výstražná páska pro zabezpečení výkopu odstranění</t>
  </si>
  <si>
    <t>-2042916992</t>
  </si>
  <si>
    <t>119002131</t>
  </si>
  <si>
    <t>Pochůzí protiskluzový plech pro zabezpečení výkopu zřízení</t>
  </si>
  <si>
    <t>-253606827</t>
  </si>
  <si>
    <t>Pochůzí protiskluzový plech tl.1,5mm 1000x2000mm</t>
  </si>
  <si>
    <t>425270272</t>
  </si>
  <si>
    <t>119002132</t>
  </si>
  <si>
    <t>Pochůzí protiskluzový plech pro zabezpečení výkopu odstranění</t>
  </si>
  <si>
    <t>-112372961</t>
  </si>
  <si>
    <t>119002411</t>
  </si>
  <si>
    <t>Pojezdový ocelový plech pro zabezpčení výkopu  zřízení</t>
  </si>
  <si>
    <t>1603057682</t>
  </si>
  <si>
    <t>R002</t>
  </si>
  <si>
    <t>Pojezdový ocelový plech tl.5mm 1000x2000mm</t>
  </si>
  <si>
    <t>633184006</t>
  </si>
  <si>
    <t>119002412</t>
  </si>
  <si>
    <t>Pojezdový ocelový plech pro zabezpčení výkopu odstranění</t>
  </si>
  <si>
    <t>1377480570</t>
  </si>
  <si>
    <t>997</t>
  </si>
  <si>
    <t xml:space="preserve"> Přesun sutě</t>
  </si>
  <si>
    <t>997221815</t>
  </si>
  <si>
    <t>Poplatek za uložení betonového odpadu na skládce (skládkovné)</t>
  </si>
  <si>
    <t>-122667335</t>
  </si>
  <si>
    <t>12</t>
  </si>
  <si>
    <t>997221845</t>
  </si>
  <si>
    <t>Poplatek za uložení odpadu z asfaltových povrchů na skládce (skládkovné)</t>
  </si>
  <si>
    <t>-53466239</t>
  </si>
  <si>
    <t>PSV</t>
  </si>
  <si>
    <t xml:space="preserve"> Práce a dodávky PSV</t>
  </si>
  <si>
    <t>741</t>
  </si>
  <si>
    <t xml:space="preserve"> Elektroinstalace</t>
  </si>
  <si>
    <t>13</t>
  </si>
  <si>
    <t>741313082</t>
  </si>
  <si>
    <t>Montáž zásuvka chráněná v krabici šroubové připojení 2P+PE prostředí venkovní, mokré</t>
  </si>
  <si>
    <t>-338211637</t>
  </si>
  <si>
    <t>14</t>
  </si>
  <si>
    <t>345514850</t>
  </si>
  <si>
    <t>zásuvka krytá pro vlhké prostředí 5518-3929 S šedá, IP44</t>
  </si>
  <si>
    <t>1968055841</t>
  </si>
  <si>
    <t>741231002</t>
  </si>
  <si>
    <t>Montáž svorkovnice do rozvaděčů - řadová vodič do 6 mm2 se zapojením vodičů</t>
  </si>
  <si>
    <t>-645197613</t>
  </si>
  <si>
    <t>345629000</t>
  </si>
  <si>
    <t>svornice ochranná 6226-30 6 mm2 25A</t>
  </si>
  <si>
    <t>29585118</t>
  </si>
  <si>
    <t>741320165</t>
  </si>
  <si>
    <t>Montáž jistič třípólový nn do 25 A ve skříni</t>
  </si>
  <si>
    <t>1451749399</t>
  </si>
  <si>
    <t>358224010</t>
  </si>
  <si>
    <t>jistič 3pólový-charakteristika B LPN (LSN) 16B/3</t>
  </si>
  <si>
    <t>-1605712166</t>
  </si>
  <si>
    <t>R003</t>
  </si>
  <si>
    <t>Demontáž a zpětná montáž radaru</t>
  </si>
  <si>
    <t>-2070529087</t>
  </si>
  <si>
    <t>R004</t>
  </si>
  <si>
    <t>Demontáž rozhlasového systému</t>
  </si>
  <si>
    <t>1356224237</t>
  </si>
  <si>
    <t xml:space="preserve"> Práce a dodávky M</t>
  </si>
  <si>
    <t>21-M</t>
  </si>
  <si>
    <t xml:space="preserve"> Elektromontáže</t>
  </si>
  <si>
    <t>210810005</t>
  </si>
  <si>
    <t>Montáž měděných kabelů CYKY, CYKYD, CYKYDY, NYM, NYY, YSLY 750 V 3x1,5 mm2 uložených volně</t>
  </si>
  <si>
    <t>-286208117</t>
  </si>
  <si>
    <t>341110300</t>
  </si>
  <si>
    <t>kabel silový s Cu jádrem CYKY 3x1,5 mm2</t>
  </si>
  <si>
    <t>128</t>
  </si>
  <si>
    <t>-1510014322</t>
  </si>
  <si>
    <t>210100001</t>
  </si>
  <si>
    <t>Ukončení vodičů v rozváděči nebo na přístroji včetně zapojení průřezu žíly do 2,5 mm2</t>
  </si>
  <si>
    <t>1879446480</t>
  </si>
  <si>
    <t>741122642</t>
  </si>
  <si>
    <t>Montáž kabel Cu plný kulatý žíla 5x4 až 6 mm2 uložený pevně (CYKY)</t>
  </si>
  <si>
    <t>-612404744</t>
  </si>
  <si>
    <t>25</t>
  </si>
  <si>
    <t>341111000</t>
  </si>
  <si>
    <t>kabel silový s Cu jádrem CYKY 5x6 mm2</t>
  </si>
  <si>
    <t>-1825382226</t>
  </si>
  <si>
    <t>26</t>
  </si>
  <si>
    <t>210100002</t>
  </si>
  <si>
    <t>Ukončení vodičů v rozváděči nebo na přístroji včetně zapojení průřezu žíly do 6 mm2</t>
  </si>
  <si>
    <t>-577465624</t>
  </si>
  <si>
    <t>741122623</t>
  </si>
  <si>
    <t>Montáž kabel Cu plný kulatý žíla 4x10 mm2 uložený pevně (CYKY)</t>
  </si>
  <si>
    <t>1047131462</t>
  </si>
  <si>
    <t>341110760</t>
  </si>
  <si>
    <t>kabel silový s Cu jádrem CYKY 4x10 mm2</t>
  </si>
  <si>
    <t>1069167237</t>
  </si>
  <si>
    <t>29</t>
  </si>
  <si>
    <t>741122644</t>
  </si>
  <si>
    <t>Montáž kabel Cu plný kulatý žíla 5x16 mm2 uložený pevně (CYKY)</t>
  </si>
  <si>
    <t>-1573439700</t>
  </si>
  <si>
    <t>30</t>
  </si>
  <si>
    <t>R005</t>
  </si>
  <si>
    <t>kabel silový s Cu jádrem CYKY 5x16 mm2</t>
  </si>
  <si>
    <t>-1595579406</t>
  </si>
  <si>
    <t>31</t>
  </si>
  <si>
    <t>210100003</t>
  </si>
  <si>
    <t>Ukončení vodičů v rozváděči nebo na přístroji včetně zapojení průřezu žíly do 16 mm2</t>
  </si>
  <si>
    <t>405372117</t>
  </si>
  <si>
    <t>210101233</t>
  </si>
  <si>
    <t>Propojení kabelů celoplastových spojkou do 1 kV venkovní smršťovací SVCZ 1až5 žíly do 4x10až16 mm2</t>
  </si>
  <si>
    <t>1533269863</t>
  </si>
  <si>
    <t>33</t>
  </si>
  <si>
    <t>354360290</t>
  </si>
  <si>
    <t>spojka kabelová smršťovaná přímá do 1kV 91ahsc-35 3-4ž. x 6 - 35mm</t>
  </si>
  <si>
    <t>143829654</t>
  </si>
  <si>
    <t>R006</t>
  </si>
  <si>
    <t>Ukončení stávajícího kabelu ve stožárové rozvodnici</t>
  </si>
  <si>
    <t>880824961</t>
  </si>
  <si>
    <t>35</t>
  </si>
  <si>
    <t>R007</t>
  </si>
  <si>
    <t>Demontáž stávajících osvětlovacích stožárů délky do 12 m</t>
  </si>
  <si>
    <t>-1653759984</t>
  </si>
  <si>
    <t>36</t>
  </si>
  <si>
    <t>210204011</t>
  </si>
  <si>
    <t>Montáž stožárů osvětlení ocelových samostatně stojících délky do 12 m</t>
  </si>
  <si>
    <t>1919293371</t>
  </si>
  <si>
    <t>37</t>
  </si>
  <si>
    <t>R008</t>
  </si>
  <si>
    <t>stožár osvětlovací 10m stupňovitý žárově zinkovaný - uliční</t>
  </si>
  <si>
    <t>864500809</t>
  </si>
  <si>
    <t>210204103</t>
  </si>
  <si>
    <t>Montáž výložníků osvětlení jednoramenných sloupových hmotnosti do 35 kg</t>
  </si>
  <si>
    <t>1473266920</t>
  </si>
  <si>
    <t>R009</t>
  </si>
  <si>
    <t>jednoramenný výložník žárově zinkovaný 2500mm</t>
  </si>
  <si>
    <t>1665225351</t>
  </si>
  <si>
    <t>210204202</t>
  </si>
  <si>
    <t>Montáž elektrovýzbroje stožárů osvětlení 2 okruhy</t>
  </si>
  <si>
    <t>415129593</t>
  </si>
  <si>
    <t>R010</t>
  </si>
  <si>
    <t>stožárová rozvodnice, 2x pojistky, 2x připojení kabelu do 5x16mm2</t>
  </si>
  <si>
    <t>1041789967</t>
  </si>
  <si>
    <t>42</t>
  </si>
  <si>
    <t>R011</t>
  </si>
  <si>
    <t>stožárová rozvodnice, 2x pojistky, 3x připojení kabelu do 5x16mm2</t>
  </si>
  <si>
    <t>-1634343541</t>
  </si>
  <si>
    <t>43</t>
  </si>
  <si>
    <t>R012</t>
  </si>
  <si>
    <t>svítidlo venkovní LED CIVITEQ 109W</t>
  </si>
  <si>
    <t>-2101121212</t>
  </si>
  <si>
    <t>44</t>
  </si>
  <si>
    <t>R013</t>
  </si>
  <si>
    <t>průchodka Pg 13,5</t>
  </si>
  <si>
    <t>-2018323585</t>
  </si>
  <si>
    <t>45</t>
  </si>
  <si>
    <t>210204122</t>
  </si>
  <si>
    <t>Montáž patic stožárů osvětlení betonových</t>
  </si>
  <si>
    <t>-576274393</t>
  </si>
  <si>
    <t>46</t>
  </si>
  <si>
    <t>R014</t>
  </si>
  <si>
    <t>suchá betonová směs 40kg</t>
  </si>
  <si>
    <t>-1805390030</t>
  </si>
  <si>
    <t>R015</t>
  </si>
  <si>
    <t>Písmomalířské práce</t>
  </si>
  <si>
    <t>-1479395880</t>
  </si>
  <si>
    <t>R016</t>
  </si>
  <si>
    <t>akrylátová barva na pozink, balení 3,5l</t>
  </si>
  <si>
    <t>-1053768282</t>
  </si>
  <si>
    <t>49</t>
  </si>
  <si>
    <t>210280712</t>
  </si>
  <si>
    <t>Měření intenzity osvětlení na pracovišti do 50 svítidel</t>
  </si>
  <si>
    <t>779427143</t>
  </si>
  <si>
    <t>50</t>
  </si>
  <si>
    <t>210280003</t>
  </si>
  <si>
    <t>Zkoušky a prohlídky el rozvodů a zařízení celková prohlídka pro objem mtž prací do 1 000 000 Kč</t>
  </si>
  <si>
    <t>983406289</t>
  </si>
  <si>
    <t>51</t>
  </si>
  <si>
    <t>210280010</t>
  </si>
  <si>
    <t>Příplatek k celkové prohlídce za dalších i započatých 500 000 Kč přes 1 000 000 Kč</t>
  </si>
  <si>
    <t>4710516</t>
  </si>
  <si>
    <t>46-M</t>
  </si>
  <si>
    <t xml:space="preserve"> Zemní práce při extr.mont.pracích</t>
  </si>
  <si>
    <t>460010024</t>
  </si>
  <si>
    <t>Vytyčení trasy vedení kabelového podzemního v zastavěném prostoru</t>
  </si>
  <si>
    <t>km</t>
  </si>
  <si>
    <t>-2142800985</t>
  </si>
  <si>
    <t>460010025</t>
  </si>
  <si>
    <t>Vytyčení trasy inženýrských sítí v zastavěném prostoru</t>
  </si>
  <si>
    <t>1309338048</t>
  </si>
  <si>
    <t>54</t>
  </si>
  <si>
    <t>460030021</t>
  </si>
  <si>
    <t>Odstranění dřevitého porostu z křovin a stromů měkkého středně hustého</t>
  </si>
  <si>
    <t>1669139217</t>
  </si>
  <si>
    <t>460030039</t>
  </si>
  <si>
    <t>Rozebrání dlažeb ručně z dlaždic zámkových do písku spáry nezalité</t>
  </si>
  <si>
    <t>1860969736</t>
  </si>
  <si>
    <t>460650932</t>
  </si>
  <si>
    <t>Kladení dlažby po překopech dlaždice betonové zámkové do lože z kameniva těženého</t>
  </si>
  <si>
    <t>-1773269660</t>
  </si>
  <si>
    <t>460030192</t>
  </si>
  <si>
    <t>Řezání podkladu nebo krytu živičného tloušťky do 10 cm</t>
  </si>
  <si>
    <t>-409967992</t>
  </si>
  <si>
    <t>460030172</t>
  </si>
  <si>
    <t>Odstranění podkladu nebo krytu komunikace ze živice tloušťky do 10 cm</t>
  </si>
  <si>
    <t>232244197</t>
  </si>
  <si>
    <t>59</t>
  </si>
  <si>
    <t>460650912</t>
  </si>
  <si>
    <t>Vyspravení krytu komunikací po překopech kamenivem obalovaným asfaltem tl 6 cm</t>
  </si>
  <si>
    <t>1255495251</t>
  </si>
  <si>
    <t>60</t>
  </si>
  <si>
    <t>589411200</t>
  </si>
  <si>
    <t>směs pro asfaltový koberec otevřený AKO16 pojivo 50/70  do 16 mm  tř. 1</t>
  </si>
  <si>
    <t>1396772042</t>
  </si>
  <si>
    <t>61</t>
  </si>
  <si>
    <t>460050815</t>
  </si>
  <si>
    <t>Hloubení nezapažených jam pro stožáry strojně v hornině tř 5</t>
  </si>
  <si>
    <t>-1679879859</t>
  </si>
  <si>
    <t>62</t>
  </si>
  <si>
    <t>460080201</t>
  </si>
  <si>
    <t>Zřízení nezabudovaného bednění základových konstrukcí</t>
  </si>
  <si>
    <t>-742874536</t>
  </si>
  <si>
    <t>460080301</t>
  </si>
  <si>
    <t>Odstranění nezabudovaného bednění základových konstrukcí</t>
  </si>
  <si>
    <t>-150509665</t>
  </si>
  <si>
    <t>460080014</t>
  </si>
  <si>
    <t>Základové konstrukce z monolitického betonu C 16/20 bez bednění</t>
  </si>
  <si>
    <t>390388695</t>
  </si>
  <si>
    <t>589325710</t>
  </si>
  <si>
    <t>směs pro beton třída C16/20 X0,XC1 kamenivo do 16 mm</t>
  </si>
  <si>
    <t>2139148634</t>
  </si>
  <si>
    <t>R017</t>
  </si>
  <si>
    <t>trubka plastová novodur 300</t>
  </si>
  <si>
    <t>624859214</t>
  </si>
  <si>
    <t>460202135</t>
  </si>
  <si>
    <t>Hloubení kabelových nezapažených rýh strojně š 35 cm, hl 50 cm, v hornině tř 5</t>
  </si>
  <si>
    <t>-632484631</t>
  </si>
  <si>
    <t>460202285</t>
  </si>
  <si>
    <t>Hloubení kabelových nezapažených rýh strojně š 50 cm, hl 100 cm, v hornině tř 5</t>
  </si>
  <si>
    <t>1110011064</t>
  </si>
  <si>
    <t>460421101</t>
  </si>
  <si>
    <t>Lože kabelů z písku nebo štěrkopísku tl 10 cm nad kabel, bez zakrytí, šířky lože do 65 cm</t>
  </si>
  <si>
    <t>-477387297</t>
  </si>
  <si>
    <t>583373680</t>
  </si>
  <si>
    <t>štěrkopísek (Bratčice) frakce netříděná zásyp</t>
  </si>
  <si>
    <t>557116010</t>
  </si>
  <si>
    <t>460490014</t>
  </si>
  <si>
    <t>Krytí kabelů výstražnou fólií šířky 40 cm</t>
  </si>
  <si>
    <t>17300319</t>
  </si>
  <si>
    <t>693113110</t>
  </si>
  <si>
    <t>EXTRUNET - výstražná fólie z polyethylenu šíře 33 cm s potiskem</t>
  </si>
  <si>
    <t>1915893</t>
  </si>
  <si>
    <t>460520173</t>
  </si>
  <si>
    <t>Montáž trubek ochranných plastových ohebných do 90 mm uložených do rýhy</t>
  </si>
  <si>
    <t>518442007</t>
  </si>
  <si>
    <t>345713540</t>
  </si>
  <si>
    <t>trubka elektroinstalační ohebná Kopoflex, HDPE+LDPE KF 09090</t>
  </si>
  <si>
    <t>-1031924413</t>
  </si>
  <si>
    <t>75</t>
  </si>
  <si>
    <t>460510201</t>
  </si>
  <si>
    <t>Kanály do rýhy neasfaltované z prefabrikovaných betonových žlabů typ TK 1</t>
  </si>
  <si>
    <t>1889595552</t>
  </si>
  <si>
    <t>592133900</t>
  </si>
  <si>
    <t>žlab kabelový TK 1, T 2N, TK 2 a T 2NK AZD 25-100 100x17x14 cm</t>
  </si>
  <si>
    <t>-1006852390</t>
  </si>
  <si>
    <t>592134140</t>
  </si>
  <si>
    <t>poklop betonový kabelového žlabu unifikovaný S ABD 12-19 50x16x5,5 cm</t>
  </si>
  <si>
    <t>1748064725</t>
  </si>
  <si>
    <t>741410021</t>
  </si>
  <si>
    <t>Montáž vodič uzemňovací pásek průřezu do 120 mm2 v městské zástavbě v zemi</t>
  </si>
  <si>
    <t>-1044582401</t>
  </si>
  <si>
    <t>79</t>
  </si>
  <si>
    <t>354420620</t>
  </si>
  <si>
    <t>pás zemnící 30 x 4 mm FeZn</t>
  </si>
  <si>
    <t>256</t>
  </si>
  <si>
    <t>-154562444</t>
  </si>
  <si>
    <t>460561901</t>
  </si>
  <si>
    <t>Zásyp rýh nebo jam strojně bez zhutnění v zástavbě</t>
  </si>
  <si>
    <t>-1070872310</t>
  </si>
  <si>
    <t>460620015</t>
  </si>
  <si>
    <t>Provizorní úprava terénu se zhutněním, v hornině tř 5</t>
  </si>
  <si>
    <t>-1416462742</t>
  </si>
  <si>
    <t>460600023</t>
  </si>
  <si>
    <t>Vodorovné přemístění horniny jakékoliv třídy do 1000 m</t>
  </si>
  <si>
    <t>-869400300</t>
  </si>
  <si>
    <t>460600031</t>
  </si>
  <si>
    <t>Příplatek k vodorovnému přemístění horniny za každých dalších 1000 m</t>
  </si>
  <si>
    <t>877582063</t>
  </si>
  <si>
    <t>460080112</t>
  </si>
  <si>
    <t>Bourání základu betonového se záhozem jámy sypaninou</t>
  </si>
  <si>
    <t>-1484730421</t>
  </si>
  <si>
    <t>741820001</t>
  </si>
  <si>
    <t>Měření zemních odporů zemniče</t>
  </si>
  <si>
    <t>-1603148395</t>
  </si>
  <si>
    <t>SO03B - Veřejné osvětlení, trasa na ul. Sjednocení až k nádraží ČD</t>
  </si>
  <si>
    <t>-1602895047</t>
  </si>
  <si>
    <t>1954535499</t>
  </si>
  <si>
    <t>-1318977852</t>
  </si>
  <si>
    <t>1669770125</t>
  </si>
  <si>
    <t>-1242393094</t>
  </si>
  <si>
    <t>2068175660</t>
  </si>
  <si>
    <t>544714322</t>
  </si>
  <si>
    <t>-748736884</t>
  </si>
  <si>
    <t>22880690</t>
  </si>
  <si>
    <t>786811837</t>
  </si>
  <si>
    <t>198937239</t>
  </si>
  <si>
    <t>-311961950</t>
  </si>
  <si>
    <t>868537732</t>
  </si>
  <si>
    <t>542673438</t>
  </si>
  <si>
    <t>210802403</t>
  </si>
  <si>
    <t>Montáž měděných vodičů CGSG, CFLG, CGSU do 1 kV 2x1,50 mm2 uložených volně</t>
  </si>
  <si>
    <t>1403209700</t>
  </si>
  <si>
    <t>šňůra střední s Cu jádrem CGSG H05 RR-F 2x1,50 mm2</t>
  </si>
  <si>
    <t>-1575503231</t>
  </si>
  <si>
    <t>1338646097</t>
  </si>
  <si>
    <t>741122643</t>
  </si>
  <si>
    <t>Montáž kabel Cu plný kulatý žíla 5x10 mm2 uložený pevně (CYKY)</t>
  </si>
  <si>
    <t>61434804</t>
  </si>
  <si>
    <t>kabel silový s Cu jádrem CYKY 5x10 mm2</t>
  </si>
  <si>
    <t>2108807380</t>
  </si>
  <si>
    <t>210100014</t>
  </si>
  <si>
    <t>Ukončení vodičů v rozváděči nebo na přístroji včetně zapojení průřezu žíly do 10 mm2</t>
  </si>
  <si>
    <t>-856311431</t>
  </si>
  <si>
    <t>Montáž Al kabelů závěsných AES do 1 kV žíly 2x16 mm2 nahození s napnutím samonosného kabelu</t>
  </si>
  <si>
    <t>-943704396</t>
  </si>
  <si>
    <t>kabel samonosný závěsný s AL jádrem 1-AES 2x16mm2</t>
  </si>
  <si>
    <t>-531491817</t>
  </si>
  <si>
    <t>1696748387</t>
  </si>
  <si>
    <t>R007.1</t>
  </si>
  <si>
    <t>-1148487883</t>
  </si>
  <si>
    <t>Demontáž stávajících dřevěných/ocelových stožárů délky cca 6m</t>
  </si>
  <si>
    <t>-1598268081</t>
  </si>
  <si>
    <t>-1459926160</t>
  </si>
  <si>
    <t>R009.1</t>
  </si>
  <si>
    <t>stožár osvětlovací 8m stupňovitý žárově zinkovaný - uliční</t>
  </si>
  <si>
    <t>-303767768</t>
  </si>
  <si>
    <t>R010.1</t>
  </si>
  <si>
    <t>stožár osvětlovací 6m stupňovitý žárově zinkovaný - uliční</t>
  </si>
  <si>
    <t>1542257289</t>
  </si>
  <si>
    <t>210204112</t>
  </si>
  <si>
    <t>Montáž výložníků osvětlení dvouramenných nástěnných hmotnosti do 70 kg</t>
  </si>
  <si>
    <t>1677874357</t>
  </si>
  <si>
    <t>R011.1</t>
  </si>
  <si>
    <t>dvouramenný  výložník žárově zinkovaný 1500mm</t>
  </si>
  <si>
    <t>-974062646</t>
  </si>
  <si>
    <t>-1273196199</t>
  </si>
  <si>
    <t>R012.1</t>
  </si>
  <si>
    <t>stožárová rozvodnice, 2x pojistky, 2x připojení kabelu do 5x10mm2</t>
  </si>
  <si>
    <t>1220905017</t>
  </si>
  <si>
    <t>R013.1</t>
  </si>
  <si>
    <t>svítidlo venkovní LED CIVITEQ 28W</t>
  </si>
  <si>
    <t>1723567076</t>
  </si>
  <si>
    <t>Montáž pojistkové skříně na sloup</t>
  </si>
  <si>
    <t>-1736589158</t>
  </si>
  <si>
    <t>Plastová pojistková skříň včetně vybavení</t>
  </si>
  <si>
    <t>-931893256</t>
  </si>
  <si>
    <t>741110002</t>
  </si>
  <si>
    <t>Montáž trubka plastová tuhá D přes 23 do 35 mm uložená pevně</t>
  </si>
  <si>
    <t>-692238834</t>
  </si>
  <si>
    <t>345710930</t>
  </si>
  <si>
    <t>trubka elektroinstalační tuhá z PVC L 3 m 1525</t>
  </si>
  <si>
    <t>819182721</t>
  </si>
  <si>
    <t>Montáž výzbroje závěsného systému na sloup VO včetně svítidla</t>
  </si>
  <si>
    <t>-571365712</t>
  </si>
  <si>
    <t>R017.1</t>
  </si>
  <si>
    <t>kotevní hák instalace na ocelový sloup</t>
  </si>
  <si>
    <t>980010217</t>
  </si>
  <si>
    <t>R018</t>
  </si>
  <si>
    <t xml:space="preserve">izolovaná nosná (kotevní) svorka pro závěsný </t>
  </si>
  <si>
    <t>288212886</t>
  </si>
  <si>
    <t>R019</t>
  </si>
  <si>
    <t>propichovací svorka 16mm2 Al na vodič 1,5mm2 Cu s pojistkovým spodkem a vložkou</t>
  </si>
  <si>
    <t>-767257118</t>
  </si>
  <si>
    <t>R020</t>
  </si>
  <si>
    <t xml:space="preserve">propichovací svorka 16mm2 Al na vodič 1,5mm2 Cu </t>
  </si>
  <si>
    <t>666150551</t>
  </si>
  <si>
    <t>R021</t>
  </si>
  <si>
    <t>-148104507</t>
  </si>
  <si>
    <t>R022</t>
  </si>
  <si>
    <t>svítidlo venkovní LED CIVITEQ 21W</t>
  </si>
  <si>
    <t>1960154944</t>
  </si>
  <si>
    <t>-2126526440</t>
  </si>
  <si>
    <t>R023</t>
  </si>
  <si>
    <t>-332053576</t>
  </si>
  <si>
    <t>R024</t>
  </si>
  <si>
    <t>28108268</t>
  </si>
  <si>
    <t>R025</t>
  </si>
  <si>
    <t>-956235466</t>
  </si>
  <si>
    <t>209543580</t>
  </si>
  <si>
    <t>-1044260100</t>
  </si>
  <si>
    <t>94172582</t>
  </si>
  <si>
    <t>870190612</t>
  </si>
  <si>
    <t>385457296</t>
  </si>
  <si>
    <t>-906447988</t>
  </si>
  <si>
    <t>-1962047145</t>
  </si>
  <si>
    <t>460030191</t>
  </si>
  <si>
    <t>Řezání podkladu nebo krytu živičného tloušťky do 5 cm</t>
  </si>
  <si>
    <t>-751389493</t>
  </si>
  <si>
    <t>460030171</t>
  </si>
  <si>
    <t>Odstranění podkladu nebo krytu komunikace ze živice tloušťky do 5 cm</t>
  </si>
  <si>
    <t>1850278255</t>
  </si>
  <si>
    <t>460650911</t>
  </si>
  <si>
    <t>Vyspravení krytu komunikací po překopech kamenivem obalovaným asfaltem tl 3 cm</t>
  </si>
  <si>
    <t>-1785700550</t>
  </si>
  <si>
    <t>-382380468</t>
  </si>
  <si>
    <t>-490079844</t>
  </si>
  <si>
    <t>815229291</t>
  </si>
  <si>
    <t>-157034808</t>
  </si>
  <si>
    <t>-612489564</t>
  </si>
  <si>
    <t>225220252</t>
  </si>
  <si>
    <t>R026</t>
  </si>
  <si>
    <t>trubka plastová novodur 200</t>
  </si>
  <si>
    <t>-1894711299</t>
  </si>
  <si>
    <t>1977515770</t>
  </si>
  <si>
    <t>115346741</t>
  </si>
  <si>
    <t>-193349761</t>
  </si>
  <si>
    <t>543678785</t>
  </si>
  <si>
    <t>-1893833051</t>
  </si>
  <si>
    <t>990652663</t>
  </si>
  <si>
    <t>-1541150555</t>
  </si>
  <si>
    <t>-589816772</t>
  </si>
  <si>
    <t>-507592042</t>
  </si>
  <si>
    <t>-1783894840</t>
  </si>
  <si>
    <t>1397567209</t>
  </si>
  <si>
    <t>-163160962</t>
  </si>
  <si>
    <t>741410041</t>
  </si>
  <si>
    <t>Montáž vodič uzemňovací drát nebo lano D do 10 mm v městské zástavbě</t>
  </si>
  <si>
    <t>-796855665</t>
  </si>
  <si>
    <t>354410730</t>
  </si>
  <si>
    <t>drát průměr 10 mm FeZn</t>
  </si>
  <si>
    <t>350762243</t>
  </si>
  <si>
    <t>741440031</t>
  </si>
  <si>
    <t>Montáž tyč zemnicí délky do 2 m</t>
  </si>
  <si>
    <t>158804002</t>
  </si>
  <si>
    <t>354420920</t>
  </si>
  <si>
    <t>tyč zemnící ZT 1.5 1,5 m  FeZn</t>
  </si>
  <si>
    <t>1332498988</t>
  </si>
  <si>
    <t>-1071359628</t>
  </si>
  <si>
    <t>1098147333</t>
  </si>
  <si>
    <t>1532735107</t>
  </si>
  <si>
    <t>214412667</t>
  </si>
  <si>
    <t>-322260568</t>
  </si>
  <si>
    <t>1454351879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</si>
</sst>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166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166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 locked="0"/>
    </xf>
    <xf numFmtId="4" fontId="10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16</v>
      </c>
    </row>
    <row r="6" spans="2:71" ht="36.95" customHeight="1">
      <c r="B6" s="18"/>
      <c r="C6" s="19"/>
      <c r="D6" s="26" t="s">
        <v>17</v>
      </c>
      <c r="E6" s="19"/>
      <c r="F6" s="19"/>
      <c r="G6" s="19"/>
      <c r="H6" s="19"/>
      <c r="I6" s="19"/>
      <c r="J6" s="19"/>
      <c r="K6" s="27" t="s">
        <v>18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16</v>
      </c>
    </row>
    <row r="7" spans="2:71" ht="12" customHeight="1">
      <c r="B7" s="18"/>
      <c r="C7" s="19"/>
      <c r="D7" s="29" t="s">
        <v>19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16</v>
      </c>
    </row>
    <row r="8" spans="2:7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16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16</v>
      </c>
    </row>
    <row r="10" spans="2:71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27</v>
      </c>
    </row>
    <row r="11" spans="2:71" ht="18.45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29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27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27</v>
      </c>
    </row>
    <row r="13" spans="2:7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31</v>
      </c>
      <c r="AO13" s="19"/>
      <c r="AP13" s="19"/>
      <c r="AQ13" s="19"/>
      <c r="AR13" s="17"/>
      <c r="BE13" s="28"/>
      <c r="BS13" s="14" t="s">
        <v>27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29</v>
      </c>
      <c r="AL14" s="19"/>
      <c r="AM14" s="19"/>
      <c r="AN14" s="31" t="s">
        <v>31</v>
      </c>
      <c r="AO14" s="19"/>
      <c r="AP14" s="19"/>
      <c r="AQ14" s="19"/>
      <c r="AR14" s="17"/>
      <c r="BE14" s="28"/>
      <c r="BS14" s="14" t="s">
        <v>27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22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29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33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29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38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39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40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41</v>
      </c>
      <c r="E29" s="43"/>
      <c r="F29" s="29" t="s">
        <v>42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2:57" s="2" customFormat="1" ht="14.4" customHeight="1">
      <c r="B30" s="42"/>
      <c r="C30" s="43"/>
      <c r="D30" s="43"/>
      <c r="E30" s="43"/>
      <c r="F30" s="29" t="s">
        <v>43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2:57" s="2" customFormat="1" ht="14.4" customHeight="1" hidden="1">
      <c r="B31" s="42"/>
      <c r="C31" s="43"/>
      <c r="D31" s="43"/>
      <c r="E31" s="43"/>
      <c r="F31" s="29" t="s">
        <v>44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2:57" s="2" customFormat="1" ht="14.4" customHeight="1" hidden="1">
      <c r="B32" s="42"/>
      <c r="C32" s="43"/>
      <c r="D32" s="43"/>
      <c r="E32" s="43"/>
      <c r="F32" s="29" t="s">
        <v>45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2:57" s="2" customFormat="1" ht="14.4" customHeight="1" hidden="1">
      <c r="B33" s="42"/>
      <c r="C33" s="43"/>
      <c r="D33" s="43"/>
      <c r="E33" s="43"/>
      <c r="F33" s="29" t="s">
        <v>46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8"/>
      <c r="D35" s="49" t="s">
        <v>47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48</v>
      </c>
      <c r="U35" s="50"/>
      <c r="V35" s="50"/>
      <c r="W35" s="50"/>
      <c r="X35" s="52" t="s">
        <v>49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14.4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spans="2:44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4" customHeight="1">
      <c r="B49" s="35"/>
      <c r="C49" s="36"/>
      <c r="D49" s="55" t="s">
        <v>50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51</v>
      </c>
      <c r="AI49" s="56"/>
      <c r="AJ49" s="56"/>
      <c r="AK49" s="56"/>
      <c r="AL49" s="56"/>
      <c r="AM49" s="56"/>
      <c r="AN49" s="56"/>
      <c r="AO49" s="56"/>
      <c r="AP49" s="36"/>
      <c r="AQ49" s="36"/>
      <c r="AR49" s="4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2:44" s="1" customFormat="1" ht="12">
      <c r="B60" s="35"/>
      <c r="C60" s="36"/>
      <c r="D60" s="57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7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7" t="s">
        <v>52</v>
      </c>
      <c r="AI60" s="38"/>
      <c r="AJ60" s="38"/>
      <c r="AK60" s="38"/>
      <c r="AL60" s="38"/>
      <c r="AM60" s="57" t="s">
        <v>53</v>
      </c>
      <c r="AN60" s="38"/>
      <c r="AO60" s="38"/>
      <c r="AP60" s="36"/>
      <c r="AQ60" s="36"/>
      <c r="AR60" s="40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2:44" s="1" customFormat="1" ht="12">
      <c r="B64" s="35"/>
      <c r="C64" s="36"/>
      <c r="D64" s="55" t="s">
        <v>54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 t="s">
        <v>55</v>
      </c>
      <c r="AI64" s="56"/>
      <c r="AJ64" s="56"/>
      <c r="AK64" s="56"/>
      <c r="AL64" s="56"/>
      <c r="AM64" s="56"/>
      <c r="AN64" s="56"/>
      <c r="AO64" s="56"/>
      <c r="AP64" s="36"/>
      <c r="AQ64" s="36"/>
      <c r="AR64" s="40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2:44" s="1" customFormat="1" ht="12">
      <c r="B75" s="35"/>
      <c r="C75" s="36"/>
      <c r="D75" s="57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7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7" t="s">
        <v>52</v>
      </c>
      <c r="AI75" s="38"/>
      <c r="AJ75" s="38"/>
      <c r="AK75" s="38"/>
      <c r="AL75" s="38"/>
      <c r="AM75" s="57" t="s">
        <v>53</v>
      </c>
      <c r="AN75" s="38"/>
      <c r="AO75" s="38"/>
      <c r="AP75" s="36"/>
      <c r="AQ75" s="36"/>
      <c r="AR75" s="40"/>
    </row>
    <row r="76" spans="2:44" s="1" customFormat="1" ht="12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</row>
    <row r="77" spans="2:44" s="1" customFormat="1" ht="6.95" customHeight="1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40"/>
    </row>
    <row r="81" spans="2:44" s="1" customFormat="1" ht="6.95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40"/>
    </row>
    <row r="82" spans="2:44" s="1" customFormat="1" ht="24.95" customHeight="1">
      <c r="B82" s="35"/>
      <c r="C82" s="20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</row>
    <row r="83" spans="2:44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</row>
    <row r="84" spans="2:44" s="3" customFormat="1" ht="12" customHeight="1">
      <c r="B84" s="62"/>
      <c r="C84" s="29" t="s">
        <v>13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16080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pans="2:44" s="4" customFormat="1" ht="36.95" customHeight="1">
      <c r="B85" s="65"/>
      <c r="C85" s="66" t="s">
        <v>17</v>
      </c>
      <c r="D85" s="67"/>
      <c r="E85" s="67"/>
      <c r="F85" s="67"/>
      <c r="G85" s="67"/>
      <c r="H85" s="67"/>
      <c r="I85" s="67"/>
      <c r="J85" s="67"/>
      <c r="K85" s="67"/>
      <c r="L85" s="68" t="str">
        <f>K6</f>
        <v>Cyklostezka ve Studénce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9"/>
    </row>
    <row r="86" spans="2:44" s="1" customFormat="1" ht="6.9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</row>
    <row r="87" spans="2:44" s="1" customFormat="1" ht="12" customHeight="1">
      <c r="B87" s="35"/>
      <c r="C87" s="29" t="s">
        <v>21</v>
      </c>
      <c r="D87" s="36"/>
      <c r="E87" s="36"/>
      <c r="F87" s="36"/>
      <c r="G87" s="36"/>
      <c r="H87" s="36"/>
      <c r="I87" s="36"/>
      <c r="J87" s="36"/>
      <c r="K87" s="36"/>
      <c r="L87" s="70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23</v>
      </c>
      <c r="AJ87" s="36"/>
      <c r="AK87" s="36"/>
      <c r="AL87" s="36"/>
      <c r="AM87" s="71" t="str">
        <f>IF(AN8="","",AN8)</f>
        <v>27. 4. 2017</v>
      </c>
      <c r="AN87" s="71"/>
      <c r="AO87" s="36"/>
      <c r="AP87" s="36"/>
      <c r="AQ87" s="36"/>
      <c r="AR87" s="40"/>
    </row>
    <row r="88" spans="2:44" s="1" customFormat="1" ht="6.9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</row>
    <row r="89" spans="2:56" s="1" customFormat="1" ht="15.15" customHeight="1">
      <c r="B89" s="35"/>
      <c r="C89" s="29" t="s">
        <v>25</v>
      </c>
      <c r="D89" s="36"/>
      <c r="E89" s="36"/>
      <c r="F89" s="36"/>
      <c r="G89" s="36"/>
      <c r="H89" s="36"/>
      <c r="I89" s="36"/>
      <c r="J89" s="36"/>
      <c r="K89" s="36"/>
      <c r="L89" s="63" t="str">
        <f>IF(E11="","",E11)</f>
        <v>Město Sudénka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72" t="str">
        <f>IF(E17="","",E17)</f>
        <v xml:space="preserve"> </v>
      </c>
      <c r="AN89" s="63"/>
      <c r="AO89" s="63"/>
      <c r="AP89" s="63"/>
      <c r="AQ89" s="36"/>
      <c r="AR89" s="40"/>
      <c r="AS89" s="73" t="s">
        <v>57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</row>
    <row r="90" spans="2:56" s="1" customFormat="1" ht="15.15" customHeight="1"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63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72" t="str">
        <f>IF(E20="","",E20)</f>
        <v>Ing. Jan Krupička</v>
      </c>
      <c r="AN90" s="63"/>
      <c r="AO90" s="63"/>
      <c r="AP90" s="63"/>
      <c r="AQ90" s="36"/>
      <c r="AR90" s="40"/>
      <c r="AS90" s="77"/>
      <c r="AT90" s="78"/>
      <c r="AU90" s="79"/>
      <c r="AV90" s="79"/>
      <c r="AW90" s="79"/>
      <c r="AX90" s="79"/>
      <c r="AY90" s="79"/>
      <c r="AZ90" s="79"/>
      <c r="BA90" s="79"/>
      <c r="BB90" s="79"/>
      <c r="BC90" s="79"/>
      <c r="BD90" s="80"/>
    </row>
    <row r="91" spans="2:56" s="1" customFormat="1" ht="10.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1"/>
      <c r="AT91" s="82"/>
      <c r="AU91" s="83"/>
      <c r="AV91" s="83"/>
      <c r="AW91" s="83"/>
      <c r="AX91" s="83"/>
      <c r="AY91" s="83"/>
      <c r="AZ91" s="83"/>
      <c r="BA91" s="83"/>
      <c r="BB91" s="83"/>
      <c r="BC91" s="83"/>
      <c r="BD91" s="84"/>
    </row>
    <row r="92" spans="2:56" s="1" customFormat="1" ht="29.25" customHeight="1">
      <c r="B92" s="35"/>
      <c r="C92" s="85" t="s">
        <v>58</v>
      </c>
      <c r="D92" s="86"/>
      <c r="E92" s="86"/>
      <c r="F92" s="86"/>
      <c r="G92" s="86"/>
      <c r="H92" s="87"/>
      <c r="I92" s="88" t="s">
        <v>59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9" t="s">
        <v>60</v>
      </c>
      <c r="AH92" s="86"/>
      <c r="AI92" s="86"/>
      <c r="AJ92" s="86"/>
      <c r="AK92" s="86"/>
      <c r="AL92" s="86"/>
      <c r="AM92" s="86"/>
      <c r="AN92" s="88" t="s">
        <v>61</v>
      </c>
      <c r="AO92" s="86"/>
      <c r="AP92" s="90"/>
      <c r="AQ92" s="91" t="s">
        <v>62</v>
      </c>
      <c r="AR92" s="40"/>
      <c r="AS92" s="92" t="s">
        <v>63</v>
      </c>
      <c r="AT92" s="93" t="s">
        <v>64</v>
      </c>
      <c r="AU92" s="93" t="s">
        <v>65</v>
      </c>
      <c r="AV92" s="93" t="s">
        <v>66</v>
      </c>
      <c r="AW92" s="93" t="s">
        <v>67</v>
      </c>
      <c r="AX92" s="93" t="s">
        <v>68</v>
      </c>
      <c r="AY92" s="93" t="s">
        <v>69</v>
      </c>
      <c r="AZ92" s="93" t="s">
        <v>70</v>
      </c>
      <c r="BA92" s="93" t="s">
        <v>71</v>
      </c>
      <c r="BB92" s="93" t="s">
        <v>72</v>
      </c>
      <c r="BC92" s="93" t="s">
        <v>73</v>
      </c>
      <c r="BD92" s="94" t="s">
        <v>74</v>
      </c>
    </row>
    <row r="93" spans="2:56" s="1" customFormat="1" ht="10.8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5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7"/>
    </row>
    <row r="94" spans="2:90" s="5" customFormat="1" ht="32.4" customHeight="1">
      <c r="B94" s="98"/>
      <c r="C94" s="99" t="s">
        <v>75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1">
        <f>ROUND(SUM(AG95:AG99),2)</f>
        <v>0</v>
      </c>
      <c r="AH94" s="101"/>
      <c r="AI94" s="101"/>
      <c r="AJ94" s="101"/>
      <c r="AK94" s="101"/>
      <c r="AL94" s="101"/>
      <c r="AM94" s="101"/>
      <c r="AN94" s="102">
        <f>SUM(AG94,AT94)</f>
        <v>0</v>
      </c>
      <c r="AO94" s="102"/>
      <c r="AP94" s="102"/>
      <c r="AQ94" s="103" t="s">
        <v>1</v>
      </c>
      <c r="AR94" s="104"/>
      <c r="AS94" s="105">
        <f>ROUND(SUM(AS95:AS99),2)</f>
        <v>0</v>
      </c>
      <c r="AT94" s="106">
        <f>ROUND(SUM(AV94:AW94),2)</f>
        <v>0</v>
      </c>
      <c r="AU94" s="107">
        <f>ROUND(SUM(AU95:AU99),5)</f>
        <v>0</v>
      </c>
      <c r="AV94" s="106">
        <f>ROUND(AZ94*L29,2)</f>
        <v>0</v>
      </c>
      <c r="AW94" s="106">
        <f>ROUND(BA94*L30,2)</f>
        <v>0</v>
      </c>
      <c r="AX94" s="106">
        <f>ROUND(BB94*L29,2)</f>
        <v>0</v>
      </c>
      <c r="AY94" s="106">
        <f>ROUND(BC94*L30,2)</f>
        <v>0</v>
      </c>
      <c r="AZ94" s="106">
        <f>ROUND(SUM(AZ95:AZ99),2)</f>
        <v>0</v>
      </c>
      <c r="BA94" s="106">
        <f>ROUND(SUM(BA95:BA99),2)</f>
        <v>0</v>
      </c>
      <c r="BB94" s="106">
        <f>ROUND(SUM(BB95:BB99),2)</f>
        <v>0</v>
      </c>
      <c r="BC94" s="106">
        <f>ROUND(SUM(BC95:BC99),2)</f>
        <v>0</v>
      </c>
      <c r="BD94" s="108">
        <f>ROUND(SUM(BD95:BD99),2)</f>
        <v>0</v>
      </c>
      <c r="BS94" s="109" t="s">
        <v>76</v>
      </c>
      <c r="BT94" s="109" t="s">
        <v>16</v>
      </c>
      <c r="BU94" s="110" t="s">
        <v>77</v>
      </c>
      <c r="BV94" s="109" t="s">
        <v>78</v>
      </c>
      <c r="BW94" s="109" t="s">
        <v>5</v>
      </c>
      <c r="BX94" s="109" t="s">
        <v>79</v>
      </c>
      <c r="CL94" s="109" t="s">
        <v>1</v>
      </c>
    </row>
    <row r="95" spans="1:91" s="6" customFormat="1" ht="16.5" customHeight="1">
      <c r="A95" s="111" t="s">
        <v>80</v>
      </c>
      <c r="B95" s="112"/>
      <c r="C95" s="113"/>
      <c r="D95" s="114" t="s">
        <v>81</v>
      </c>
      <c r="E95" s="114"/>
      <c r="F95" s="114"/>
      <c r="G95" s="114"/>
      <c r="H95" s="114"/>
      <c r="I95" s="115"/>
      <c r="J95" s="114" t="s">
        <v>82</v>
      </c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6">
        <f>'SO01 -  Cyklostezka'!J30</f>
        <v>0</v>
      </c>
      <c r="AH95" s="115"/>
      <c r="AI95" s="115"/>
      <c r="AJ95" s="115"/>
      <c r="AK95" s="115"/>
      <c r="AL95" s="115"/>
      <c r="AM95" s="115"/>
      <c r="AN95" s="116">
        <f>SUM(AG95,AT95)</f>
        <v>0</v>
      </c>
      <c r="AO95" s="115"/>
      <c r="AP95" s="115"/>
      <c r="AQ95" s="117" t="s">
        <v>83</v>
      </c>
      <c r="AR95" s="118"/>
      <c r="AS95" s="119">
        <v>0</v>
      </c>
      <c r="AT95" s="120">
        <f>ROUND(SUM(AV95:AW95),2)</f>
        <v>0</v>
      </c>
      <c r="AU95" s="121">
        <f>'SO01 -  Cyklostezka'!P126</f>
        <v>0</v>
      </c>
      <c r="AV95" s="120">
        <f>'SO01 -  Cyklostezka'!J33</f>
        <v>0</v>
      </c>
      <c r="AW95" s="120">
        <f>'SO01 -  Cyklostezka'!J34</f>
        <v>0</v>
      </c>
      <c r="AX95" s="120">
        <f>'SO01 -  Cyklostezka'!J35</f>
        <v>0</v>
      </c>
      <c r="AY95" s="120">
        <f>'SO01 -  Cyklostezka'!J36</f>
        <v>0</v>
      </c>
      <c r="AZ95" s="120">
        <f>'SO01 -  Cyklostezka'!F33</f>
        <v>0</v>
      </c>
      <c r="BA95" s="120">
        <f>'SO01 -  Cyklostezka'!F34</f>
        <v>0</v>
      </c>
      <c r="BB95" s="120">
        <f>'SO01 -  Cyklostezka'!F35</f>
        <v>0</v>
      </c>
      <c r="BC95" s="120">
        <f>'SO01 -  Cyklostezka'!F36</f>
        <v>0</v>
      </c>
      <c r="BD95" s="122">
        <f>'SO01 -  Cyklostezka'!F37</f>
        <v>0</v>
      </c>
      <c r="BT95" s="123" t="s">
        <v>84</v>
      </c>
      <c r="BV95" s="123" t="s">
        <v>78</v>
      </c>
      <c r="BW95" s="123" t="s">
        <v>85</v>
      </c>
      <c r="BX95" s="123" t="s">
        <v>5</v>
      </c>
      <c r="CL95" s="123" t="s">
        <v>1</v>
      </c>
      <c r="CM95" s="123" t="s">
        <v>86</v>
      </c>
    </row>
    <row r="96" spans="1:91" s="6" customFormat="1" ht="16.5" customHeight="1">
      <c r="A96" s="111" t="s">
        <v>80</v>
      </c>
      <c r="B96" s="112"/>
      <c r="C96" s="113"/>
      <c r="D96" s="114" t="s">
        <v>87</v>
      </c>
      <c r="E96" s="114"/>
      <c r="F96" s="114"/>
      <c r="G96" s="114"/>
      <c r="H96" s="114"/>
      <c r="I96" s="115"/>
      <c r="J96" s="114" t="s">
        <v>88</v>
      </c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6">
        <f>'SO02 - Cyklotrasa'!J30</f>
        <v>0</v>
      </c>
      <c r="AH96" s="115"/>
      <c r="AI96" s="115"/>
      <c r="AJ96" s="115"/>
      <c r="AK96" s="115"/>
      <c r="AL96" s="115"/>
      <c r="AM96" s="115"/>
      <c r="AN96" s="116">
        <f>SUM(AG96,AT96)</f>
        <v>0</v>
      </c>
      <c r="AO96" s="115"/>
      <c r="AP96" s="115"/>
      <c r="AQ96" s="117" t="s">
        <v>83</v>
      </c>
      <c r="AR96" s="118"/>
      <c r="AS96" s="119">
        <v>0</v>
      </c>
      <c r="AT96" s="120">
        <f>ROUND(SUM(AV96:AW96),2)</f>
        <v>0</v>
      </c>
      <c r="AU96" s="121">
        <f>'SO02 - Cyklotrasa'!P118</f>
        <v>0</v>
      </c>
      <c r="AV96" s="120">
        <f>'SO02 - Cyklotrasa'!J33</f>
        <v>0</v>
      </c>
      <c r="AW96" s="120">
        <f>'SO02 - Cyklotrasa'!J34</f>
        <v>0</v>
      </c>
      <c r="AX96" s="120">
        <f>'SO02 - Cyklotrasa'!J35</f>
        <v>0</v>
      </c>
      <c r="AY96" s="120">
        <f>'SO02 - Cyklotrasa'!J36</f>
        <v>0</v>
      </c>
      <c r="AZ96" s="120">
        <f>'SO02 - Cyklotrasa'!F33</f>
        <v>0</v>
      </c>
      <c r="BA96" s="120">
        <f>'SO02 - Cyklotrasa'!F34</f>
        <v>0</v>
      </c>
      <c r="BB96" s="120">
        <f>'SO02 - Cyklotrasa'!F35</f>
        <v>0</v>
      </c>
      <c r="BC96" s="120">
        <f>'SO02 - Cyklotrasa'!F36</f>
        <v>0</v>
      </c>
      <c r="BD96" s="122">
        <f>'SO02 - Cyklotrasa'!F37</f>
        <v>0</v>
      </c>
      <c r="BT96" s="123" t="s">
        <v>84</v>
      </c>
      <c r="BV96" s="123" t="s">
        <v>78</v>
      </c>
      <c r="BW96" s="123" t="s">
        <v>89</v>
      </c>
      <c r="BX96" s="123" t="s">
        <v>5</v>
      </c>
      <c r="CL96" s="123" t="s">
        <v>1</v>
      </c>
      <c r="CM96" s="123" t="s">
        <v>86</v>
      </c>
    </row>
    <row r="97" spans="1:91" s="6" customFormat="1" ht="16.5" customHeight="1">
      <c r="A97" s="111" t="s">
        <v>80</v>
      </c>
      <c r="B97" s="112"/>
      <c r="C97" s="113"/>
      <c r="D97" s="114" t="s">
        <v>90</v>
      </c>
      <c r="E97" s="114"/>
      <c r="F97" s="114"/>
      <c r="G97" s="114"/>
      <c r="H97" s="114"/>
      <c r="I97" s="115"/>
      <c r="J97" s="114" t="s">
        <v>91</v>
      </c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6">
        <f>'VRN - Vedlejší náklady'!J30</f>
        <v>0</v>
      </c>
      <c r="AH97" s="115"/>
      <c r="AI97" s="115"/>
      <c r="AJ97" s="115"/>
      <c r="AK97" s="115"/>
      <c r="AL97" s="115"/>
      <c r="AM97" s="115"/>
      <c r="AN97" s="116">
        <f>SUM(AG97,AT97)</f>
        <v>0</v>
      </c>
      <c r="AO97" s="115"/>
      <c r="AP97" s="115"/>
      <c r="AQ97" s="117" t="s">
        <v>83</v>
      </c>
      <c r="AR97" s="118"/>
      <c r="AS97" s="119">
        <v>0</v>
      </c>
      <c r="AT97" s="120">
        <f>ROUND(SUM(AV97:AW97),2)</f>
        <v>0</v>
      </c>
      <c r="AU97" s="121">
        <f>'VRN - Vedlejší náklady'!P117</f>
        <v>0</v>
      </c>
      <c r="AV97" s="120">
        <f>'VRN - Vedlejší náklady'!J33</f>
        <v>0</v>
      </c>
      <c r="AW97" s="120">
        <f>'VRN - Vedlejší náklady'!J34</f>
        <v>0</v>
      </c>
      <c r="AX97" s="120">
        <f>'VRN - Vedlejší náklady'!J35</f>
        <v>0</v>
      </c>
      <c r="AY97" s="120">
        <f>'VRN - Vedlejší náklady'!J36</f>
        <v>0</v>
      </c>
      <c r="AZ97" s="120">
        <f>'VRN - Vedlejší náklady'!F33</f>
        <v>0</v>
      </c>
      <c r="BA97" s="120">
        <f>'VRN - Vedlejší náklady'!F34</f>
        <v>0</v>
      </c>
      <c r="BB97" s="120">
        <f>'VRN - Vedlejší náklady'!F35</f>
        <v>0</v>
      </c>
      <c r="BC97" s="120">
        <f>'VRN - Vedlejší náklady'!F36</f>
        <v>0</v>
      </c>
      <c r="BD97" s="122">
        <f>'VRN - Vedlejší náklady'!F37</f>
        <v>0</v>
      </c>
      <c r="BT97" s="123" t="s">
        <v>84</v>
      </c>
      <c r="BV97" s="123" t="s">
        <v>78</v>
      </c>
      <c r="BW97" s="123" t="s">
        <v>92</v>
      </c>
      <c r="BX97" s="123" t="s">
        <v>5</v>
      </c>
      <c r="CL97" s="123" t="s">
        <v>1</v>
      </c>
      <c r="CM97" s="123" t="s">
        <v>86</v>
      </c>
    </row>
    <row r="98" spans="1:91" s="6" customFormat="1" ht="27" customHeight="1">
      <c r="A98" s="111" t="s">
        <v>80</v>
      </c>
      <c r="B98" s="112"/>
      <c r="C98" s="113"/>
      <c r="D98" s="114" t="s">
        <v>93</v>
      </c>
      <c r="E98" s="114"/>
      <c r="F98" s="114"/>
      <c r="G98" s="114"/>
      <c r="H98" s="114"/>
      <c r="I98" s="115"/>
      <c r="J98" s="114" t="s">
        <v>94</v>
      </c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6">
        <f>'SO03A - Veřejné osvětlení...'!J30</f>
        <v>0</v>
      </c>
      <c r="AH98" s="115"/>
      <c r="AI98" s="115"/>
      <c r="AJ98" s="115"/>
      <c r="AK98" s="115"/>
      <c r="AL98" s="115"/>
      <c r="AM98" s="115"/>
      <c r="AN98" s="116">
        <f>SUM(AG98,AT98)</f>
        <v>0</v>
      </c>
      <c r="AO98" s="115"/>
      <c r="AP98" s="115"/>
      <c r="AQ98" s="117" t="s">
        <v>83</v>
      </c>
      <c r="AR98" s="118"/>
      <c r="AS98" s="119">
        <v>0</v>
      </c>
      <c r="AT98" s="120">
        <f>ROUND(SUM(AV98:AW98),2)</f>
        <v>0</v>
      </c>
      <c r="AU98" s="121">
        <f>'SO03A - Veřejné osvětlení...'!P124</f>
        <v>0</v>
      </c>
      <c r="AV98" s="120">
        <f>'SO03A - Veřejné osvětlení...'!J33</f>
        <v>0</v>
      </c>
      <c r="AW98" s="120">
        <f>'SO03A - Veřejné osvětlení...'!J34</f>
        <v>0</v>
      </c>
      <c r="AX98" s="120">
        <f>'SO03A - Veřejné osvětlení...'!J35</f>
        <v>0</v>
      </c>
      <c r="AY98" s="120">
        <f>'SO03A - Veřejné osvětlení...'!J36</f>
        <v>0</v>
      </c>
      <c r="AZ98" s="120">
        <f>'SO03A - Veřejné osvětlení...'!F33</f>
        <v>0</v>
      </c>
      <c r="BA98" s="120">
        <f>'SO03A - Veřejné osvětlení...'!F34</f>
        <v>0</v>
      </c>
      <c r="BB98" s="120">
        <f>'SO03A - Veřejné osvětlení...'!F35</f>
        <v>0</v>
      </c>
      <c r="BC98" s="120">
        <f>'SO03A - Veřejné osvětlení...'!F36</f>
        <v>0</v>
      </c>
      <c r="BD98" s="122">
        <f>'SO03A - Veřejné osvětlení...'!F37</f>
        <v>0</v>
      </c>
      <c r="BT98" s="123" t="s">
        <v>84</v>
      </c>
      <c r="BV98" s="123" t="s">
        <v>78</v>
      </c>
      <c r="BW98" s="123" t="s">
        <v>95</v>
      </c>
      <c r="BX98" s="123" t="s">
        <v>5</v>
      </c>
      <c r="CL98" s="123" t="s">
        <v>1</v>
      </c>
      <c r="CM98" s="123" t="s">
        <v>86</v>
      </c>
    </row>
    <row r="99" spans="1:91" s="6" customFormat="1" ht="27" customHeight="1">
      <c r="A99" s="111" t="s">
        <v>80</v>
      </c>
      <c r="B99" s="112"/>
      <c r="C99" s="113"/>
      <c r="D99" s="114" t="s">
        <v>96</v>
      </c>
      <c r="E99" s="114"/>
      <c r="F99" s="114"/>
      <c r="G99" s="114"/>
      <c r="H99" s="114"/>
      <c r="I99" s="115"/>
      <c r="J99" s="114" t="s">
        <v>97</v>
      </c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6">
        <f>'SO03B - Veřejné osvětlení...'!J30</f>
        <v>0</v>
      </c>
      <c r="AH99" s="115"/>
      <c r="AI99" s="115"/>
      <c r="AJ99" s="115"/>
      <c r="AK99" s="115"/>
      <c r="AL99" s="115"/>
      <c r="AM99" s="115"/>
      <c r="AN99" s="116">
        <f>SUM(AG99,AT99)</f>
        <v>0</v>
      </c>
      <c r="AO99" s="115"/>
      <c r="AP99" s="115"/>
      <c r="AQ99" s="117" t="s">
        <v>83</v>
      </c>
      <c r="AR99" s="118"/>
      <c r="AS99" s="124">
        <v>0</v>
      </c>
      <c r="AT99" s="125">
        <f>ROUND(SUM(AV99:AW99),2)</f>
        <v>0</v>
      </c>
      <c r="AU99" s="126">
        <f>'SO03B - Veřejné osvětlení...'!P122</f>
        <v>0</v>
      </c>
      <c r="AV99" s="125">
        <f>'SO03B - Veřejné osvětlení...'!J33</f>
        <v>0</v>
      </c>
      <c r="AW99" s="125">
        <f>'SO03B - Veřejné osvětlení...'!J34</f>
        <v>0</v>
      </c>
      <c r="AX99" s="125">
        <f>'SO03B - Veřejné osvětlení...'!J35</f>
        <v>0</v>
      </c>
      <c r="AY99" s="125">
        <f>'SO03B - Veřejné osvětlení...'!J36</f>
        <v>0</v>
      </c>
      <c r="AZ99" s="125">
        <f>'SO03B - Veřejné osvětlení...'!F33</f>
        <v>0</v>
      </c>
      <c r="BA99" s="125">
        <f>'SO03B - Veřejné osvětlení...'!F34</f>
        <v>0</v>
      </c>
      <c r="BB99" s="125">
        <f>'SO03B - Veřejné osvětlení...'!F35</f>
        <v>0</v>
      </c>
      <c r="BC99" s="125">
        <f>'SO03B - Veřejné osvětlení...'!F36</f>
        <v>0</v>
      </c>
      <c r="BD99" s="127">
        <f>'SO03B - Veřejné osvětlení...'!F37</f>
        <v>0</v>
      </c>
      <c r="BT99" s="123" t="s">
        <v>84</v>
      </c>
      <c r="BV99" s="123" t="s">
        <v>78</v>
      </c>
      <c r="BW99" s="123" t="s">
        <v>98</v>
      </c>
      <c r="BX99" s="123" t="s">
        <v>5</v>
      </c>
      <c r="CL99" s="123" t="s">
        <v>1</v>
      </c>
      <c r="CM99" s="123" t="s">
        <v>86</v>
      </c>
    </row>
    <row r="100" spans="2:44" s="1" customFormat="1" ht="30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40"/>
    </row>
    <row r="101" spans="2:44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40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SO01 -  Cyklostezka'!C2" display="/"/>
    <hyperlink ref="A96" location="'SO02 - Cyklotrasa'!C2" display="/"/>
    <hyperlink ref="A97" location="'VRN - Vedlejší náklady'!C2" display="/"/>
    <hyperlink ref="A98" location="'SO03A - Veřejné osvětlení...'!C2" display="/"/>
    <hyperlink ref="A99" location="'SO03B - Veřejné osvětle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85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86</v>
      </c>
    </row>
    <row r="4" spans="2:46" ht="24.95" customHeight="1">
      <c r="B4" s="17"/>
      <c r="D4" s="132" t="s">
        <v>99</v>
      </c>
      <c r="L4" s="17"/>
      <c r="M4" s="133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34" t="s">
        <v>17</v>
      </c>
      <c r="L6" s="17"/>
    </row>
    <row r="7" spans="2:12" ht="16.5" customHeight="1">
      <c r="B7" s="17"/>
      <c r="E7" s="135" t="str">
        <f>'Rekapitulace stavby'!K6</f>
        <v>Cyklostezka ve Studénce</v>
      </c>
      <c r="F7" s="134"/>
      <c r="G7" s="134"/>
      <c r="H7" s="134"/>
      <c r="L7" s="17"/>
    </row>
    <row r="8" spans="2:12" s="1" customFormat="1" ht="12" customHeight="1">
      <c r="B8" s="40"/>
      <c r="D8" s="134" t="s">
        <v>100</v>
      </c>
      <c r="I8" s="136"/>
      <c r="L8" s="40"/>
    </row>
    <row r="9" spans="2:12" s="1" customFormat="1" ht="36.95" customHeight="1">
      <c r="B9" s="40"/>
      <c r="E9" s="137" t="s">
        <v>101</v>
      </c>
      <c r="F9" s="1"/>
      <c r="G9" s="1"/>
      <c r="H9" s="1"/>
      <c r="I9" s="136"/>
      <c r="L9" s="40"/>
    </row>
    <row r="10" spans="2:12" s="1" customFormat="1" ht="12">
      <c r="B10" s="40"/>
      <c r="I10" s="136"/>
      <c r="L10" s="40"/>
    </row>
    <row r="11" spans="2:12" s="1" customFormat="1" ht="12" customHeight="1">
      <c r="B11" s="40"/>
      <c r="D11" s="134" t="s">
        <v>19</v>
      </c>
      <c r="F11" s="138" t="s">
        <v>1</v>
      </c>
      <c r="I11" s="139" t="s">
        <v>20</v>
      </c>
      <c r="J11" s="138" t="s">
        <v>1</v>
      </c>
      <c r="L11" s="40"/>
    </row>
    <row r="12" spans="2:12" s="1" customFormat="1" ht="12" customHeight="1">
      <c r="B12" s="40"/>
      <c r="D12" s="134" t="s">
        <v>21</v>
      </c>
      <c r="F12" s="138" t="s">
        <v>102</v>
      </c>
      <c r="I12" s="139" t="s">
        <v>23</v>
      </c>
      <c r="J12" s="140" t="str">
        <f>'Rekapitulace stavby'!AN8</f>
        <v>27. 4. 2017</v>
      </c>
      <c r="L12" s="40"/>
    </row>
    <row r="13" spans="2:12" s="1" customFormat="1" ht="10.8" customHeight="1">
      <c r="B13" s="40"/>
      <c r="I13" s="136"/>
      <c r="L13" s="40"/>
    </row>
    <row r="14" spans="2:12" s="1" customFormat="1" ht="12" customHeight="1">
      <c r="B14" s="40"/>
      <c r="D14" s="134" t="s">
        <v>25</v>
      </c>
      <c r="I14" s="139" t="s">
        <v>26</v>
      </c>
      <c r="J14" s="138" t="s">
        <v>1</v>
      </c>
      <c r="L14" s="40"/>
    </row>
    <row r="15" spans="2:12" s="1" customFormat="1" ht="18" customHeight="1">
      <c r="B15" s="40"/>
      <c r="E15" s="138" t="s">
        <v>28</v>
      </c>
      <c r="I15" s="139" t="s">
        <v>29</v>
      </c>
      <c r="J15" s="138" t="s">
        <v>1</v>
      </c>
      <c r="L15" s="40"/>
    </row>
    <row r="16" spans="2:12" s="1" customFormat="1" ht="6.95" customHeight="1">
      <c r="B16" s="40"/>
      <c r="I16" s="136"/>
      <c r="L16" s="40"/>
    </row>
    <row r="17" spans="2:12" s="1" customFormat="1" ht="12" customHeight="1">
      <c r="B17" s="40"/>
      <c r="D17" s="134" t="s">
        <v>30</v>
      </c>
      <c r="I17" s="139" t="s">
        <v>26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38"/>
      <c r="G18" s="138"/>
      <c r="H18" s="138"/>
      <c r="I18" s="139" t="s">
        <v>29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36"/>
      <c r="L19" s="40"/>
    </row>
    <row r="20" spans="2:12" s="1" customFormat="1" ht="12" customHeight="1">
      <c r="B20" s="40"/>
      <c r="D20" s="134" t="s">
        <v>32</v>
      </c>
      <c r="I20" s="139" t="s">
        <v>26</v>
      </c>
      <c r="J20" s="138" t="s">
        <v>1</v>
      </c>
      <c r="L20" s="40"/>
    </row>
    <row r="21" spans="2:12" s="1" customFormat="1" ht="18" customHeight="1">
      <c r="B21" s="40"/>
      <c r="E21" s="138" t="s">
        <v>103</v>
      </c>
      <c r="I21" s="139" t="s">
        <v>29</v>
      </c>
      <c r="J21" s="138" t="s">
        <v>1</v>
      </c>
      <c r="L21" s="40"/>
    </row>
    <row r="22" spans="2:12" s="1" customFormat="1" ht="6.95" customHeight="1">
      <c r="B22" s="40"/>
      <c r="I22" s="136"/>
      <c r="L22" s="40"/>
    </row>
    <row r="23" spans="2:12" s="1" customFormat="1" ht="12" customHeight="1">
      <c r="B23" s="40"/>
      <c r="D23" s="134" t="s">
        <v>34</v>
      </c>
      <c r="I23" s="139" t="s">
        <v>26</v>
      </c>
      <c r="J23" s="138" t="s">
        <v>1</v>
      </c>
      <c r="L23" s="40"/>
    </row>
    <row r="24" spans="2:12" s="1" customFormat="1" ht="18" customHeight="1">
      <c r="B24" s="40"/>
      <c r="E24" s="138" t="s">
        <v>35</v>
      </c>
      <c r="I24" s="139" t="s">
        <v>29</v>
      </c>
      <c r="J24" s="138" t="s">
        <v>1</v>
      </c>
      <c r="L24" s="40"/>
    </row>
    <row r="25" spans="2:12" s="1" customFormat="1" ht="6.95" customHeight="1">
      <c r="B25" s="40"/>
      <c r="I25" s="136"/>
      <c r="L25" s="40"/>
    </row>
    <row r="26" spans="2:12" s="1" customFormat="1" ht="12" customHeight="1">
      <c r="B26" s="40"/>
      <c r="D26" s="134" t="s">
        <v>36</v>
      </c>
      <c r="I26" s="136"/>
      <c r="L26" s="40"/>
    </row>
    <row r="27" spans="2:12" s="7" customFormat="1" ht="16.5" customHeight="1">
      <c r="B27" s="141"/>
      <c r="E27" s="142" t="s">
        <v>1</v>
      </c>
      <c r="F27" s="142"/>
      <c r="G27" s="142"/>
      <c r="H27" s="142"/>
      <c r="I27" s="143"/>
      <c r="L27" s="141"/>
    </row>
    <row r="28" spans="2:12" s="1" customFormat="1" ht="6.95" customHeight="1">
      <c r="B28" s="40"/>
      <c r="I28" s="136"/>
      <c r="L28" s="40"/>
    </row>
    <row r="29" spans="2:12" s="1" customFormat="1" ht="6.95" customHeight="1">
      <c r="B29" s="40"/>
      <c r="D29" s="75"/>
      <c r="E29" s="75"/>
      <c r="F29" s="75"/>
      <c r="G29" s="75"/>
      <c r="H29" s="75"/>
      <c r="I29" s="144"/>
      <c r="J29" s="75"/>
      <c r="K29" s="75"/>
      <c r="L29" s="40"/>
    </row>
    <row r="30" spans="2:12" s="1" customFormat="1" ht="25.4" customHeight="1">
      <c r="B30" s="40"/>
      <c r="D30" s="145" t="s">
        <v>37</v>
      </c>
      <c r="I30" s="136"/>
      <c r="J30" s="146">
        <f>ROUND(J126,2)</f>
        <v>0</v>
      </c>
      <c r="L30" s="40"/>
    </row>
    <row r="31" spans="2:12" s="1" customFormat="1" ht="6.95" customHeight="1">
      <c r="B31" s="40"/>
      <c r="D31" s="75"/>
      <c r="E31" s="75"/>
      <c r="F31" s="75"/>
      <c r="G31" s="75"/>
      <c r="H31" s="75"/>
      <c r="I31" s="144"/>
      <c r="J31" s="75"/>
      <c r="K31" s="75"/>
      <c r="L31" s="40"/>
    </row>
    <row r="32" spans="2:12" s="1" customFormat="1" ht="14.4" customHeight="1">
      <c r="B32" s="40"/>
      <c r="F32" s="147" t="s">
        <v>39</v>
      </c>
      <c r="I32" s="148" t="s">
        <v>38</v>
      </c>
      <c r="J32" s="147" t="s">
        <v>40</v>
      </c>
      <c r="L32" s="40"/>
    </row>
    <row r="33" spans="2:12" s="1" customFormat="1" ht="14.4" customHeight="1">
      <c r="B33" s="40"/>
      <c r="D33" s="149" t="s">
        <v>41</v>
      </c>
      <c r="E33" s="134" t="s">
        <v>42</v>
      </c>
      <c r="F33" s="150">
        <f>ROUND((SUM(BE126:BE234)),2)</f>
        <v>0</v>
      </c>
      <c r="I33" s="151">
        <v>0.21</v>
      </c>
      <c r="J33" s="150">
        <f>ROUND(((SUM(BE126:BE234))*I33),2)</f>
        <v>0</v>
      </c>
      <c r="L33" s="40"/>
    </row>
    <row r="34" spans="2:12" s="1" customFormat="1" ht="14.4" customHeight="1">
      <c r="B34" s="40"/>
      <c r="E34" s="134" t="s">
        <v>43</v>
      </c>
      <c r="F34" s="150">
        <f>ROUND((SUM(BF126:BF234)),2)</f>
        <v>0</v>
      </c>
      <c r="I34" s="151">
        <v>0.15</v>
      </c>
      <c r="J34" s="150">
        <f>ROUND(((SUM(BF126:BF234))*I34),2)</f>
        <v>0</v>
      </c>
      <c r="L34" s="40"/>
    </row>
    <row r="35" spans="2:12" s="1" customFormat="1" ht="14.4" customHeight="1" hidden="1">
      <c r="B35" s="40"/>
      <c r="E35" s="134" t="s">
        <v>44</v>
      </c>
      <c r="F35" s="150">
        <f>ROUND((SUM(BG126:BG234)),2)</f>
        <v>0</v>
      </c>
      <c r="I35" s="151">
        <v>0.21</v>
      </c>
      <c r="J35" s="150">
        <f>0</f>
        <v>0</v>
      </c>
      <c r="L35" s="40"/>
    </row>
    <row r="36" spans="2:12" s="1" customFormat="1" ht="14.4" customHeight="1" hidden="1">
      <c r="B36" s="40"/>
      <c r="E36" s="134" t="s">
        <v>45</v>
      </c>
      <c r="F36" s="150">
        <f>ROUND((SUM(BH126:BH234)),2)</f>
        <v>0</v>
      </c>
      <c r="I36" s="151">
        <v>0.15</v>
      </c>
      <c r="J36" s="150">
        <f>0</f>
        <v>0</v>
      </c>
      <c r="L36" s="40"/>
    </row>
    <row r="37" spans="2:12" s="1" customFormat="1" ht="14.4" customHeight="1" hidden="1">
      <c r="B37" s="40"/>
      <c r="E37" s="134" t="s">
        <v>46</v>
      </c>
      <c r="F37" s="150">
        <f>ROUND((SUM(BI126:BI234)),2)</f>
        <v>0</v>
      </c>
      <c r="I37" s="151">
        <v>0</v>
      </c>
      <c r="J37" s="150">
        <f>0</f>
        <v>0</v>
      </c>
      <c r="L37" s="40"/>
    </row>
    <row r="38" spans="2:12" s="1" customFormat="1" ht="6.95" customHeight="1">
      <c r="B38" s="40"/>
      <c r="I38" s="136"/>
      <c r="L38" s="40"/>
    </row>
    <row r="39" spans="2:12" s="1" customFormat="1" ht="25.4" customHeight="1">
      <c r="B39" s="40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7"/>
      <c r="J39" s="158">
        <f>SUM(J30:J37)</f>
        <v>0</v>
      </c>
      <c r="K39" s="159"/>
      <c r="L39" s="40"/>
    </row>
    <row r="40" spans="2:12" s="1" customFormat="1" ht="14.4" customHeight="1">
      <c r="B40" s="40"/>
      <c r="I40" s="136"/>
      <c r="L40" s="40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40"/>
      <c r="D50" s="160" t="s">
        <v>50</v>
      </c>
      <c r="E50" s="161"/>
      <c r="F50" s="161"/>
      <c r="G50" s="160" t="s">
        <v>51</v>
      </c>
      <c r="H50" s="161"/>
      <c r="I50" s="162"/>
      <c r="J50" s="161"/>
      <c r="K50" s="161"/>
      <c r="L50" s="4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40"/>
      <c r="D61" s="163" t="s">
        <v>52</v>
      </c>
      <c r="E61" s="164"/>
      <c r="F61" s="165" t="s">
        <v>53</v>
      </c>
      <c r="G61" s="163" t="s">
        <v>52</v>
      </c>
      <c r="H61" s="164"/>
      <c r="I61" s="166"/>
      <c r="J61" s="167" t="s">
        <v>53</v>
      </c>
      <c r="K61" s="164"/>
      <c r="L61" s="40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40"/>
      <c r="D65" s="160" t="s">
        <v>54</v>
      </c>
      <c r="E65" s="161"/>
      <c r="F65" s="161"/>
      <c r="G65" s="160" t="s">
        <v>55</v>
      </c>
      <c r="H65" s="161"/>
      <c r="I65" s="162"/>
      <c r="J65" s="161"/>
      <c r="K65" s="161"/>
      <c r="L65" s="40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40"/>
      <c r="D76" s="163" t="s">
        <v>52</v>
      </c>
      <c r="E76" s="164"/>
      <c r="F76" s="165" t="s">
        <v>53</v>
      </c>
      <c r="G76" s="163" t="s">
        <v>52</v>
      </c>
      <c r="H76" s="164"/>
      <c r="I76" s="166"/>
      <c r="J76" s="167" t="s">
        <v>53</v>
      </c>
      <c r="K76" s="164"/>
      <c r="L76" s="40"/>
    </row>
    <row r="77" spans="2:12" s="1" customFormat="1" ht="14.4" customHeight="1">
      <c r="B77" s="168"/>
      <c r="C77" s="169"/>
      <c r="D77" s="169"/>
      <c r="E77" s="169"/>
      <c r="F77" s="169"/>
      <c r="G77" s="169"/>
      <c r="H77" s="169"/>
      <c r="I77" s="170"/>
      <c r="J77" s="169"/>
      <c r="K77" s="169"/>
      <c r="L77" s="40"/>
    </row>
    <row r="81" spans="2:12" s="1" customFormat="1" ht="6.95" customHeight="1">
      <c r="B81" s="171"/>
      <c r="C81" s="172"/>
      <c r="D81" s="172"/>
      <c r="E81" s="172"/>
      <c r="F81" s="172"/>
      <c r="G81" s="172"/>
      <c r="H81" s="172"/>
      <c r="I81" s="173"/>
      <c r="J81" s="172"/>
      <c r="K81" s="172"/>
      <c r="L81" s="40"/>
    </row>
    <row r="82" spans="2:12" s="1" customFormat="1" ht="24.95" customHeight="1">
      <c r="B82" s="35"/>
      <c r="C82" s="20" t="s">
        <v>104</v>
      </c>
      <c r="D82" s="36"/>
      <c r="E82" s="36"/>
      <c r="F82" s="36"/>
      <c r="G82" s="36"/>
      <c r="H82" s="36"/>
      <c r="I82" s="136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6"/>
      <c r="J83" s="36"/>
      <c r="K83" s="36"/>
      <c r="L83" s="40"/>
    </row>
    <row r="84" spans="2:12" s="1" customFormat="1" ht="12" customHeight="1">
      <c r="B84" s="35"/>
      <c r="C84" s="29" t="s">
        <v>17</v>
      </c>
      <c r="D84" s="36"/>
      <c r="E84" s="36"/>
      <c r="F84" s="36"/>
      <c r="G84" s="36"/>
      <c r="H84" s="36"/>
      <c r="I84" s="136"/>
      <c r="J84" s="36"/>
      <c r="K84" s="36"/>
      <c r="L84" s="40"/>
    </row>
    <row r="85" spans="2:12" s="1" customFormat="1" ht="16.5" customHeight="1">
      <c r="B85" s="35"/>
      <c r="C85" s="36"/>
      <c r="D85" s="36"/>
      <c r="E85" s="174" t="str">
        <f>E7</f>
        <v>Cyklostezka ve Studénce</v>
      </c>
      <c r="F85" s="29"/>
      <c r="G85" s="29"/>
      <c r="H85" s="29"/>
      <c r="I85" s="136"/>
      <c r="J85" s="36"/>
      <c r="K85" s="36"/>
      <c r="L85" s="40"/>
    </row>
    <row r="86" spans="2:12" s="1" customFormat="1" ht="12" customHeight="1">
      <c r="B86" s="35"/>
      <c r="C86" s="29" t="s">
        <v>100</v>
      </c>
      <c r="D86" s="36"/>
      <c r="E86" s="36"/>
      <c r="F86" s="36"/>
      <c r="G86" s="36"/>
      <c r="H86" s="36"/>
      <c r="I86" s="136"/>
      <c r="J86" s="36"/>
      <c r="K86" s="36"/>
      <c r="L86" s="40"/>
    </row>
    <row r="87" spans="2:12" s="1" customFormat="1" ht="16.5" customHeight="1">
      <c r="B87" s="35"/>
      <c r="C87" s="36"/>
      <c r="D87" s="36"/>
      <c r="E87" s="68" t="str">
        <f>E9</f>
        <v xml:space="preserve">SO01 -  Cyklostezka</v>
      </c>
      <c r="F87" s="36"/>
      <c r="G87" s="36"/>
      <c r="H87" s="36"/>
      <c r="I87" s="136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6"/>
      <c r="J88" s="36"/>
      <c r="K88" s="36"/>
      <c r="L88" s="40"/>
    </row>
    <row r="89" spans="2:12" s="1" customFormat="1" ht="12" customHeight="1">
      <c r="B89" s="35"/>
      <c r="C89" s="29" t="s">
        <v>21</v>
      </c>
      <c r="D89" s="36"/>
      <c r="E89" s="36"/>
      <c r="F89" s="24" t="str">
        <f>F12</f>
        <v>Studénka</v>
      </c>
      <c r="G89" s="36"/>
      <c r="H89" s="36"/>
      <c r="I89" s="139" t="s">
        <v>23</v>
      </c>
      <c r="J89" s="71" t="str">
        <f>IF(J12="","",J12)</f>
        <v>27. 4. 2017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6"/>
      <c r="J90" s="36"/>
      <c r="K90" s="36"/>
      <c r="L90" s="40"/>
    </row>
    <row r="91" spans="2:12" s="1" customFormat="1" ht="15.15" customHeight="1">
      <c r="B91" s="35"/>
      <c r="C91" s="29" t="s">
        <v>25</v>
      </c>
      <c r="D91" s="36"/>
      <c r="E91" s="36"/>
      <c r="F91" s="24" t="str">
        <f>E15</f>
        <v>Město Sudénka</v>
      </c>
      <c r="G91" s="36"/>
      <c r="H91" s="36"/>
      <c r="I91" s="139" t="s">
        <v>32</v>
      </c>
      <c r="J91" s="33" t="str">
        <f>E21</f>
        <v xml:space="preserve"> Ing. Jan Krupička</v>
      </c>
      <c r="K91" s="36"/>
      <c r="L91" s="40"/>
    </row>
    <row r="92" spans="2:12" s="1" customFormat="1" ht="15.15" customHeight="1">
      <c r="B92" s="35"/>
      <c r="C92" s="29" t="s">
        <v>30</v>
      </c>
      <c r="D92" s="36"/>
      <c r="E92" s="36"/>
      <c r="F92" s="24" t="str">
        <f>IF(E18="","",E18)</f>
        <v>Vyplň údaj</v>
      </c>
      <c r="G92" s="36"/>
      <c r="H92" s="36"/>
      <c r="I92" s="139" t="s">
        <v>34</v>
      </c>
      <c r="J92" s="33" t="str">
        <f>E24</f>
        <v>Ing. Jan Krupička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6"/>
      <c r="J93" s="36"/>
      <c r="K93" s="36"/>
      <c r="L93" s="40"/>
    </row>
    <row r="94" spans="2:12" s="1" customFormat="1" ht="29.25" customHeight="1">
      <c r="B94" s="35"/>
      <c r="C94" s="175" t="s">
        <v>105</v>
      </c>
      <c r="D94" s="176"/>
      <c r="E94" s="176"/>
      <c r="F94" s="176"/>
      <c r="G94" s="176"/>
      <c r="H94" s="176"/>
      <c r="I94" s="177"/>
      <c r="J94" s="178" t="s">
        <v>106</v>
      </c>
      <c r="K94" s="176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6"/>
      <c r="J95" s="36"/>
      <c r="K95" s="36"/>
      <c r="L95" s="40"/>
    </row>
    <row r="96" spans="2:47" s="1" customFormat="1" ht="22.8" customHeight="1">
      <c r="B96" s="35"/>
      <c r="C96" s="179" t="s">
        <v>107</v>
      </c>
      <c r="D96" s="36"/>
      <c r="E96" s="36"/>
      <c r="F96" s="36"/>
      <c r="G96" s="36"/>
      <c r="H96" s="36"/>
      <c r="I96" s="136"/>
      <c r="J96" s="102">
        <f>J126</f>
        <v>0</v>
      </c>
      <c r="K96" s="36"/>
      <c r="L96" s="40"/>
      <c r="AU96" s="14" t="s">
        <v>108</v>
      </c>
    </row>
    <row r="97" spans="2:12" s="8" customFormat="1" ht="24.95" customHeight="1">
      <c r="B97" s="180"/>
      <c r="C97" s="181"/>
      <c r="D97" s="182" t="s">
        <v>109</v>
      </c>
      <c r="E97" s="183"/>
      <c r="F97" s="183"/>
      <c r="G97" s="183"/>
      <c r="H97" s="183"/>
      <c r="I97" s="184"/>
      <c r="J97" s="185">
        <f>J127</f>
        <v>0</v>
      </c>
      <c r="K97" s="181"/>
      <c r="L97" s="186"/>
    </row>
    <row r="98" spans="2:12" s="8" customFormat="1" ht="24.95" customHeight="1">
      <c r="B98" s="180"/>
      <c r="C98" s="181"/>
      <c r="D98" s="182" t="s">
        <v>110</v>
      </c>
      <c r="E98" s="183"/>
      <c r="F98" s="183"/>
      <c r="G98" s="183"/>
      <c r="H98" s="183"/>
      <c r="I98" s="184"/>
      <c r="J98" s="185">
        <f>J156</f>
        <v>0</v>
      </c>
      <c r="K98" s="181"/>
      <c r="L98" s="186"/>
    </row>
    <row r="99" spans="2:12" s="8" customFormat="1" ht="24.95" customHeight="1">
      <c r="B99" s="180"/>
      <c r="C99" s="181"/>
      <c r="D99" s="182" t="s">
        <v>111</v>
      </c>
      <c r="E99" s="183"/>
      <c r="F99" s="183"/>
      <c r="G99" s="183"/>
      <c r="H99" s="183"/>
      <c r="I99" s="184"/>
      <c r="J99" s="185">
        <f>J163</f>
        <v>0</v>
      </c>
      <c r="K99" s="181"/>
      <c r="L99" s="186"/>
    </row>
    <row r="100" spans="2:12" s="8" customFormat="1" ht="24.95" customHeight="1">
      <c r="B100" s="180"/>
      <c r="C100" s="181"/>
      <c r="D100" s="182" t="s">
        <v>112</v>
      </c>
      <c r="E100" s="183"/>
      <c r="F100" s="183"/>
      <c r="G100" s="183"/>
      <c r="H100" s="183"/>
      <c r="I100" s="184"/>
      <c r="J100" s="185">
        <f>J168</f>
        <v>0</v>
      </c>
      <c r="K100" s="181"/>
      <c r="L100" s="186"/>
    </row>
    <row r="101" spans="2:12" s="8" customFormat="1" ht="24.95" customHeight="1">
      <c r="B101" s="180"/>
      <c r="C101" s="181"/>
      <c r="D101" s="182" t="s">
        <v>113</v>
      </c>
      <c r="E101" s="183"/>
      <c r="F101" s="183"/>
      <c r="G101" s="183"/>
      <c r="H101" s="183"/>
      <c r="I101" s="184"/>
      <c r="J101" s="185">
        <f>J183</f>
        <v>0</v>
      </c>
      <c r="K101" s="181"/>
      <c r="L101" s="186"/>
    </row>
    <row r="102" spans="2:12" s="8" customFormat="1" ht="24.95" customHeight="1">
      <c r="B102" s="180"/>
      <c r="C102" s="181"/>
      <c r="D102" s="182" t="s">
        <v>114</v>
      </c>
      <c r="E102" s="183"/>
      <c r="F102" s="183"/>
      <c r="G102" s="183"/>
      <c r="H102" s="183"/>
      <c r="I102" s="184"/>
      <c r="J102" s="185">
        <f>J216</f>
        <v>0</v>
      </c>
      <c r="K102" s="181"/>
      <c r="L102" s="186"/>
    </row>
    <row r="103" spans="2:12" s="8" customFormat="1" ht="24.95" customHeight="1">
      <c r="B103" s="180"/>
      <c r="C103" s="181"/>
      <c r="D103" s="182" t="s">
        <v>115</v>
      </c>
      <c r="E103" s="183"/>
      <c r="F103" s="183"/>
      <c r="G103" s="183"/>
      <c r="H103" s="183"/>
      <c r="I103" s="184"/>
      <c r="J103" s="185">
        <f>J220</f>
        <v>0</v>
      </c>
      <c r="K103" s="181"/>
      <c r="L103" s="186"/>
    </row>
    <row r="104" spans="2:12" s="8" customFormat="1" ht="24.95" customHeight="1">
      <c r="B104" s="180"/>
      <c r="C104" s="181"/>
      <c r="D104" s="182" t="s">
        <v>116</v>
      </c>
      <c r="E104" s="183"/>
      <c r="F104" s="183"/>
      <c r="G104" s="183"/>
      <c r="H104" s="183"/>
      <c r="I104" s="184"/>
      <c r="J104" s="185">
        <f>J221</f>
        <v>0</v>
      </c>
      <c r="K104" s="181"/>
      <c r="L104" s="186"/>
    </row>
    <row r="105" spans="2:12" s="8" customFormat="1" ht="24.95" customHeight="1">
      <c r="B105" s="180"/>
      <c r="C105" s="181"/>
      <c r="D105" s="182" t="s">
        <v>117</v>
      </c>
      <c r="E105" s="183"/>
      <c r="F105" s="183"/>
      <c r="G105" s="183"/>
      <c r="H105" s="183"/>
      <c r="I105" s="184"/>
      <c r="J105" s="185">
        <f>J222</f>
        <v>0</v>
      </c>
      <c r="K105" s="181"/>
      <c r="L105" s="186"/>
    </row>
    <row r="106" spans="2:12" s="8" customFormat="1" ht="24.95" customHeight="1">
      <c r="B106" s="180"/>
      <c r="C106" s="181"/>
      <c r="D106" s="182" t="s">
        <v>118</v>
      </c>
      <c r="E106" s="183"/>
      <c r="F106" s="183"/>
      <c r="G106" s="183"/>
      <c r="H106" s="183"/>
      <c r="I106" s="184"/>
      <c r="J106" s="185">
        <f>J224</f>
        <v>0</v>
      </c>
      <c r="K106" s="181"/>
      <c r="L106" s="186"/>
    </row>
    <row r="107" spans="2:12" s="1" customFormat="1" ht="21.8" customHeight="1">
      <c r="B107" s="35"/>
      <c r="C107" s="36"/>
      <c r="D107" s="36"/>
      <c r="E107" s="36"/>
      <c r="F107" s="36"/>
      <c r="G107" s="36"/>
      <c r="H107" s="36"/>
      <c r="I107" s="136"/>
      <c r="J107" s="36"/>
      <c r="K107" s="36"/>
      <c r="L107" s="40"/>
    </row>
    <row r="108" spans="2:12" s="1" customFormat="1" ht="6.95" customHeight="1">
      <c r="B108" s="58"/>
      <c r="C108" s="59"/>
      <c r="D108" s="59"/>
      <c r="E108" s="59"/>
      <c r="F108" s="59"/>
      <c r="G108" s="59"/>
      <c r="H108" s="59"/>
      <c r="I108" s="170"/>
      <c r="J108" s="59"/>
      <c r="K108" s="59"/>
      <c r="L108" s="40"/>
    </row>
    <row r="112" spans="2:12" s="1" customFormat="1" ht="6.95" customHeight="1">
      <c r="B112" s="60"/>
      <c r="C112" s="61"/>
      <c r="D112" s="61"/>
      <c r="E112" s="61"/>
      <c r="F112" s="61"/>
      <c r="G112" s="61"/>
      <c r="H112" s="61"/>
      <c r="I112" s="173"/>
      <c r="J112" s="61"/>
      <c r="K112" s="61"/>
      <c r="L112" s="40"/>
    </row>
    <row r="113" spans="2:12" s="1" customFormat="1" ht="24.95" customHeight="1">
      <c r="B113" s="35"/>
      <c r="C113" s="20" t="s">
        <v>119</v>
      </c>
      <c r="D113" s="36"/>
      <c r="E113" s="36"/>
      <c r="F113" s="36"/>
      <c r="G113" s="36"/>
      <c r="H113" s="36"/>
      <c r="I113" s="136"/>
      <c r="J113" s="36"/>
      <c r="K113" s="36"/>
      <c r="L113" s="40"/>
    </row>
    <row r="114" spans="2:12" s="1" customFormat="1" ht="6.95" customHeight="1">
      <c r="B114" s="35"/>
      <c r="C114" s="36"/>
      <c r="D114" s="36"/>
      <c r="E114" s="36"/>
      <c r="F114" s="36"/>
      <c r="G114" s="36"/>
      <c r="H114" s="36"/>
      <c r="I114" s="136"/>
      <c r="J114" s="36"/>
      <c r="K114" s="36"/>
      <c r="L114" s="40"/>
    </row>
    <row r="115" spans="2:12" s="1" customFormat="1" ht="12" customHeight="1">
      <c r="B115" s="35"/>
      <c r="C115" s="29" t="s">
        <v>17</v>
      </c>
      <c r="D115" s="36"/>
      <c r="E115" s="36"/>
      <c r="F115" s="36"/>
      <c r="G115" s="36"/>
      <c r="H115" s="36"/>
      <c r="I115" s="136"/>
      <c r="J115" s="36"/>
      <c r="K115" s="36"/>
      <c r="L115" s="40"/>
    </row>
    <row r="116" spans="2:12" s="1" customFormat="1" ht="16.5" customHeight="1">
      <c r="B116" s="35"/>
      <c r="C116" s="36"/>
      <c r="D116" s="36"/>
      <c r="E116" s="174" t="str">
        <f>E7</f>
        <v>Cyklostezka ve Studénce</v>
      </c>
      <c r="F116" s="29"/>
      <c r="G116" s="29"/>
      <c r="H116" s="29"/>
      <c r="I116" s="136"/>
      <c r="J116" s="36"/>
      <c r="K116" s="36"/>
      <c r="L116" s="40"/>
    </row>
    <row r="117" spans="2:12" s="1" customFormat="1" ht="12" customHeight="1">
      <c r="B117" s="35"/>
      <c r="C117" s="29" t="s">
        <v>100</v>
      </c>
      <c r="D117" s="36"/>
      <c r="E117" s="36"/>
      <c r="F117" s="36"/>
      <c r="G117" s="36"/>
      <c r="H117" s="36"/>
      <c r="I117" s="136"/>
      <c r="J117" s="36"/>
      <c r="K117" s="36"/>
      <c r="L117" s="40"/>
    </row>
    <row r="118" spans="2:12" s="1" customFormat="1" ht="16.5" customHeight="1">
      <c r="B118" s="35"/>
      <c r="C118" s="36"/>
      <c r="D118" s="36"/>
      <c r="E118" s="68" t="str">
        <f>E9</f>
        <v xml:space="preserve">SO01 -  Cyklostezka</v>
      </c>
      <c r="F118" s="36"/>
      <c r="G118" s="36"/>
      <c r="H118" s="36"/>
      <c r="I118" s="136"/>
      <c r="J118" s="36"/>
      <c r="K118" s="36"/>
      <c r="L118" s="40"/>
    </row>
    <row r="119" spans="2:12" s="1" customFormat="1" ht="6.95" customHeight="1">
      <c r="B119" s="35"/>
      <c r="C119" s="36"/>
      <c r="D119" s="36"/>
      <c r="E119" s="36"/>
      <c r="F119" s="36"/>
      <c r="G119" s="36"/>
      <c r="H119" s="36"/>
      <c r="I119" s="136"/>
      <c r="J119" s="36"/>
      <c r="K119" s="36"/>
      <c r="L119" s="40"/>
    </row>
    <row r="120" spans="2:12" s="1" customFormat="1" ht="12" customHeight="1">
      <c r="B120" s="35"/>
      <c r="C120" s="29" t="s">
        <v>21</v>
      </c>
      <c r="D120" s="36"/>
      <c r="E120" s="36"/>
      <c r="F120" s="24" t="str">
        <f>F12</f>
        <v>Studénka</v>
      </c>
      <c r="G120" s="36"/>
      <c r="H120" s="36"/>
      <c r="I120" s="139" t="s">
        <v>23</v>
      </c>
      <c r="J120" s="71" t="str">
        <f>IF(J12="","",J12)</f>
        <v>27. 4. 2017</v>
      </c>
      <c r="K120" s="36"/>
      <c r="L120" s="40"/>
    </row>
    <row r="121" spans="2:12" s="1" customFormat="1" ht="6.95" customHeight="1">
      <c r="B121" s="35"/>
      <c r="C121" s="36"/>
      <c r="D121" s="36"/>
      <c r="E121" s="36"/>
      <c r="F121" s="36"/>
      <c r="G121" s="36"/>
      <c r="H121" s="36"/>
      <c r="I121" s="136"/>
      <c r="J121" s="36"/>
      <c r="K121" s="36"/>
      <c r="L121" s="40"/>
    </row>
    <row r="122" spans="2:12" s="1" customFormat="1" ht="15.15" customHeight="1">
      <c r="B122" s="35"/>
      <c r="C122" s="29" t="s">
        <v>25</v>
      </c>
      <c r="D122" s="36"/>
      <c r="E122" s="36"/>
      <c r="F122" s="24" t="str">
        <f>E15</f>
        <v>Město Sudénka</v>
      </c>
      <c r="G122" s="36"/>
      <c r="H122" s="36"/>
      <c r="I122" s="139" t="s">
        <v>32</v>
      </c>
      <c r="J122" s="33" t="str">
        <f>E21</f>
        <v xml:space="preserve"> Ing. Jan Krupička</v>
      </c>
      <c r="K122" s="36"/>
      <c r="L122" s="40"/>
    </row>
    <row r="123" spans="2:12" s="1" customFormat="1" ht="15.15" customHeight="1">
      <c r="B123" s="35"/>
      <c r="C123" s="29" t="s">
        <v>30</v>
      </c>
      <c r="D123" s="36"/>
      <c r="E123" s="36"/>
      <c r="F123" s="24" t="str">
        <f>IF(E18="","",E18)</f>
        <v>Vyplň údaj</v>
      </c>
      <c r="G123" s="36"/>
      <c r="H123" s="36"/>
      <c r="I123" s="139" t="s">
        <v>34</v>
      </c>
      <c r="J123" s="33" t="str">
        <f>E24</f>
        <v>Ing. Jan Krupička</v>
      </c>
      <c r="K123" s="36"/>
      <c r="L123" s="40"/>
    </row>
    <row r="124" spans="2:12" s="1" customFormat="1" ht="10.3" customHeight="1">
      <c r="B124" s="35"/>
      <c r="C124" s="36"/>
      <c r="D124" s="36"/>
      <c r="E124" s="36"/>
      <c r="F124" s="36"/>
      <c r="G124" s="36"/>
      <c r="H124" s="36"/>
      <c r="I124" s="136"/>
      <c r="J124" s="36"/>
      <c r="K124" s="36"/>
      <c r="L124" s="40"/>
    </row>
    <row r="125" spans="2:20" s="9" customFormat="1" ht="29.25" customHeight="1">
      <c r="B125" s="187"/>
      <c r="C125" s="188" t="s">
        <v>120</v>
      </c>
      <c r="D125" s="189" t="s">
        <v>62</v>
      </c>
      <c r="E125" s="189" t="s">
        <v>58</v>
      </c>
      <c r="F125" s="189" t="s">
        <v>59</v>
      </c>
      <c r="G125" s="189" t="s">
        <v>121</v>
      </c>
      <c r="H125" s="189" t="s">
        <v>122</v>
      </c>
      <c r="I125" s="190" t="s">
        <v>123</v>
      </c>
      <c r="J125" s="191" t="s">
        <v>106</v>
      </c>
      <c r="K125" s="192" t="s">
        <v>124</v>
      </c>
      <c r="L125" s="193"/>
      <c r="M125" s="92" t="s">
        <v>1</v>
      </c>
      <c r="N125" s="93" t="s">
        <v>41</v>
      </c>
      <c r="O125" s="93" t="s">
        <v>125</v>
      </c>
      <c r="P125" s="93" t="s">
        <v>126</v>
      </c>
      <c r="Q125" s="93" t="s">
        <v>127</v>
      </c>
      <c r="R125" s="93" t="s">
        <v>128</v>
      </c>
      <c r="S125" s="93" t="s">
        <v>129</v>
      </c>
      <c r="T125" s="94" t="s">
        <v>130</v>
      </c>
    </row>
    <row r="126" spans="2:63" s="1" customFormat="1" ht="22.8" customHeight="1">
      <c r="B126" s="35"/>
      <c r="C126" s="99" t="s">
        <v>131</v>
      </c>
      <c r="D126" s="36"/>
      <c r="E126" s="36"/>
      <c r="F126" s="36"/>
      <c r="G126" s="36"/>
      <c r="H126" s="36"/>
      <c r="I126" s="136"/>
      <c r="J126" s="194">
        <f>BK126</f>
        <v>0</v>
      </c>
      <c r="K126" s="36"/>
      <c r="L126" s="40"/>
      <c r="M126" s="95"/>
      <c r="N126" s="96"/>
      <c r="O126" s="96"/>
      <c r="P126" s="195">
        <f>P127+P156+P163+P168+P183+P216+SUM(P220:P222)+P224</f>
        <v>0</v>
      </c>
      <c r="Q126" s="96"/>
      <c r="R126" s="195">
        <f>R127+R156+R163+R168+R183+R216+SUM(R220:R222)+R224</f>
        <v>2762.55963312</v>
      </c>
      <c r="S126" s="96"/>
      <c r="T126" s="196">
        <f>T127+T156+T163+T168+T183+T216+SUM(T220:T222)+T224</f>
        <v>925.8752</v>
      </c>
      <c r="AT126" s="14" t="s">
        <v>76</v>
      </c>
      <c r="AU126" s="14" t="s">
        <v>108</v>
      </c>
      <c r="BK126" s="197">
        <f>BK127+BK156+BK163+BK168+BK183+BK216+SUM(BK220:BK222)+BK224</f>
        <v>0</v>
      </c>
    </row>
    <row r="127" spans="2:63" s="10" customFormat="1" ht="25.9" customHeight="1">
      <c r="B127" s="198"/>
      <c r="C127" s="199"/>
      <c r="D127" s="200" t="s">
        <v>76</v>
      </c>
      <c r="E127" s="201" t="s">
        <v>84</v>
      </c>
      <c r="F127" s="201" t="s">
        <v>132</v>
      </c>
      <c r="G127" s="199"/>
      <c r="H127" s="199"/>
      <c r="I127" s="202"/>
      <c r="J127" s="203">
        <f>BK127</f>
        <v>0</v>
      </c>
      <c r="K127" s="199"/>
      <c r="L127" s="204"/>
      <c r="M127" s="205"/>
      <c r="N127" s="206"/>
      <c r="O127" s="206"/>
      <c r="P127" s="207">
        <f>SUM(P128:P155)</f>
        <v>0</v>
      </c>
      <c r="Q127" s="206"/>
      <c r="R127" s="207">
        <f>SUM(R128:R155)</f>
        <v>0.1</v>
      </c>
      <c r="S127" s="206"/>
      <c r="T127" s="208">
        <f>SUM(T128:T155)</f>
        <v>0</v>
      </c>
      <c r="AR127" s="209" t="s">
        <v>84</v>
      </c>
      <c r="AT127" s="210" t="s">
        <v>76</v>
      </c>
      <c r="AU127" s="210" t="s">
        <v>16</v>
      </c>
      <c r="AY127" s="209" t="s">
        <v>133</v>
      </c>
      <c r="BK127" s="211">
        <f>SUM(BK128:BK155)</f>
        <v>0</v>
      </c>
    </row>
    <row r="128" spans="2:65" s="1" customFormat="1" ht="36" customHeight="1">
      <c r="B128" s="35"/>
      <c r="C128" s="212" t="s">
        <v>134</v>
      </c>
      <c r="D128" s="212" t="s">
        <v>135</v>
      </c>
      <c r="E128" s="213" t="s">
        <v>136</v>
      </c>
      <c r="F128" s="214" t="s">
        <v>137</v>
      </c>
      <c r="G128" s="215" t="s">
        <v>138</v>
      </c>
      <c r="H128" s="216">
        <v>1</v>
      </c>
      <c r="I128" s="217"/>
      <c r="J128" s="218">
        <f>ROUND(I128*H128,2)</f>
        <v>0</v>
      </c>
      <c r="K128" s="214" t="s">
        <v>1</v>
      </c>
      <c r="L128" s="40"/>
      <c r="M128" s="219" t="s">
        <v>1</v>
      </c>
      <c r="N128" s="220" t="s">
        <v>42</v>
      </c>
      <c r="O128" s="83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AR128" s="223" t="s">
        <v>139</v>
      </c>
      <c r="AT128" s="223" t="s">
        <v>135</v>
      </c>
      <c r="AU128" s="223" t="s">
        <v>84</v>
      </c>
      <c r="AY128" s="14" t="s">
        <v>133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4" t="s">
        <v>84</v>
      </c>
      <c r="BK128" s="224">
        <f>ROUND(I128*H128,2)</f>
        <v>0</v>
      </c>
      <c r="BL128" s="14" t="s">
        <v>139</v>
      </c>
      <c r="BM128" s="223" t="s">
        <v>140</v>
      </c>
    </row>
    <row r="129" spans="2:65" s="1" customFormat="1" ht="24" customHeight="1">
      <c r="B129" s="35"/>
      <c r="C129" s="212" t="s">
        <v>141</v>
      </c>
      <c r="D129" s="212" t="s">
        <v>135</v>
      </c>
      <c r="E129" s="213" t="s">
        <v>142</v>
      </c>
      <c r="F129" s="214" t="s">
        <v>143</v>
      </c>
      <c r="G129" s="215" t="s">
        <v>144</v>
      </c>
      <c r="H129" s="216">
        <v>30</v>
      </c>
      <c r="I129" s="217"/>
      <c r="J129" s="218">
        <f>ROUND(I129*H129,2)</f>
        <v>0</v>
      </c>
      <c r="K129" s="214" t="s">
        <v>145</v>
      </c>
      <c r="L129" s="40"/>
      <c r="M129" s="219" t="s">
        <v>1</v>
      </c>
      <c r="N129" s="220" t="s">
        <v>42</v>
      </c>
      <c r="O129" s="83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AR129" s="223" t="s">
        <v>139</v>
      </c>
      <c r="AT129" s="223" t="s">
        <v>135</v>
      </c>
      <c r="AU129" s="223" t="s">
        <v>84</v>
      </c>
      <c r="AY129" s="14" t="s">
        <v>133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4" t="s">
        <v>84</v>
      </c>
      <c r="BK129" s="224">
        <f>ROUND(I129*H129,2)</f>
        <v>0</v>
      </c>
      <c r="BL129" s="14" t="s">
        <v>139</v>
      </c>
      <c r="BM129" s="223" t="s">
        <v>146</v>
      </c>
    </row>
    <row r="130" spans="2:65" s="1" customFormat="1" ht="16.5" customHeight="1">
      <c r="B130" s="35"/>
      <c r="C130" s="212" t="s">
        <v>147</v>
      </c>
      <c r="D130" s="212" t="s">
        <v>135</v>
      </c>
      <c r="E130" s="213" t="s">
        <v>148</v>
      </c>
      <c r="F130" s="214" t="s">
        <v>149</v>
      </c>
      <c r="G130" s="215" t="s">
        <v>150</v>
      </c>
      <c r="H130" s="216">
        <v>181.248</v>
      </c>
      <c r="I130" s="217"/>
      <c r="J130" s="218">
        <f>ROUND(I130*H130,2)</f>
        <v>0</v>
      </c>
      <c r="K130" s="214" t="s">
        <v>1</v>
      </c>
      <c r="L130" s="40"/>
      <c r="M130" s="219" t="s">
        <v>1</v>
      </c>
      <c r="N130" s="220" t="s">
        <v>42</v>
      </c>
      <c r="O130" s="83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AR130" s="223" t="s">
        <v>139</v>
      </c>
      <c r="AT130" s="223" t="s">
        <v>135</v>
      </c>
      <c r="AU130" s="223" t="s">
        <v>84</v>
      </c>
      <c r="AY130" s="14" t="s">
        <v>133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4" t="s">
        <v>84</v>
      </c>
      <c r="BK130" s="224">
        <f>ROUND(I130*H130,2)</f>
        <v>0</v>
      </c>
      <c r="BL130" s="14" t="s">
        <v>139</v>
      </c>
      <c r="BM130" s="223" t="s">
        <v>151</v>
      </c>
    </row>
    <row r="131" spans="2:51" s="11" customFormat="1" ht="12">
      <c r="B131" s="225"/>
      <c r="C131" s="226"/>
      <c r="D131" s="227" t="s">
        <v>152</v>
      </c>
      <c r="E131" s="228" t="s">
        <v>1</v>
      </c>
      <c r="F131" s="229" t="s">
        <v>153</v>
      </c>
      <c r="G131" s="226"/>
      <c r="H131" s="230">
        <v>181.248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152</v>
      </c>
      <c r="AU131" s="236" t="s">
        <v>84</v>
      </c>
      <c r="AV131" s="11" t="s">
        <v>86</v>
      </c>
      <c r="AW131" s="11" t="s">
        <v>33</v>
      </c>
      <c r="AX131" s="11" t="s">
        <v>84</v>
      </c>
      <c r="AY131" s="236" t="s">
        <v>133</v>
      </c>
    </row>
    <row r="132" spans="2:65" s="1" customFormat="1" ht="24" customHeight="1">
      <c r="B132" s="35"/>
      <c r="C132" s="212" t="s">
        <v>154</v>
      </c>
      <c r="D132" s="212" t="s">
        <v>135</v>
      </c>
      <c r="E132" s="213" t="s">
        <v>155</v>
      </c>
      <c r="F132" s="214" t="s">
        <v>156</v>
      </c>
      <c r="G132" s="215" t="s">
        <v>150</v>
      </c>
      <c r="H132" s="216">
        <v>1359.36</v>
      </c>
      <c r="I132" s="217"/>
      <c r="J132" s="218">
        <f>ROUND(I132*H132,2)</f>
        <v>0</v>
      </c>
      <c r="K132" s="214" t="s">
        <v>1</v>
      </c>
      <c r="L132" s="40"/>
      <c r="M132" s="219" t="s">
        <v>1</v>
      </c>
      <c r="N132" s="220" t="s">
        <v>42</v>
      </c>
      <c r="O132" s="83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AR132" s="223" t="s">
        <v>139</v>
      </c>
      <c r="AT132" s="223" t="s">
        <v>135</v>
      </c>
      <c r="AU132" s="223" t="s">
        <v>84</v>
      </c>
      <c r="AY132" s="14" t="s">
        <v>133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4" t="s">
        <v>84</v>
      </c>
      <c r="BK132" s="224">
        <f>ROUND(I132*H132,2)</f>
        <v>0</v>
      </c>
      <c r="BL132" s="14" t="s">
        <v>139</v>
      </c>
      <c r="BM132" s="223" t="s">
        <v>157</v>
      </c>
    </row>
    <row r="133" spans="2:51" s="11" customFormat="1" ht="12">
      <c r="B133" s="225"/>
      <c r="C133" s="226"/>
      <c r="D133" s="227" t="s">
        <v>152</v>
      </c>
      <c r="E133" s="228" t="s">
        <v>1</v>
      </c>
      <c r="F133" s="229" t="s">
        <v>158</v>
      </c>
      <c r="G133" s="226"/>
      <c r="H133" s="230">
        <v>1359.36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152</v>
      </c>
      <c r="AU133" s="236" t="s">
        <v>84</v>
      </c>
      <c r="AV133" s="11" t="s">
        <v>86</v>
      </c>
      <c r="AW133" s="11" t="s">
        <v>33</v>
      </c>
      <c r="AX133" s="11" t="s">
        <v>84</v>
      </c>
      <c r="AY133" s="236" t="s">
        <v>133</v>
      </c>
    </row>
    <row r="134" spans="2:65" s="1" customFormat="1" ht="24" customHeight="1">
      <c r="B134" s="35"/>
      <c r="C134" s="212" t="s">
        <v>159</v>
      </c>
      <c r="D134" s="212" t="s">
        <v>135</v>
      </c>
      <c r="E134" s="213" t="s">
        <v>160</v>
      </c>
      <c r="F134" s="214" t="s">
        <v>161</v>
      </c>
      <c r="G134" s="215" t="s">
        <v>150</v>
      </c>
      <c r="H134" s="216">
        <v>1359.36</v>
      </c>
      <c r="I134" s="217"/>
      <c r="J134" s="218">
        <f>ROUND(I134*H134,2)</f>
        <v>0</v>
      </c>
      <c r="K134" s="214" t="s">
        <v>1</v>
      </c>
      <c r="L134" s="40"/>
      <c r="M134" s="219" t="s">
        <v>1</v>
      </c>
      <c r="N134" s="220" t="s">
        <v>42</v>
      </c>
      <c r="O134" s="83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AR134" s="223" t="s">
        <v>139</v>
      </c>
      <c r="AT134" s="223" t="s">
        <v>135</v>
      </c>
      <c r="AU134" s="223" t="s">
        <v>84</v>
      </c>
      <c r="AY134" s="14" t="s">
        <v>133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4" t="s">
        <v>84</v>
      </c>
      <c r="BK134" s="224">
        <f>ROUND(I134*H134,2)</f>
        <v>0</v>
      </c>
      <c r="BL134" s="14" t="s">
        <v>139</v>
      </c>
      <c r="BM134" s="223" t="s">
        <v>162</v>
      </c>
    </row>
    <row r="135" spans="2:51" s="11" customFormat="1" ht="12">
      <c r="B135" s="225"/>
      <c r="C135" s="226"/>
      <c r="D135" s="227" t="s">
        <v>152</v>
      </c>
      <c r="E135" s="228" t="s">
        <v>1</v>
      </c>
      <c r="F135" s="229" t="s">
        <v>158</v>
      </c>
      <c r="G135" s="226"/>
      <c r="H135" s="230">
        <v>1359.36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152</v>
      </c>
      <c r="AU135" s="236" t="s">
        <v>84</v>
      </c>
      <c r="AV135" s="11" t="s">
        <v>86</v>
      </c>
      <c r="AW135" s="11" t="s">
        <v>33</v>
      </c>
      <c r="AX135" s="11" t="s">
        <v>84</v>
      </c>
      <c r="AY135" s="236" t="s">
        <v>133</v>
      </c>
    </row>
    <row r="136" spans="2:65" s="1" customFormat="1" ht="16.5" customHeight="1">
      <c r="B136" s="35"/>
      <c r="C136" s="212" t="s">
        <v>163</v>
      </c>
      <c r="D136" s="212" t="s">
        <v>135</v>
      </c>
      <c r="E136" s="213" t="s">
        <v>164</v>
      </c>
      <c r="F136" s="214" t="s">
        <v>165</v>
      </c>
      <c r="G136" s="215" t="s">
        <v>150</v>
      </c>
      <c r="H136" s="216">
        <v>1351.82</v>
      </c>
      <c r="I136" s="217"/>
      <c r="J136" s="218">
        <f>ROUND(I136*H136,2)</f>
        <v>0</v>
      </c>
      <c r="K136" s="214" t="s">
        <v>1</v>
      </c>
      <c r="L136" s="40"/>
      <c r="M136" s="219" t="s">
        <v>1</v>
      </c>
      <c r="N136" s="220" t="s">
        <v>42</v>
      </c>
      <c r="O136" s="83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AR136" s="223" t="s">
        <v>139</v>
      </c>
      <c r="AT136" s="223" t="s">
        <v>135</v>
      </c>
      <c r="AU136" s="223" t="s">
        <v>84</v>
      </c>
      <c r="AY136" s="14" t="s">
        <v>133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4" t="s">
        <v>84</v>
      </c>
      <c r="BK136" s="224">
        <f>ROUND(I136*H136,2)</f>
        <v>0</v>
      </c>
      <c r="BL136" s="14" t="s">
        <v>139</v>
      </c>
      <c r="BM136" s="223" t="s">
        <v>166</v>
      </c>
    </row>
    <row r="137" spans="2:51" s="11" customFormat="1" ht="12">
      <c r="B137" s="225"/>
      <c r="C137" s="226"/>
      <c r="D137" s="227" t="s">
        <v>152</v>
      </c>
      <c r="E137" s="228" t="s">
        <v>1</v>
      </c>
      <c r="F137" s="229" t="s">
        <v>167</v>
      </c>
      <c r="G137" s="226"/>
      <c r="H137" s="230">
        <v>1351.82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152</v>
      </c>
      <c r="AU137" s="236" t="s">
        <v>84</v>
      </c>
      <c r="AV137" s="11" t="s">
        <v>86</v>
      </c>
      <c r="AW137" s="11" t="s">
        <v>33</v>
      </c>
      <c r="AX137" s="11" t="s">
        <v>84</v>
      </c>
      <c r="AY137" s="236" t="s">
        <v>133</v>
      </c>
    </row>
    <row r="138" spans="2:65" s="1" customFormat="1" ht="16.5" customHeight="1">
      <c r="B138" s="35"/>
      <c r="C138" s="212" t="s">
        <v>168</v>
      </c>
      <c r="D138" s="212" t="s">
        <v>135</v>
      </c>
      <c r="E138" s="213" t="s">
        <v>169</v>
      </c>
      <c r="F138" s="214" t="s">
        <v>170</v>
      </c>
      <c r="G138" s="215" t="s">
        <v>150</v>
      </c>
      <c r="H138" s="216">
        <v>1359.36</v>
      </c>
      <c r="I138" s="217"/>
      <c r="J138" s="218">
        <f>ROUND(I138*H138,2)</f>
        <v>0</v>
      </c>
      <c r="K138" s="214" t="s">
        <v>1</v>
      </c>
      <c r="L138" s="40"/>
      <c r="M138" s="219" t="s">
        <v>1</v>
      </c>
      <c r="N138" s="220" t="s">
        <v>42</v>
      </c>
      <c r="O138" s="83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AR138" s="223" t="s">
        <v>139</v>
      </c>
      <c r="AT138" s="223" t="s">
        <v>135</v>
      </c>
      <c r="AU138" s="223" t="s">
        <v>84</v>
      </c>
      <c r="AY138" s="14" t="s">
        <v>133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4" t="s">
        <v>84</v>
      </c>
      <c r="BK138" s="224">
        <f>ROUND(I138*H138,2)</f>
        <v>0</v>
      </c>
      <c r="BL138" s="14" t="s">
        <v>139</v>
      </c>
      <c r="BM138" s="223" t="s">
        <v>171</v>
      </c>
    </row>
    <row r="139" spans="2:51" s="11" customFormat="1" ht="12">
      <c r="B139" s="225"/>
      <c r="C139" s="226"/>
      <c r="D139" s="227" t="s">
        <v>152</v>
      </c>
      <c r="E139" s="228" t="s">
        <v>1</v>
      </c>
      <c r="F139" s="229" t="s">
        <v>172</v>
      </c>
      <c r="G139" s="226"/>
      <c r="H139" s="230">
        <v>1359.36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AT139" s="236" t="s">
        <v>152</v>
      </c>
      <c r="AU139" s="236" t="s">
        <v>84</v>
      </c>
      <c r="AV139" s="11" t="s">
        <v>86</v>
      </c>
      <c r="AW139" s="11" t="s">
        <v>33</v>
      </c>
      <c r="AX139" s="11" t="s">
        <v>84</v>
      </c>
      <c r="AY139" s="236" t="s">
        <v>133</v>
      </c>
    </row>
    <row r="140" spans="2:65" s="1" customFormat="1" ht="16.5" customHeight="1">
      <c r="B140" s="35"/>
      <c r="C140" s="212" t="s">
        <v>173</v>
      </c>
      <c r="D140" s="212" t="s">
        <v>135</v>
      </c>
      <c r="E140" s="213" t="s">
        <v>174</v>
      </c>
      <c r="F140" s="214" t="s">
        <v>175</v>
      </c>
      <c r="G140" s="215" t="s">
        <v>176</v>
      </c>
      <c r="H140" s="216">
        <v>3020.8</v>
      </c>
      <c r="I140" s="217"/>
      <c r="J140" s="218">
        <f>ROUND(I140*H140,2)</f>
        <v>0</v>
      </c>
      <c r="K140" s="214" t="s">
        <v>1</v>
      </c>
      <c r="L140" s="40"/>
      <c r="M140" s="219" t="s">
        <v>1</v>
      </c>
      <c r="N140" s="220" t="s">
        <v>42</v>
      </c>
      <c r="O140" s="83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AR140" s="223" t="s">
        <v>139</v>
      </c>
      <c r="AT140" s="223" t="s">
        <v>135</v>
      </c>
      <c r="AU140" s="223" t="s">
        <v>84</v>
      </c>
      <c r="AY140" s="14" t="s">
        <v>133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4" t="s">
        <v>84</v>
      </c>
      <c r="BK140" s="224">
        <f>ROUND(I140*H140,2)</f>
        <v>0</v>
      </c>
      <c r="BL140" s="14" t="s">
        <v>139</v>
      </c>
      <c r="BM140" s="223" t="s">
        <v>177</v>
      </c>
    </row>
    <row r="141" spans="2:51" s="11" customFormat="1" ht="12">
      <c r="B141" s="225"/>
      <c r="C141" s="226"/>
      <c r="D141" s="227" t="s">
        <v>152</v>
      </c>
      <c r="E141" s="228" t="s">
        <v>1</v>
      </c>
      <c r="F141" s="229" t="s">
        <v>178</v>
      </c>
      <c r="G141" s="226"/>
      <c r="H141" s="230">
        <v>3020.8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152</v>
      </c>
      <c r="AU141" s="236" t="s">
        <v>84</v>
      </c>
      <c r="AV141" s="11" t="s">
        <v>86</v>
      </c>
      <c r="AW141" s="11" t="s">
        <v>33</v>
      </c>
      <c r="AX141" s="11" t="s">
        <v>84</v>
      </c>
      <c r="AY141" s="236" t="s">
        <v>133</v>
      </c>
    </row>
    <row r="142" spans="2:65" s="1" customFormat="1" ht="16.5" customHeight="1">
      <c r="B142" s="35"/>
      <c r="C142" s="212" t="s">
        <v>179</v>
      </c>
      <c r="D142" s="212" t="s">
        <v>135</v>
      </c>
      <c r="E142" s="213" t="s">
        <v>180</v>
      </c>
      <c r="F142" s="214" t="s">
        <v>181</v>
      </c>
      <c r="G142" s="215" t="s">
        <v>176</v>
      </c>
      <c r="H142" s="216">
        <v>6.309</v>
      </c>
      <c r="I142" s="217"/>
      <c r="J142" s="218">
        <f>ROUND(I142*H142,2)</f>
        <v>0</v>
      </c>
      <c r="K142" s="214" t="s">
        <v>1</v>
      </c>
      <c r="L142" s="40"/>
      <c r="M142" s="219" t="s">
        <v>1</v>
      </c>
      <c r="N142" s="220" t="s">
        <v>42</v>
      </c>
      <c r="O142" s="83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AR142" s="223" t="s">
        <v>139</v>
      </c>
      <c r="AT142" s="223" t="s">
        <v>135</v>
      </c>
      <c r="AU142" s="223" t="s">
        <v>84</v>
      </c>
      <c r="AY142" s="14" t="s">
        <v>133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4" t="s">
        <v>84</v>
      </c>
      <c r="BK142" s="224">
        <f>ROUND(I142*H142,2)</f>
        <v>0</v>
      </c>
      <c r="BL142" s="14" t="s">
        <v>139</v>
      </c>
      <c r="BM142" s="223" t="s">
        <v>182</v>
      </c>
    </row>
    <row r="143" spans="2:51" s="11" customFormat="1" ht="12">
      <c r="B143" s="225"/>
      <c r="C143" s="226"/>
      <c r="D143" s="227" t="s">
        <v>152</v>
      </c>
      <c r="E143" s="228" t="s">
        <v>1</v>
      </c>
      <c r="F143" s="229" t="s">
        <v>183</v>
      </c>
      <c r="G143" s="226"/>
      <c r="H143" s="230">
        <v>6.309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152</v>
      </c>
      <c r="AU143" s="236" t="s">
        <v>84</v>
      </c>
      <c r="AV143" s="11" t="s">
        <v>86</v>
      </c>
      <c r="AW143" s="11" t="s">
        <v>33</v>
      </c>
      <c r="AX143" s="11" t="s">
        <v>84</v>
      </c>
      <c r="AY143" s="236" t="s">
        <v>133</v>
      </c>
    </row>
    <row r="144" spans="2:65" s="1" customFormat="1" ht="16.5" customHeight="1">
      <c r="B144" s="35"/>
      <c r="C144" s="212" t="s">
        <v>184</v>
      </c>
      <c r="D144" s="212" t="s">
        <v>135</v>
      </c>
      <c r="E144" s="213" t="s">
        <v>185</v>
      </c>
      <c r="F144" s="214" t="s">
        <v>186</v>
      </c>
      <c r="G144" s="215" t="s">
        <v>150</v>
      </c>
      <c r="H144" s="216">
        <v>1351.82</v>
      </c>
      <c r="I144" s="217"/>
      <c r="J144" s="218">
        <f>ROUND(I144*H144,2)</f>
        <v>0</v>
      </c>
      <c r="K144" s="214" t="s">
        <v>1</v>
      </c>
      <c r="L144" s="40"/>
      <c r="M144" s="219" t="s">
        <v>1</v>
      </c>
      <c r="N144" s="220" t="s">
        <v>42</v>
      </c>
      <c r="O144" s="83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AR144" s="223" t="s">
        <v>139</v>
      </c>
      <c r="AT144" s="223" t="s">
        <v>135</v>
      </c>
      <c r="AU144" s="223" t="s">
        <v>84</v>
      </c>
      <c r="AY144" s="14" t="s">
        <v>133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4" t="s">
        <v>84</v>
      </c>
      <c r="BK144" s="224">
        <f>ROUND(I144*H144,2)</f>
        <v>0</v>
      </c>
      <c r="BL144" s="14" t="s">
        <v>139</v>
      </c>
      <c r="BM144" s="223" t="s">
        <v>187</v>
      </c>
    </row>
    <row r="145" spans="2:51" s="11" customFormat="1" ht="12">
      <c r="B145" s="225"/>
      <c r="C145" s="226"/>
      <c r="D145" s="227" t="s">
        <v>152</v>
      </c>
      <c r="E145" s="228" t="s">
        <v>1</v>
      </c>
      <c r="F145" s="229" t="s">
        <v>188</v>
      </c>
      <c r="G145" s="226"/>
      <c r="H145" s="230">
        <v>1350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152</v>
      </c>
      <c r="AU145" s="236" t="s">
        <v>84</v>
      </c>
      <c r="AV145" s="11" t="s">
        <v>86</v>
      </c>
      <c r="AW145" s="11" t="s">
        <v>33</v>
      </c>
      <c r="AX145" s="11" t="s">
        <v>16</v>
      </c>
      <c r="AY145" s="236" t="s">
        <v>133</v>
      </c>
    </row>
    <row r="146" spans="2:51" s="11" customFormat="1" ht="12">
      <c r="B146" s="225"/>
      <c r="C146" s="226"/>
      <c r="D146" s="227" t="s">
        <v>152</v>
      </c>
      <c r="E146" s="228" t="s">
        <v>1</v>
      </c>
      <c r="F146" s="229" t="s">
        <v>167</v>
      </c>
      <c r="G146" s="226"/>
      <c r="H146" s="230">
        <v>1351.82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152</v>
      </c>
      <c r="AU146" s="236" t="s">
        <v>84</v>
      </c>
      <c r="AV146" s="11" t="s">
        <v>86</v>
      </c>
      <c r="AW146" s="11" t="s">
        <v>33</v>
      </c>
      <c r="AX146" s="11" t="s">
        <v>84</v>
      </c>
      <c r="AY146" s="236" t="s">
        <v>133</v>
      </c>
    </row>
    <row r="147" spans="2:65" s="1" customFormat="1" ht="24" customHeight="1">
      <c r="B147" s="35"/>
      <c r="C147" s="212" t="s">
        <v>189</v>
      </c>
      <c r="D147" s="212" t="s">
        <v>135</v>
      </c>
      <c r="E147" s="213" t="s">
        <v>190</v>
      </c>
      <c r="F147" s="214" t="s">
        <v>191</v>
      </c>
      <c r="G147" s="215" t="s">
        <v>176</v>
      </c>
      <c r="H147" s="216">
        <v>1510.4</v>
      </c>
      <c r="I147" s="217"/>
      <c r="J147" s="218">
        <f>ROUND(I147*H147,2)</f>
        <v>0</v>
      </c>
      <c r="K147" s="214" t="s">
        <v>1</v>
      </c>
      <c r="L147" s="40"/>
      <c r="M147" s="219" t="s">
        <v>1</v>
      </c>
      <c r="N147" s="220" t="s">
        <v>42</v>
      </c>
      <c r="O147" s="83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AR147" s="223" t="s">
        <v>139</v>
      </c>
      <c r="AT147" s="223" t="s">
        <v>135</v>
      </c>
      <c r="AU147" s="223" t="s">
        <v>84</v>
      </c>
      <c r="AY147" s="14" t="s">
        <v>133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4" t="s">
        <v>84</v>
      </c>
      <c r="BK147" s="224">
        <f>ROUND(I147*H147,2)</f>
        <v>0</v>
      </c>
      <c r="BL147" s="14" t="s">
        <v>139</v>
      </c>
      <c r="BM147" s="223" t="s">
        <v>192</v>
      </c>
    </row>
    <row r="148" spans="2:51" s="11" customFormat="1" ht="12">
      <c r="B148" s="225"/>
      <c r="C148" s="226"/>
      <c r="D148" s="227" t="s">
        <v>152</v>
      </c>
      <c r="E148" s="228" t="s">
        <v>1</v>
      </c>
      <c r="F148" s="229" t="s">
        <v>193</v>
      </c>
      <c r="G148" s="226"/>
      <c r="H148" s="230">
        <v>1510.4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152</v>
      </c>
      <c r="AU148" s="236" t="s">
        <v>84</v>
      </c>
      <c r="AV148" s="11" t="s">
        <v>86</v>
      </c>
      <c r="AW148" s="11" t="s">
        <v>33</v>
      </c>
      <c r="AX148" s="11" t="s">
        <v>84</v>
      </c>
      <c r="AY148" s="236" t="s">
        <v>133</v>
      </c>
    </row>
    <row r="149" spans="2:65" s="1" customFormat="1" ht="16.5" customHeight="1">
      <c r="B149" s="35"/>
      <c r="C149" s="212" t="s">
        <v>7</v>
      </c>
      <c r="D149" s="212" t="s">
        <v>135</v>
      </c>
      <c r="E149" s="213" t="s">
        <v>194</v>
      </c>
      <c r="F149" s="214" t="s">
        <v>195</v>
      </c>
      <c r="G149" s="215" t="s">
        <v>176</v>
      </c>
      <c r="H149" s="216">
        <v>878.43</v>
      </c>
      <c r="I149" s="217"/>
      <c r="J149" s="218">
        <f>ROUND(I149*H149,2)</f>
        <v>0</v>
      </c>
      <c r="K149" s="214" t="s">
        <v>1</v>
      </c>
      <c r="L149" s="40"/>
      <c r="M149" s="219" t="s">
        <v>1</v>
      </c>
      <c r="N149" s="220" t="s">
        <v>42</v>
      </c>
      <c r="O149" s="83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AR149" s="223" t="s">
        <v>139</v>
      </c>
      <c r="AT149" s="223" t="s">
        <v>135</v>
      </c>
      <c r="AU149" s="223" t="s">
        <v>84</v>
      </c>
      <c r="AY149" s="14" t="s">
        <v>133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4" t="s">
        <v>84</v>
      </c>
      <c r="BK149" s="224">
        <f>ROUND(I149*H149,2)</f>
        <v>0</v>
      </c>
      <c r="BL149" s="14" t="s">
        <v>139</v>
      </c>
      <c r="BM149" s="223" t="s">
        <v>196</v>
      </c>
    </row>
    <row r="150" spans="2:51" s="11" customFormat="1" ht="12">
      <c r="B150" s="225"/>
      <c r="C150" s="226"/>
      <c r="D150" s="227" t="s">
        <v>152</v>
      </c>
      <c r="E150" s="228" t="s">
        <v>1</v>
      </c>
      <c r="F150" s="229" t="s">
        <v>197</v>
      </c>
      <c r="G150" s="226"/>
      <c r="H150" s="230">
        <v>878.43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152</v>
      </c>
      <c r="AU150" s="236" t="s">
        <v>84</v>
      </c>
      <c r="AV150" s="11" t="s">
        <v>86</v>
      </c>
      <c r="AW150" s="11" t="s">
        <v>33</v>
      </c>
      <c r="AX150" s="11" t="s">
        <v>84</v>
      </c>
      <c r="AY150" s="236" t="s">
        <v>133</v>
      </c>
    </row>
    <row r="151" spans="2:65" s="1" customFormat="1" ht="16.5" customHeight="1">
      <c r="B151" s="35"/>
      <c r="C151" s="212" t="s">
        <v>198</v>
      </c>
      <c r="D151" s="212" t="s">
        <v>135</v>
      </c>
      <c r="E151" s="213" t="s">
        <v>199</v>
      </c>
      <c r="F151" s="214" t="s">
        <v>200</v>
      </c>
      <c r="G151" s="215" t="s">
        <v>176</v>
      </c>
      <c r="H151" s="216">
        <v>106.8</v>
      </c>
      <c r="I151" s="217"/>
      <c r="J151" s="218">
        <f>ROUND(I151*H151,2)</f>
        <v>0</v>
      </c>
      <c r="K151" s="214" t="s">
        <v>1</v>
      </c>
      <c r="L151" s="40"/>
      <c r="M151" s="219" t="s">
        <v>1</v>
      </c>
      <c r="N151" s="220" t="s">
        <v>42</v>
      </c>
      <c r="O151" s="83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AR151" s="223" t="s">
        <v>139</v>
      </c>
      <c r="AT151" s="223" t="s">
        <v>135</v>
      </c>
      <c r="AU151" s="223" t="s">
        <v>84</v>
      </c>
      <c r="AY151" s="14" t="s">
        <v>133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4" t="s">
        <v>84</v>
      </c>
      <c r="BK151" s="224">
        <f>ROUND(I151*H151,2)</f>
        <v>0</v>
      </c>
      <c r="BL151" s="14" t="s">
        <v>139</v>
      </c>
      <c r="BM151" s="223" t="s">
        <v>201</v>
      </c>
    </row>
    <row r="152" spans="2:51" s="11" customFormat="1" ht="12">
      <c r="B152" s="225"/>
      <c r="C152" s="226"/>
      <c r="D152" s="227" t="s">
        <v>152</v>
      </c>
      <c r="E152" s="228" t="s">
        <v>1</v>
      </c>
      <c r="F152" s="229" t="s">
        <v>202</v>
      </c>
      <c r="G152" s="226"/>
      <c r="H152" s="230">
        <v>106.8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152</v>
      </c>
      <c r="AU152" s="236" t="s">
        <v>84</v>
      </c>
      <c r="AV152" s="11" t="s">
        <v>86</v>
      </c>
      <c r="AW152" s="11" t="s">
        <v>33</v>
      </c>
      <c r="AX152" s="11" t="s">
        <v>84</v>
      </c>
      <c r="AY152" s="236" t="s">
        <v>133</v>
      </c>
    </row>
    <row r="153" spans="2:65" s="1" customFormat="1" ht="16.5" customHeight="1">
      <c r="B153" s="35"/>
      <c r="C153" s="212" t="s">
        <v>203</v>
      </c>
      <c r="D153" s="212" t="s">
        <v>135</v>
      </c>
      <c r="E153" s="213" t="s">
        <v>204</v>
      </c>
      <c r="F153" s="214" t="s">
        <v>205</v>
      </c>
      <c r="G153" s="215" t="s">
        <v>176</v>
      </c>
      <c r="H153" s="216">
        <v>878</v>
      </c>
      <c r="I153" s="217"/>
      <c r="J153" s="218">
        <f>ROUND(I153*H153,2)</f>
        <v>0</v>
      </c>
      <c r="K153" s="214" t="s">
        <v>1</v>
      </c>
      <c r="L153" s="40"/>
      <c r="M153" s="219" t="s">
        <v>1</v>
      </c>
      <c r="N153" s="220" t="s">
        <v>42</v>
      </c>
      <c r="O153" s="83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AR153" s="223" t="s">
        <v>139</v>
      </c>
      <c r="AT153" s="223" t="s">
        <v>135</v>
      </c>
      <c r="AU153" s="223" t="s">
        <v>84</v>
      </c>
      <c r="AY153" s="14" t="s">
        <v>133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4" t="s">
        <v>84</v>
      </c>
      <c r="BK153" s="224">
        <f>ROUND(I153*H153,2)</f>
        <v>0</v>
      </c>
      <c r="BL153" s="14" t="s">
        <v>139</v>
      </c>
      <c r="BM153" s="223" t="s">
        <v>206</v>
      </c>
    </row>
    <row r="154" spans="2:51" s="11" customFormat="1" ht="12">
      <c r="B154" s="225"/>
      <c r="C154" s="226"/>
      <c r="D154" s="227" t="s">
        <v>152</v>
      </c>
      <c r="E154" s="228" t="s">
        <v>1</v>
      </c>
      <c r="F154" s="229" t="s">
        <v>207</v>
      </c>
      <c r="G154" s="226"/>
      <c r="H154" s="230">
        <v>878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152</v>
      </c>
      <c r="AU154" s="236" t="s">
        <v>84</v>
      </c>
      <c r="AV154" s="11" t="s">
        <v>86</v>
      </c>
      <c r="AW154" s="11" t="s">
        <v>33</v>
      </c>
      <c r="AX154" s="11" t="s">
        <v>84</v>
      </c>
      <c r="AY154" s="236" t="s">
        <v>133</v>
      </c>
    </row>
    <row r="155" spans="2:65" s="1" customFormat="1" ht="16.5" customHeight="1">
      <c r="B155" s="35"/>
      <c r="C155" s="212" t="s">
        <v>208</v>
      </c>
      <c r="D155" s="212" t="s">
        <v>135</v>
      </c>
      <c r="E155" s="213" t="s">
        <v>209</v>
      </c>
      <c r="F155" s="214" t="s">
        <v>210</v>
      </c>
      <c r="G155" s="215" t="s">
        <v>211</v>
      </c>
      <c r="H155" s="216">
        <v>100</v>
      </c>
      <c r="I155" s="217"/>
      <c r="J155" s="218">
        <f>ROUND(I155*H155,2)</f>
        <v>0</v>
      </c>
      <c r="K155" s="214" t="s">
        <v>1</v>
      </c>
      <c r="L155" s="40"/>
      <c r="M155" s="219" t="s">
        <v>1</v>
      </c>
      <c r="N155" s="220" t="s">
        <v>42</v>
      </c>
      <c r="O155" s="83"/>
      <c r="P155" s="221">
        <f>O155*H155</f>
        <v>0</v>
      </c>
      <c r="Q155" s="221">
        <v>0.001</v>
      </c>
      <c r="R155" s="221">
        <f>Q155*H155</f>
        <v>0.1</v>
      </c>
      <c r="S155" s="221">
        <v>0</v>
      </c>
      <c r="T155" s="222">
        <f>S155*H155</f>
        <v>0</v>
      </c>
      <c r="AR155" s="223" t="s">
        <v>139</v>
      </c>
      <c r="AT155" s="223" t="s">
        <v>135</v>
      </c>
      <c r="AU155" s="223" t="s">
        <v>84</v>
      </c>
      <c r="AY155" s="14" t="s">
        <v>133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4" t="s">
        <v>84</v>
      </c>
      <c r="BK155" s="224">
        <f>ROUND(I155*H155,2)</f>
        <v>0</v>
      </c>
      <c r="BL155" s="14" t="s">
        <v>139</v>
      </c>
      <c r="BM155" s="223" t="s">
        <v>212</v>
      </c>
    </row>
    <row r="156" spans="2:63" s="10" customFormat="1" ht="25.9" customHeight="1">
      <c r="B156" s="198"/>
      <c r="C156" s="199"/>
      <c r="D156" s="200" t="s">
        <v>76</v>
      </c>
      <c r="E156" s="201" t="s">
        <v>213</v>
      </c>
      <c r="F156" s="201" t="s">
        <v>214</v>
      </c>
      <c r="G156" s="199"/>
      <c r="H156" s="199"/>
      <c r="I156" s="202"/>
      <c r="J156" s="203">
        <f>BK156</f>
        <v>0</v>
      </c>
      <c r="K156" s="199"/>
      <c r="L156" s="204"/>
      <c r="M156" s="205"/>
      <c r="N156" s="206"/>
      <c r="O156" s="206"/>
      <c r="P156" s="207">
        <f>SUM(P157:P162)</f>
        <v>0</v>
      </c>
      <c r="Q156" s="206"/>
      <c r="R156" s="207">
        <f>SUM(R157:R162)</f>
        <v>0</v>
      </c>
      <c r="S156" s="206"/>
      <c r="T156" s="208">
        <f>SUM(T157:T162)</f>
        <v>925.8752</v>
      </c>
      <c r="AR156" s="209" t="s">
        <v>84</v>
      </c>
      <c r="AT156" s="210" t="s">
        <v>76</v>
      </c>
      <c r="AU156" s="210" t="s">
        <v>16</v>
      </c>
      <c r="AY156" s="209" t="s">
        <v>133</v>
      </c>
      <c r="BK156" s="211">
        <f>SUM(BK157:BK162)</f>
        <v>0</v>
      </c>
    </row>
    <row r="157" spans="2:65" s="1" customFormat="1" ht="24" customHeight="1">
      <c r="B157" s="35"/>
      <c r="C157" s="212" t="s">
        <v>215</v>
      </c>
      <c r="D157" s="212" t="s">
        <v>135</v>
      </c>
      <c r="E157" s="213" t="s">
        <v>216</v>
      </c>
      <c r="F157" s="214" t="s">
        <v>217</v>
      </c>
      <c r="G157" s="215" t="s">
        <v>176</v>
      </c>
      <c r="H157" s="216">
        <v>2416.64</v>
      </c>
      <c r="I157" s="217"/>
      <c r="J157" s="218">
        <f>ROUND(I157*H157,2)</f>
        <v>0</v>
      </c>
      <c r="K157" s="214" t="s">
        <v>1</v>
      </c>
      <c r="L157" s="40"/>
      <c r="M157" s="219" t="s">
        <v>1</v>
      </c>
      <c r="N157" s="220" t="s">
        <v>42</v>
      </c>
      <c r="O157" s="83"/>
      <c r="P157" s="221">
        <f>O157*H157</f>
        <v>0</v>
      </c>
      <c r="Q157" s="221">
        <v>0</v>
      </c>
      <c r="R157" s="221">
        <f>Q157*H157</f>
        <v>0</v>
      </c>
      <c r="S157" s="221">
        <v>0.255</v>
      </c>
      <c r="T157" s="222">
        <f>S157*H157</f>
        <v>616.2432</v>
      </c>
      <c r="AR157" s="223" t="s">
        <v>139</v>
      </c>
      <c r="AT157" s="223" t="s">
        <v>135</v>
      </c>
      <c r="AU157" s="223" t="s">
        <v>84</v>
      </c>
      <c r="AY157" s="14" t="s">
        <v>133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4" t="s">
        <v>84</v>
      </c>
      <c r="BK157" s="224">
        <f>ROUND(I157*H157,2)</f>
        <v>0</v>
      </c>
      <c r="BL157" s="14" t="s">
        <v>139</v>
      </c>
      <c r="BM157" s="223" t="s">
        <v>218</v>
      </c>
    </row>
    <row r="158" spans="2:51" s="11" customFormat="1" ht="12">
      <c r="B158" s="225"/>
      <c r="C158" s="226"/>
      <c r="D158" s="227" t="s">
        <v>152</v>
      </c>
      <c r="E158" s="228" t="s">
        <v>1</v>
      </c>
      <c r="F158" s="229" t="s">
        <v>219</v>
      </c>
      <c r="G158" s="226"/>
      <c r="H158" s="230">
        <v>2416.64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152</v>
      </c>
      <c r="AU158" s="236" t="s">
        <v>84</v>
      </c>
      <c r="AV158" s="11" t="s">
        <v>86</v>
      </c>
      <c r="AW158" s="11" t="s">
        <v>33</v>
      </c>
      <c r="AX158" s="11" t="s">
        <v>84</v>
      </c>
      <c r="AY158" s="236" t="s">
        <v>133</v>
      </c>
    </row>
    <row r="159" spans="2:65" s="1" customFormat="1" ht="16.5" customHeight="1">
      <c r="B159" s="35"/>
      <c r="C159" s="212" t="s">
        <v>220</v>
      </c>
      <c r="D159" s="212" t="s">
        <v>135</v>
      </c>
      <c r="E159" s="213" t="s">
        <v>221</v>
      </c>
      <c r="F159" s="214" t="s">
        <v>222</v>
      </c>
      <c r="G159" s="215" t="s">
        <v>223</v>
      </c>
      <c r="H159" s="216">
        <v>1510.4</v>
      </c>
      <c r="I159" s="217"/>
      <c r="J159" s="218">
        <f>ROUND(I159*H159,2)</f>
        <v>0</v>
      </c>
      <c r="K159" s="214" t="s">
        <v>1</v>
      </c>
      <c r="L159" s="40"/>
      <c r="M159" s="219" t="s">
        <v>1</v>
      </c>
      <c r="N159" s="220" t="s">
        <v>42</v>
      </c>
      <c r="O159" s="83"/>
      <c r="P159" s="221">
        <f>O159*H159</f>
        <v>0</v>
      </c>
      <c r="Q159" s="221">
        <v>0</v>
      </c>
      <c r="R159" s="221">
        <f>Q159*H159</f>
        <v>0</v>
      </c>
      <c r="S159" s="221">
        <v>0.205</v>
      </c>
      <c r="T159" s="222">
        <f>S159*H159</f>
        <v>309.632</v>
      </c>
      <c r="AR159" s="223" t="s">
        <v>139</v>
      </c>
      <c r="AT159" s="223" t="s">
        <v>135</v>
      </c>
      <c r="AU159" s="223" t="s">
        <v>84</v>
      </c>
      <c r="AY159" s="14" t="s">
        <v>133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4" t="s">
        <v>84</v>
      </c>
      <c r="BK159" s="224">
        <f>ROUND(I159*H159,2)</f>
        <v>0</v>
      </c>
      <c r="BL159" s="14" t="s">
        <v>139</v>
      </c>
      <c r="BM159" s="223" t="s">
        <v>224</v>
      </c>
    </row>
    <row r="160" spans="2:51" s="11" customFormat="1" ht="12">
      <c r="B160" s="225"/>
      <c r="C160" s="226"/>
      <c r="D160" s="227" t="s">
        <v>152</v>
      </c>
      <c r="E160" s="228" t="s">
        <v>1</v>
      </c>
      <c r="F160" s="229" t="s">
        <v>225</v>
      </c>
      <c r="G160" s="226"/>
      <c r="H160" s="230">
        <v>1510.4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152</v>
      </c>
      <c r="AU160" s="236" t="s">
        <v>84</v>
      </c>
      <c r="AV160" s="11" t="s">
        <v>86</v>
      </c>
      <c r="AW160" s="11" t="s">
        <v>33</v>
      </c>
      <c r="AX160" s="11" t="s">
        <v>84</v>
      </c>
      <c r="AY160" s="236" t="s">
        <v>133</v>
      </c>
    </row>
    <row r="161" spans="2:65" s="1" customFormat="1" ht="16.5" customHeight="1">
      <c r="B161" s="35"/>
      <c r="C161" s="212" t="s">
        <v>226</v>
      </c>
      <c r="D161" s="212" t="s">
        <v>135</v>
      </c>
      <c r="E161" s="213" t="s">
        <v>227</v>
      </c>
      <c r="F161" s="214" t="s">
        <v>228</v>
      </c>
      <c r="G161" s="215" t="s">
        <v>229</v>
      </c>
      <c r="H161" s="216">
        <v>516.078</v>
      </c>
      <c r="I161" s="217"/>
      <c r="J161" s="218">
        <f>ROUND(I161*H161,2)</f>
        <v>0</v>
      </c>
      <c r="K161" s="214" t="s">
        <v>1</v>
      </c>
      <c r="L161" s="40"/>
      <c r="M161" s="219" t="s">
        <v>1</v>
      </c>
      <c r="N161" s="220" t="s">
        <v>42</v>
      </c>
      <c r="O161" s="83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AR161" s="223" t="s">
        <v>139</v>
      </c>
      <c r="AT161" s="223" t="s">
        <v>135</v>
      </c>
      <c r="AU161" s="223" t="s">
        <v>84</v>
      </c>
      <c r="AY161" s="14" t="s">
        <v>133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4" t="s">
        <v>84</v>
      </c>
      <c r="BK161" s="224">
        <f>ROUND(I161*H161,2)</f>
        <v>0</v>
      </c>
      <c r="BL161" s="14" t="s">
        <v>139</v>
      </c>
      <c r="BM161" s="223" t="s">
        <v>230</v>
      </c>
    </row>
    <row r="162" spans="2:65" s="1" customFormat="1" ht="16.5" customHeight="1">
      <c r="B162" s="35"/>
      <c r="C162" s="212" t="s">
        <v>231</v>
      </c>
      <c r="D162" s="212" t="s">
        <v>135</v>
      </c>
      <c r="E162" s="213" t="s">
        <v>232</v>
      </c>
      <c r="F162" s="214" t="s">
        <v>233</v>
      </c>
      <c r="G162" s="215" t="s">
        <v>229</v>
      </c>
      <c r="H162" s="216">
        <v>516.078</v>
      </c>
      <c r="I162" s="217"/>
      <c r="J162" s="218">
        <f>ROUND(I162*H162,2)</f>
        <v>0</v>
      </c>
      <c r="K162" s="214" t="s">
        <v>1</v>
      </c>
      <c r="L162" s="40"/>
      <c r="M162" s="219" t="s">
        <v>1</v>
      </c>
      <c r="N162" s="220" t="s">
        <v>42</v>
      </c>
      <c r="O162" s="83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AR162" s="223" t="s">
        <v>139</v>
      </c>
      <c r="AT162" s="223" t="s">
        <v>135</v>
      </c>
      <c r="AU162" s="223" t="s">
        <v>84</v>
      </c>
      <c r="AY162" s="14" t="s">
        <v>133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4" t="s">
        <v>84</v>
      </c>
      <c r="BK162" s="224">
        <f>ROUND(I162*H162,2)</f>
        <v>0</v>
      </c>
      <c r="BL162" s="14" t="s">
        <v>139</v>
      </c>
      <c r="BM162" s="223" t="s">
        <v>234</v>
      </c>
    </row>
    <row r="163" spans="2:63" s="10" customFormat="1" ht="25.9" customHeight="1">
      <c r="B163" s="198"/>
      <c r="C163" s="199"/>
      <c r="D163" s="200" t="s">
        <v>76</v>
      </c>
      <c r="E163" s="201" t="s">
        <v>86</v>
      </c>
      <c r="F163" s="201" t="s">
        <v>235</v>
      </c>
      <c r="G163" s="199"/>
      <c r="H163" s="199"/>
      <c r="I163" s="202"/>
      <c r="J163" s="203">
        <f>BK163</f>
        <v>0</v>
      </c>
      <c r="K163" s="199"/>
      <c r="L163" s="204"/>
      <c r="M163" s="205"/>
      <c r="N163" s="206"/>
      <c r="O163" s="206"/>
      <c r="P163" s="207">
        <f>SUM(P164:P167)</f>
        <v>0</v>
      </c>
      <c r="Q163" s="206"/>
      <c r="R163" s="207">
        <f>SUM(R164:R167)</f>
        <v>0.0271872</v>
      </c>
      <c r="S163" s="206"/>
      <c r="T163" s="208">
        <f>SUM(T164:T167)</f>
        <v>0</v>
      </c>
      <c r="AR163" s="209" t="s">
        <v>84</v>
      </c>
      <c r="AT163" s="210" t="s">
        <v>76</v>
      </c>
      <c r="AU163" s="210" t="s">
        <v>16</v>
      </c>
      <c r="AY163" s="209" t="s">
        <v>133</v>
      </c>
      <c r="BK163" s="211">
        <f>SUM(BK164:BK167)</f>
        <v>0</v>
      </c>
    </row>
    <row r="164" spans="2:65" s="1" customFormat="1" ht="16.5" customHeight="1">
      <c r="B164" s="35"/>
      <c r="C164" s="212" t="s">
        <v>236</v>
      </c>
      <c r="D164" s="212" t="s">
        <v>135</v>
      </c>
      <c r="E164" s="213" t="s">
        <v>237</v>
      </c>
      <c r="F164" s="214" t="s">
        <v>238</v>
      </c>
      <c r="G164" s="215" t="s">
        <v>176</v>
      </c>
      <c r="H164" s="216">
        <v>453.12</v>
      </c>
      <c r="I164" s="217"/>
      <c r="J164" s="218">
        <f>ROUND(I164*H164,2)</f>
        <v>0</v>
      </c>
      <c r="K164" s="214" t="s">
        <v>1</v>
      </c>
      <c r="L164" s="40"/>
      <c r="M164" s="219" t="s">
        <v>1</v>
      </c>
      <c r="N164" s="220" t="s">
        <v>42</v>
      </c>
      <c r="O164" s="83"/>
      <c r="P164" s="221">
        <f>O164*H164</f>
        <v>0</v>
      </c>
      <c r="Q164" s="221">
        <v>3E-05</v>
      </c>
      <c r="R164" s="221">
        <f>Q164*H164</f>
        <v>0.0135936</v>
      </c>
      <c r="S164" s="221">
        <v>0</v>
      </c>
      <c r="T164" s="222">
        <f>S164*H164</f>
        <v>0</v>
      </c>
      <c r="AR164" s="223" t="s">
        <v>139</v>
      </c>
      <c r="AT164" s="223" t="s">
        <v>135</v>
      </c>
      <c r="AU164" s="223" t="s">
        <v>84</v>
      </c>
      <c r="AY164" s="14" t="s">
        <v>133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4" t="s">
        <v>84</v>
      </c>
      <c r="BK164" s="224">
        <f>ROUND(I164*H164,2)</f>
        <v>0</v>
      </c>
      <c r="BL164" s="14" t="s">
        <v>139</v>
      </c>
      <c r="BM164" s="223" t="s">
        <v>239</v>
      </c>
    </row>
    <row r="165" spans="2:51" s="11" customFormat="1" ht="12">
      <c r="B165" s="225"/>
      <c r="C165" s="226"/>
      <c r="D165" s="227" t="s">
        <v>152</v>
      </c>
      <c r="E165" s="228" t="s">
        <v>1</v>
      </c>
      <c r="F165" s="229" t="s">
        <v>240</v>
      </c>
      <c r="G165" s="226"/>
      <c r="H165" s="230">
        <v>453.12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152</v>
      </c>
      <c r="AU165" s="236" t="s">
        <v>84</v>
      </c>
      <c r="AV165" s="11" t="s">
        <v>86</v>
      </c>
      <c r="AW165" s="11" t="s">
        <v>33</v>
      </c>
      <c r="AX165" s="11" t="s">
        <v>84</v>
      </c>
      <c r="AY165" s="236" t="s">
        <v>133</v>
      </c>
    </row>
    <row r="166" spans="2:65" s="1" customFormat="1" ht="16.5" customHeight="1">
      <c r="B166" s="35"/>
      <c r="C166" s="212" t="s">
        <v>241</v>
      </c>
      <c r="D166" s="212" t="s">
        <v>135</v>
      </c>
      <c r="E166" s="213" t="s">
        <v>242</v>
      </c>
      <c r="F166" s="214" t="s">
        <v>243</v>
      </c>
      <c r="G166" s="215" t="s">
        <v>176</v>
      </c>
      <c r="H166" s="216">
        <v>453.12</v>
      </c>
      <c r="I166" s="217"/>
      <c r="J166" s="218">
        <f>ROUND(I166*H166,2)</f>
        <v>0</v>
      </c>
      <c r="K166" s="214" t="s">
        <v>1</v>
      </c>
      <c r="L166" s="40"/>
      <c r="M166" s="219" t="s">
        <v>1</v>
      </c>
      <c r="N166" s="220" t="s">
        <v>42</v>
      </c>
      <c r="O166" s="83"/>
      <c r="P166" s="221">
        <f>O166*H166</f>
        <v>0</v>
      </c>
      <c r="Q166" s="221">
        <v>3E-05</v>
      </c>
      <c r="R166" s="221">
        <f>Q166*H166</f>
        <v>0.0135936</v>
      </c>
      <c r="S166" s="221">
        <v>0</v>
      </c>
      <c r="T166" s="222">
        <f>S166*H166</f>
        <v>0</v>
      </c>
      <c r="AR166" s="223" t="s">
        <v>139</v>
      </c>
      <c r="AT166" s="223" t="s">
        <v>135</v>
      </c>
      <c r="AU166" s="223" t="s">
        <v>84</v>
      </c>
      <c r="AY166" s="14" t="s">
        <v>133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4" t="s">
        <v>84</v>
      </c>
      <c r="BK166" s="224">
        <f>ROUND(I166*H166,2)</f>
        <v>0</v>
      </c>
      <c r="BL166" s="14" t="s">
        <v>139</v>
      </c>
      <c r="BM166" s="223" t="s">
        <v>244</v>
      </c>
    </row>
    <row r="167" spans="2:51" s="11" customFormat="1" ht="12">
      <c r="B167" s="225"/>
      <c r="C167" s="226"/>
      <c r="D167" s="227" t="s">
        <v>152</v>
      </c>
      <c r="E167" s="228" t="s">
        <v>1</v>
      </c>
      <c r="F167" s="229" t="s">
        <v>240</v>
      </c>
      <c r="G167" s="226"/>
      <c r="H167" s="230">
        <v>453.12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152</v>
      </c>
      <c r="AU167" s="236" t="s">
        <v>84</v>
      </c>
      <c r="AV167" s="11" t="s">
        <v>86</v>
      </c>
      <c r="AW167" s="11" t="s">
        <v>33</v>
      </c>
      <c r="AX167" s="11" t="s">
        <v>84</v>
      </c>
      <c r="AY167" s="236" t="s">
        <v>133</v>
      </c>
    </row>
    <row r="168" spans="2:63" s="10" customFormat="1" ht="25.9" customHeight="1">
      <c r="B168" s="198"/>
      <c r="C168" s="199"/>
      <c r="D168" s="200" t="s">
        <v>76</v>
      </c>
      <c r="E168" s="201" t="s">
        <v>147</v>
      </c>
      <c r="F168" s="201" t="s">
        <v>245</v>
      </c>
      <c r="G168" s="199"/>
      <c r="H168" s="199"/>
      <c r="I168" s="202"/>
      <c r="J168" s="203">
        <f>BK168</f>
        <v>0</v>
      </c>
      <c r="K168" s="199"/>
      <c r="L168" s="204"/>
      <c r="M168" s="205"/>
      <c r="N168" s="206"/>
      <c r="O168" s="206"/>
      <c r="P168" s="207">
        <f>SUM(P169:P182)</f>
        <v>0</v>
      </c>
      <c r="Q168" s="206"/>
      <c r="R168" s="207">
        <f>SUM(R169:R182)</f>
        <v>31.666740000000004</v>
      </c>
      <c r="S168" s="206"/>
      <c r="T168" s="208">
        <f>SUM(T169:T182)</f>
        <v>0</v>
      </c>
      <c r="AR168" s="209" t="s">
        <v>84</v>
      </c>
      <c r="AT168" s="210" t="s">
        <v>76</v>
      </c>
      <c r="AU168" s="210" t="s">
        <v>16</v>
      </c>
      <c r="AY168" s="209" t="s">
        <v>133</v>
      </c>
      <c r="BK168" s="211">
        <f>SUM(BK169:BK182)</f>
        <v>0</v>
      </c>
    </row>
    <row r="169" spans="2:65" s="1" customFormat="1" ht="16.5" customHeight="1">
      <c r="B169" s="35"/>
      <c r="C169" s="212" t="s">
        <v>246</v>
      </c>
      <c r="D169" s="212" t="s">
        <v>135</v>
      </c>
      <c r="E169" s="213" t="s">
        <v>247</v>
      </c>
      <c r="F169" s="214" t="s">
        <v>248</v>
      </c>
      <c r="G169" s="215" t="s">
        <v>150</v>
      </c>
      <c r="H169" s="216">
        <v>181.248</v>
      </c>
      <c r="I169" s="217"/>
      <c r="J169" s="218">
        <f>ROUND(I169*H169,2)</f>
        <v>0</v>
      </c>
      <c r="K169" s="214" t="s">
        <v>1</v>
      </c>
      <c r="L169" s="40"/>
      <c r="M169" s="219" t="s">
        <v>1</v>
      </c>
      <c r="N169" s="220" t="s">
        <v>42</v>
      </c>
      <c r="O169" s="83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AR169" s="223" t="s">
        <v>139</v>
      </c>
      <c r="AT169" s="223" t="s">
        <v>135</v>
      </c>
      <c r="AU169" s="223" t="s">
        <v>84</v>
      </c>
      <c r="AY169" s="14" t="s">
        <v>133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4" t="s">
        <v>84</v>
      </c>
      <c r="BK169" s="224">
        <f>ROUND(I169*H169,2)</f>
        <v>0</v>
      </c>
      <c r="BL169" s="14" t="s">
        <v>139</v>
      </c>
      <c r="BM169" s="223" t="s">
        <v>249</v>
      </c>
    </row>
    <row r="170" spans="2:51" s="11" customFormat="1" ht="12">
      <c r="B170" s="225"/>
      <c r="C170" s="226"/>
      <c r="D170" s="227" t="s">
        <v>152</v>
      </c>
      <c r="E170" s="228" t="s">
        <v>1</v>
      </c>
      <c r="F170" s="229" t="s">
        <v>250</v>
      </c>
      <c r="G170" s="226"/>
      <c r="H170" s="230">
        <v>181.248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152</v>
      </c>
      <c r="AU170" s="236" t="s">
        <v>84</v>
      </c>
      <c r="AV170" s="11" t="s">
        <v>86</v>
      </c>
      <c r="AW170" s="11" t="s">
        <v>33</v>
      </c>
      <c r="AX170" s="11" t="s">
        <v>84</v>
      </c>
      <c r="AY170" s="236" t="s">
        <v>133</v>
      </c>
    </row>
    <row r="171" spans="2:65" s="1" customFormat="1" ht="16.5" customHeight="1">
      <c r="B171" s="35"/>
      <c r="C171" s="212" t="s">
        <v>251</v>
      </c>
      <c r="D171" s="212" t="s">
        <v>135</v>
      </c>
      <c r="E171" s="213" t="s">
        <v>252</v>
      </c>
      <c r="F171" s="214" t="s">
        <v>253</v>
      </c>
      <c r="G171" s="215" t="s">
        <v>150</v>
      </c>
      <c r="H171" s="216">
        <v>181.248</v>
      </c>
      <c r="I171" s="217"/>
      <c r="J171" s="218">
        <f>ROUND(I171*H171,2)</f>
        <v>0</v>
      </c>
      <c r="K171" s="214" t="s">
        <v>1</v>
      </c>
      <c r="L171" s="40"/>
      <c r="M171" s="219" t="s">
        <v>1</v>
      </c>
      <c r="N171" s="220" t="s">
        <v>42</v>
      </c>
      <c r="O171" s="83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AR171" s="223" t="s">
        <v>139</v>
      </c>
      <c r="AT171" s="223" t="s">
        <v>135</v>
      </c>
      <c r="AU171" s="223" t="s">
        <v>84</v>
      </c>
      <c r="AY171" s="14" t="s">
        <v>133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4" t="s">
        <v>84</v>
      </c>
      <c r="BK171" s="224">
        <f>ROUND(I171*H171,2)</f>
        <v>0</v>
      </c>
      <c r="BL171" s="14" t="s">
        <v>139</v>
      </c>
      <c r="BM171" s="223" t="s">
        <v>254</v>
      </c>
    </row>
    <row r="172" spans="2:51" s="11" customFormat="1" ht="12">
      <c r="B172" s="225"/>
      <c r="C172" s="226"/>
      <c r="D172" s="227" t="s">
        <v>152</v>
      </c>
      <c r="E172" s="228" t="s">
        <v>1</v>
      </c>
      <c r="F172" s="229" t="s">
        <v>250</v>
      </c>
      <c r="G172" s="226"/>
      <c r="H172" s="230">
        <v>181.248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152</v>
      </c>
      <c r="AU172" s="236" t="s">
        <v>84</v>
      </c>
      <c r="AV172" s="11" t="s">
        <v>86</v>
      </c>
      <c r="AW172" s="11" t="s">
        <v>33</v>
      </c>
      <c r="AX172" s="11" t="s">
        <v>84</v>
      </c>
      <c r="AY172" s="236" t="s">
        <v>133</v>
      </c>
    </row>
    <row r="173" spans="2:65" s="1" customFormat="1" ht="24" customHeight="1">
      <c r="B173" s="35"/>
      <c r="C173" s="212" t="s">
        <v>255</v>
      </c>
      <c r="D173" s="212" t="s">
        <v>135</v>
      </c>
      <c r="E173" s="213" t="s">
        <v>256</v>
      </c>
      <c r="F173" s="214" t="s">
        <v>257</v>
      </c>
      <c r="G173" s="215" t="s">
        <v>150</v>
      </c>
      <c r="H173" s="216">
        <v>51</v>
      </c>
      <c r="I173" s="217"/>
      <c r="J173" s="218">
        <f>ROUND(I173*H173,2)</f>
        <v>0</v>
      </c>
      <c r="K173" s="214" t="s">
        <v>1</v>
      </c>
      <c r="L173" s="40"/>
      <c r="M173" s="219" t="s">
        <v>1</v>
      </c>
      <c r="N173" s="220" t="s">
        <v>42</v>
      </c>
      <c r="O173" s="83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AR173" s="223" t="s">
        <v>139</v>
      </c>
      <c r="AT173" s="223" t="s">
        <v>135</v>
      </c>
      <c r="AU173" s="223" t="s">
        <v>84</v>
      </c>
      <c r="AY173" s="14" t="s">
        <v>133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4" t="s">
        <v>84</v>
      </c>
      <c r="BK173" s="224">
        <f>ROUND(I173*H173,2)</f>
        <v>0</v>
      </c>
      <c r="BL173" s="14" t="s">
        <v>139</v>
      </c>
      <c r="BM173" s="223" t="s">
        <v>258</v>
      </c>
    </row>
    <row r="174" spans="2:51" s="11" customFormat="1" ht="12">
      <c r="B174" s="225"/>
      <c r="C174" s="226"/>
      <c r="D174" s="227" t="s">
        <v>152</v>
      </c>
      <c r="E174" s="228" t="s">
        <v>1</v>
      </c>
      <c r="F174" s="229" t="s">
        <v>259</v>
      </c>
      <c r="G174" s="226"/>
      <c r="H174" s="230">
        <v>51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152</v>
      </c>
      <c r="AU174" s="236" t="s">
        <v>84</v>
      </c>
      <c r="AV174" s="11" t="s">
        <v>86</v>
      </c>
      <c r="AW174" s="11" t="s">
        <v>33</v>
      </c>
      <c r="AX174" s="11" t="s">
        <v>84</v>
      </c>
      <c r="AY174" s="236" t="s">
        <v>133</v>
      </c>
    </row>
    <row r="175" spans="2:65" s="1" customFormat="1" ht="24" customHeight="1">
      <c r="B175" s="35"/>
      <c r="C175" s="212" t="s">
        <v>260</v>
      </c>
      <c r="D175" s="212" t="s">
        <v>135</v>
      </c>
      <c r="E175" s="213" t="s">
        <v>261</v>
      </c>
      <c r="F175" s="214" t="s">
        <v>262</v>
      </c>
      <c r="G175" s="215" t="s">
        <v>176</v>
      </c>
      <c r="H175" s="216">
        <v>408</v>
      </c>
      <c r="I175" s="217"/>
      <c r="J175" s="218">
        <f>ROUND(I175*H175,2)</f>
        <v>0</v>
      </c>
      <c r="K175" s="214" t="s">
        <v>1</v>
      </c>
      <c r="L175" s="40"/>
      <c r="M175" s="219" t="s">
        <v>1</v>
      </c>
      <c r="N175" s="220" t="s">
        <v>42</v>
      </c>
      <c r="O175" s="83"/>
      <c r="P175" s="221">
        <f>O175*H175</f>
        <v>0</v>
      </c>
      <c r="Q175" s="221">
        <v>0.00017</v>
      </c>
      <c r="R175" s="221">
        <f>Q175*H175</f>
        <v>0.06936</v>
      </c>
      <c r="S175" s="221">
        <v>0</v>
      </c>
      <c r="T175" s="222">
        <f>S175*H175</f>
        <v>0</v>
      </c>
      <c r="AR175" s="223" t="s">
        <v>139</v>
      </c>
      <c r="AT175" s="223" t="s">
        <v>135</v>
      </c>
      <c r="AU175" s="223" t="s">
        <v>84</v>
      </c>
      <c r="AY175" s="14" t="s">
        <v>133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4" t="s">
        <v>84</v>
      </c>
      <c r="BK175" s="224">
        <f>ROUND(I175*H175,2)</f>
        <v>0</v>
      </c>
      <c r="BL175" s="14" t="s">
        <v>139</v>
      </c>
      <c r="BM175" s="223" t="s">
        <v>263</v>
      </c>
    </row>
    <row r="176" spans="2:51" s="11" customFormat="1" ht="12">
      <c r="B176" s="225"/>
      <c r="C176" s="226"/>
      <c r="D176" s="227" t="s">
        <v>152</v>
      </c>
      <c r="E176" s="228" t="s">
        <v>1</v>
      </c>
      <c r="F176" s="229" t="s">
        <v>264</v>
      </c>
      <c r="G176" s="226"/>
      <c r="H176" s="230">
        <v>408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152</v>
      </c>
      <c r="AU176" s="236" t="s">
        <v>84</v>
      </c>
      <c r="AV176" s="11" t="s">
        <v>86</v>
      </c>
      <c r="AW176" s="11" t="s">
        <v>33</v>
      </c>
      <c r="AX176" s="11" t="s">
        <v>84</v>
      </c>
      <c r="AY176" s="236" t="s">
        <v>133</v>
      </c>
    </row>
    <row r="177" spans="2:65" s="1" customFormat="1" ht="16.5" customHeight="1">
      <c r="B177" s="35"/>
      <c r="C177" s="212" t="s">
        <v>265</v>
      </c>
      <c r="D177" s="212" t="s">
        <v>135</v>
      </c>
      <c r="E177" s="213" t="s">
        <v>266</v>
      </c>
      <c r="F177" s="214" t="s">
        <v>267</v>
      </c>
      <c r="G177" s="215" t="s">
        <v>150</v>
      </c>
      <c r="H177" s="216">
        <v>5.1</v>
      </c>
      <c r="I177" s="217"/>
      <c r="J177" s="218">
        <f>ROUND(I177*H177,2)</f>
        <v>0</v>
      </c>
      <c r="K177" s="214" t="s">
        <v>1</v>
      </c>
      <c r="L177" s="40"/>
      <c r="M177" s="219" t="s">
        <v>1</v>
      </c>
      <c r="N177" s="220" t="s">
        <v>42</v>
      </c>
      <c r="O177" s="83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AR177" s="223" t="s">
        <v>139</v>
      </c>
      <c r="AT177" s="223" t="s">
        <v>135</v>
      </c>
      <c r="AU177" s="223" t="s">
        <v>84</v>
      </c>
      <c r="AY177" s="14" t="s">
        <v>133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4" t="s">
        <v>84</v>
      </c>
      <c r="BK177" s="224">
        <f>ROUND(I177*H177,2)</f>
        <v>0</v>
      </c>
      <c r="BL177" s="14" t="s">
        <v>139</v>
      </c>
      <c r="BM177" s="223" t="s">
        <v>268</v>
      </c>
    </row>
    <row r="178" spans="2:51" s="11" customFormat="1" ht="12">
      <c r="B178" s="225"/>
      <c r="C178" s="226"/>
      <c r="D178" s="227" t="s">
        <v>152</v>
      </c>
      <c r="E178" s="228" t="s">
        <v>1</v>
      </c>
      <c r="F178" s="229" t="s">
        <v>269</v>
      </c>
      <c r="G178" s="226"/>
      <c r="H178" s="230">
        <v>5.1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152</v>
      </c>
      <c r="AU178" s="236" t="s">
        <v>84</v>
      </c>
      <c r="AV178" s="11" t="s">
        <v>86</v>
      </c>
      <c r="AW178" s="11" t="s">
        <v>33</v>
      </c>
      <c r="AX178" s="11" t="s">
        <v>84</v>
      </c>
      <c r="AY178" s="236" t="s">
        <v>133</v>
      </c>
    </row>
    <row r="179" spans="2:65" s="1" customFormat="1" ht="16.5" customHeight="1">
      <c r="B179" s="35"/>
      <c r="C179" s="212" t="s">
        <v>270</v>
      </c>
      <c r="D179" s="212" t="s">
        <v>135</v>
      </c>
      <c r="E179" s="213" t="s">
        <v>271</v>
      </c>
      <c r="F179" s="214" t="s">
        <v>272</v>
      </c>
      <c r="G179" s="215" t="s">
        <v>223</v>
      </c>
      <c r="H179" s="216">
        <v>162</v>
      </c>
      <c r="I179" s="217"/>
      <c r="J179" s="218">
        <f>ROUND(I179*H179,2)</f>
        <v>0</v>
      </c>
      <c r="K179" s="214" t="s">
        <v>1</v>
      </c>
      <c r="L179" s="40"/>
      <c r="M179" s="219" t="s">
        <v>1</v>
      </c>
      <c r="N179" s="220" t="s">
        <v>42</v>
      </c>
      <c r="O179" s="83"/>
      <c r="P179" s="221">
        <f>O179*H179</f>
        <v>0</v>
      </c>
      <c r="Q179" s="221">
        <v>0.00117</v>
      </c>
      <c r="R179" s="221">
        <f>Q179*H179</f>
        <v>0.18954000000000001</v>
      </c>
      <c r="S179" s="221">
        <v>0</v>
      </c>
      <c r="T179" s="222">
        <f>S179*H179</f>
        <v>0</v>
      </c>
      <c r="AR179" s="223" t="s">
        <v>139</v>
      </c>
      <c r="AT179" s="223" t="s">
        <v>135</v>
      </c>
      <c r="AU179" s="223" t="s">
        <v>84</v>
      </c>
      <c r="AY179" s="14" t="s">
        <v>133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4" t="s">
        <v>84</v>
      </c>
      <c r="BK179" s="224">
        <f>ROUND(I179*H179,2)</f>
        <v>0</v>
      </c>
      <c r="BL179" s="14" t="s">
        <v>139</v>
      </c>
      <c r="BM179" s="223" t="s">
        <v>273</v>
      </c>
    </row>
    <row r="180" spans="2:51" s="11" customFormat="1" ht="12">
      <c r="B180" s="225"/>
      <c r="C180" s="226"/>
      <c r="D180" s="227" t="s">
        <v>152</v>
      </c>
      <c r="E180" s="228" t="s">
        <v>1</v>
      </c>
      <c r="F180" s="229" t="s">
        <v>274</v>
      </c>
      <c r="G180" s="226"/>
      <c r="H180" s="230">
        <v>162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AT180" s="236" t="s">
        <v>152</v>
      </c>
      <c r="AU180" s="236" t="s">
        <v>84</v>
      </c>
      <c r="AV180" s="11" t="s">
        <v>86</v>
      </c>
      <c r="AW180" s="11" t="s">
        <v>33</v>
      </c>
      <c r="AX180" s="11" t="s">
        <v>84</v>
      </c>
      <c r="AY180" s="236" t="s">
        <v>133</v>
      </c>
    </row>
    <row r="181" spans="2:65" s="1" customFormat="1" ht="16.5" customHeight="1">
      <c r="B181" s="35"/>
      <c r="C181" s="212" t="s">
        <v>275</v>
      </c>
      <c r="D181" s="212" t="s">
        <v>135</v>
      </c>
      <c r="E181" s="213" t="s">
        <v>276</v>
      </c>
      <c r="F181" s="214" t="s">
        <v>277</v>
      </c>
      <c r="G181" s="215" t="s">
        <v>223</v>
      </c>
      <c r="H181" s="216">
        <v>204</v>
      </c>
      <c r="I181" s="217"/>
      <c r="J181" s="218">
        <f>ROUND(I181*H181,2)</f>
        <v>0</v>
      </c>
      <c r="K181" s="214" t="s">
        <v>1</v>
      </c>
      <c r="L181" s="40"/>
      <c r="M181" s="219" t="s">
        <v>1</v>
      </c>
      <c r="N181" s="220" t="s">
        <v>42</v>
      </c>
      <c r="O181" s="83"/>
      <c r="P181" s="221">
        <f>O181*H181</f>
        <v>0</v>
      </c>
      <c r="Q181" s="221">
        <v>0.15396</v>
      </c>
      <c r="R181" s="221">
        <f>Q181*H181</f>
        <v>31.407840000000004</v>
      </c>
      <c r="S181" s="221">
        <v>0</v>
      </c>
      <c r="T181" s="222">
        <f>S181*H181</f>
        <v>0</v>
      </c>
      <c r="AR181" s="223" t="s">
        <v>139</v>
      </c>
      <c r="AT181" s="223" t="s">
        <v>135</v>
      </c>
      <c r="AU181" s="223" t="s">
        <v>84</v>
      </c>
      <c r="AY181" s="14" t="s">
        <v>133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4" t="s">
        <v>84</v>
      </c>
      <c r="BK181" s="224">
        <f>ROUND(I181*H181,2)</f>
        <v>0</v>
      </c>
      <c r="BL181" s="14" t="s">
        <v>139</v>
      </c>
      <c r="BM181" s="223" t="s">
        <v>278</v>
      </c>
    </row>
    <row r="182" spans="2:51" s="11" customFormat="1" ht="12">
      <c r="B182" s="225"/>
      <c r="C182" s="226"/>
      <c r="D182" s="227" t="s">
        <v>152</v>
      </c>
      <c r="E182" s="228" t="s">
        <v>1</v>
      </c>
      <c r="F182" s="229" t="s">
        <v>279</v>
      </c>
      <c r="G182" s="226"/>
      <c r="H182" s="230">
        <v>204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152</v>
      </c>
      <c r="AU182" s="236" t="s">
        <v>84</v>
      </c>
      <c r="AV182" s="11" t="s">
        <v>86</v>
      </c>
      <c r="AW182" s="11" t="s">
        <v>33</v>
      </c>
      <c r="AX182" s="11" t="s">
        <v>84</v>
      </c>
      <c r="AY182" s="236" t="s">
        <v>133</v>
      </c>
    </row>
    <row r="183" spans="2:63" s="10" customFormat="1" ht="25.9" customHeight="1">
      <c r="B183" s="198"/>
      <c r="C183" s="199"/>
      <c r="D183" s="200" t="s">
        <v>76</v>
      </c>
      <c r="E183" s="201" t="s">
        <v>280</v>
      </c>
      <c r="F183" s="201" t="s">
        <v>281</v>
      </c>
      <c r="G183" s="199"/>
      <c r="H183" s="199"/>
      <c r="I183" s="202"/>
      <c r="J183" s="203">
        <f>BK183</f>
        <v>0</v>
      </c>
      <c r="K183" s="199"/>
      <c r="L183" s="204"/>
      <c r="M183" s="205"/>
      <c r="N183" s="206"/>
      <c r="O183" s="206"/>
      <c r="P183" s="207">
        <f>SUM(P184:P215)</f>
        <v>0</v>
      </c>
      <c r="Q183" s="206"/>
      <c r="R183" s="207">
        <f>SUM(R184:R215)</f>
        <v>2288.70574144</v>
      </c>
      <c r="S183" s="206"/>
      <c r="T183" s="208">
        <f>SUM(T184:T215)</f>
        <v>0</v>
      </c>
      <c r="AR183" s="209" t="s">
        <v>84</v>
      </c>
      <c r="AT183" s="210" t="s">
        <v>76</v>
      </c>
      <c r="AU183" s="210" t="s">
        <v>16</v>
      </c>
      <c r="AY183" s="209" t="s">
        <v>133</v>
      </c>
      <c r="BK183" s="211">
        <f>SUM(BK184:BK215)</f>
        <v>0</v>
      </c>
    </row>
    <row r="184" spans="2:65" s="1" customFormat="1" ht="60" customHeight="1">
      <c r="B184" s="35"/>
      <c r="C184" s="212" t="s">
        <v>282</v>
      </c>
      <c r="D184" s="212" t="s">
        <v>135</v>
      </c>
      <c r="E184" s="213" t="s">
        <v>283</v>
      </c>
      <c r="F184" s="214" t="s">
        <v>284</v>
      </c>
      <c r="G184" s="215" t="s">
        <v>138</v>
      </c>
      <c r="H184" s="216">
        <v>1</v>
      </c>
      <c r="I184" s="217"/>
      <c r="J184" s="218">
        <f>ROUND(I184*H184,2)</f>
        <v>0</v>
      </c>
      <c r="K184" s="214" t="s">
        <v>1</v>
      </c>
      <c r="L184" s="40"/>
      <c r="M184" s="219" t="s">
        <v>1</v>
      </c>
      <c r="N184" s="220" t="s">
        <v>42</v>
      </c>
      <c r="O184" s="83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AR184" s="223" t="s">
        <v>139</v>
      </c>
      <c r="AT184" s="223" t="s">
        <v>135</v>
      </c>
      <c r="AU184" s="223" t="s">
        <v>84</v>
      </c>
      <c r="AY184" s="14" t="s">
        <v>133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4" t="s">
        <v>84</v>
      </c>
      <c r="BK184" s="224">
        <f>ROUND(I184*H184,2)</f>
        <v>0</v>
      </c>
      <c r="BL184" s="14" t="s">
        <v>139</v>
      </c>
      <c r="BM184" s="223" t="s">
        <v>285</v>
      </c>
    </row>
    <row r="185" spans="2:65" s="1" customFormat="1" ht="16.5" customHeight="1">
      <c r="B185" s="35"/>
      <c r="C185" s="212" t="s">
        <v>286</v>
      </c>
      <c r="D185" s="212" t="s">
        <v>135</v>
      </c>
      <c r="E185" s="213" t="s">
        <v>287</v>
      </c>
      <c r="F185" s="214" t="s">
        <v>288</v>
      </c>
      <c r="G185" s="215" t="s">
        <v>138</v>
      </c>
      <c r="H185" s="216">
        <v>5</v>
      </c>
      <c r="I185" s="217"/>
      <c r="J185" s="218">
        <f>ROUND(I185*H185,2)</f>
        <v>0</v>
      </c>
      <c r="K185" s="214" t="s">
        <v>1</v>
      </c>
      <c r="L185" s="40"/>
      <c r="M185" s="219" t="s">
        <v>1</v>
      </c>
      <c r="N185" s="220" t="s">
        <v>42</v>
      </c>
      <c r="O185" s="83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AR185" s="223" t="s">
        <v>139</v>
      </c>
      <c r="AT185" s="223" t="s">
        <v>135</v>
      </c>
      <c r="AU185" s="223" t="s">
        <v>84</v>
      </c>
      <c r="AY185" s="14" t="s">
        <v>133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4" t="s">
        <v>84</v>
      </c>
      <c r="BK185" s="224">
        <f>ROUND(I185*H185,2)</f>
        <v>0</v>
      </c>
      <c r="BL185" s="14" t="s">
        <v>139</v>
      </c>
      <c r="BM185" s="223" t="s">
        <v>289</v>
      </c>
    </row>
    <row r="186" spans="2:65" s="1" customFormat="1" ht="24" customHeight="1">
      <c r="B186" s="35"/>
      <c r="C186" s="212" t="s">
        <v>290</v>
      </c>
      <c r="D186" s="212" t="s">
        <v>135</v>
      </c>
      <c r="E186" s="213" t="s">
        <v>291</v>
      </c>
      <c r="F186" s="214" t="s">
        <v>292</v>
      </c>
      <c r="G186" s="215" t="s">
        <v>138</v>
      </c>
      <c r="H186" s="216">
        <v>4</v>
      </c>
      <c r="I186" s="217"/>
      <c r="J186" s="218">
        <f>ROUND(I186*H186,2)</f>
        <v>0</v>
      </c>
      <c r="K186" s="214" t="s">
        <v>1</v>
      </c>
      <c r="L186" s="40"/>
      <c r="M186" s="219" t="s">
        <v>1</v>
      </c>
      <c r="N186" s="220" t="s">
        <v>42</v>
      </c>
      <c r="O186" s="83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AR186" s="223" t="s">
        <v>139</v>
      </c>
      <c r="AT186" s="223" t="s">
        <v>135</v>
      </c>
      <c r="AU186" s="223" t="s">
        <v>84</v>
      </c>
      <c r="AY186" s="14" t="s">
        <v>133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4" t="s">
        <v>84</v>
      </c>
      <c r="BK186" s="224">
        <f>ROUND(I186*H186,2)</f>
        <v>0</v>
      </c>
      <c r="BL186" s="14" t="s">
        <v>139</v>
      </c>
      <c r="BM186" s="223" t="s">
        <v>293</v>
      </c>
    </row>
    <row r="187" spans="2:65" s="1" customFormat="1" ht="24" customHeight="1">
      <c r="B187" s="35"/>
      <c r="C187" s="212" t="s">
        <v>294</v>
      </c>
      <c r="D187" s="212" t="s">
        <v>135</v>
      </c>
      <c r="E187" s="213" t="s">
        <v>295</v>
      </c>
      <c r="F187" s="214" t="s">
        <v>296</v>
      </c>
      <c r="G187" s="215" t="s">
        <v>223</v>
      </c>
      <c r="H187" s="216">
        <v>1748.232</v>
      </c>
      <c r="I187" s="217"/>
      <c r="J187" s="218">
        <f>ROUND(I187*H187,2)</f>
        <v>0</v>
      </c>
      <c r="K187" s="214" t="s">
        <v>1</v>
      </c>
      <c r="L187" s="40"/>
      <c r="M187" s="219" t="s">
        <v>1</v>
      </c>
      <c r="N187" s="220" t="s">
        <v>42</v>
      </c>
      <c r="O187" s="83"/>
      <c r="P187" s="221">
        <f>O187*H187</f>
        <v>0</v>
      </c>
      <c r="Q187" s="221">
        <v>0.19748</v>
      </c>
      <c r="R187" s="221">
        <f>Q187*H187</f>
        <v>345.24085535999995</v>
      </c>
      <c r="S187" s="221">
        <v>0</v>
      </c>
      <c r="T187" s="222">
        <f>S187*H187</f>
        <v>0</v>
      </c>
      <c r="AR187" s="223" t="s">
        <v>139</v>
      </c>
      <c r="AT187" s="223" t="s">
        <v>135</v>
      </c>
      <c r="AU187" s="223" t="s">
        <v>84</v>
      </c>
      <c r="AY187" s="14" t="s">
        <v>133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4" t="s">
        <v>84</v>
      </c>
      <c r="BK187" s="224">
        <f>ROUND(I187*H187,2)</f>
        <v>0</v>
      </c>
      <c r="BL187" s="14" t="s">
        <v>139</v>
      </c>
      <c r="BM187" s="223" t="s">
        <v>297</v>
      </c>
    </row>
    <row r="188" spans="2:65" s="1" customFormat="1" ht="24" customHeight="1">
      <c r="B188" s="35"/>
      <c r="C188" s="212" t="s">
        <v>298</v>
      </c>
      <c r="D188" s="212" t="s">
        <v>135</v>
      </c>
      <c r="E188" s="213" t="s">
        <v>299</v>
      </c>
      <c r="F188" s="214" t="s">
        <v>300</v>
      </c>
      <c r="G188" s="215" t="s">
        <v>176</v>
      </c>
      <c r="H188" s="216">
        <v>2733.644</v>
      </c>
      <c r="I188" s="217"/>
      <c r="J188" s="218">
        <f>ROUND(I188*H188,2)</f>
        <v>0</v>
      </c>
      <c r="K188" s="214" t="s">
        <v>1</v>
      </c>
      <c r="L188" s="40"/>
      <c r="M188" s="219" t="s">
        <v>1</v>
      </c>
      <c r="N188" s="220" t="s">
        <v>42</v>
      </c>
      <c r="O188" s="83"/>
      <c r="P188" s="221">
        <f>O188*H188</f>
        <v>0</v>
      </c>
      <c r="Q188" s="221">
        <v>0.00021</v>
      </c>
      <c r="R188" s="221">
        <f>Q188*H188</f>
        <v>0.57406524</v>
      </c>
      <c r="S188" s="221">
        <v>0</v>
      </c>
      <c r="T188" s="222">
        <f>S188*H188</f>
        <v>0</v>
      </c>
      <c r="AR188" s="223" t="s">
        <v>139</v>
      </c>
      <c r="AT188" s="223" t="s">
        <v>135</v>
      </c>
      <c r="AU188" s="223" t="s">
        <v>84</v>
      </c>
      <c r="AY188" s="14" t="s">
        <v>133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4" t="s">
        <v>84</v>
      </c>
      <c r="BK188" s="224">
        <f>ROUND(I188*H188,2)</f>
        <v>0</v>
      </c>
      <c r="BL188" s="14" t="s">
        <v>139</v>
      </c>
      <c r="BM188" s="223" t="s">
        <v>301</v>
      </c>
    </row>
    <row r="189" spans="2:51" s="11" customFormat="1" ht="12">
      <c r="B189" s="225"/>
      <c r="C189" s="226"/>
      <c r="D189" s="227" t="s">
        <v>152</v>
      </c>
      <c r="E189" s="228" t="s">
        <v>1</v>
      </c>
      <c r="F189" s="229" t="s">
        <v>302</v>
      </c>
      <c r="G189" s="226"/>
      <c r="H189" s="230">
        <v>2733.644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152</v>
      </c>
      <c r="AU189" s="236" t="s">
        <v>84</v>
      </c>
      <c r="AV189" s="11" t="s">
        <v>86</v>
      </c>
      <c r="AW189" s="11" t="s">
        <v>33</v>
      </c>
      <c r="AX189" s="11" t="s">
        <v>84</v>
      </c>
      <c r="AY189" s="236" t="s">
        <v>133</v>
      </c>
    </row>
    <row r="190" spans="2:65" s="1" customFormat="1" ht="16.5" customHeight="1">
      <c r="B190" s="35"/>
      <c r="C190" s="212" t="s">
        <v>303</v>
      </c>
      <c r="D190" s="212" t="s">
        <v>135</v>
      </c>
      <c r="E190" s="213" t="s">
        <v>304</v>
      </c>
      <c r="F190" s="214" t="s">
        <v>305</v>
      </c>
      <c r="G190" s="215" t="s">
        <v>176</v>
      </c>
      <c r="H190" s="216">
        <v>2733.644</v>
      </c>
      <c r="I190" s="217"/>
      <c r="J190" s="218">
        <f>ROUND(I190*H190,2)</f>
        <v>0</v>
      </c>
      <c r="K190" s="214" t="s">
        <v>1</v>
      </c>
      <c r="L190" s="40"/>
      <c r="M190" s="219" t="s">
        <v>1</v>
      </c>
      <c r="N190" s="220" t="s">
        <v>42</v>
      </c>
      <c r="O190" s="83"/>
      <c r="P190" s="221">
        <f>O190*H190</f>
        <v>0</v>
      </c>
      <c r="Q190" s="221">
        <v>0.00031</v>
      </c>
      <c r="R190" s="221">
        <f>Q190*H190</f>
        <v>0.84742964</v>
      </c>
      <c r="S190" s="221">
        <v>0</v>
      </c>
      <c r="T190" s="222">
        <f>S190*H190</f>
        <v>0</v>
      </c>
      <c r="AR190" s="223" t="s">
        <v>139</v>
      </c>
      <c r="AT190" s="223" t="s">
        <v>135</v>
      </c>
      <c r="AU190" s="223" t="s">
        <v>84</v>
      </c>
      <c r="AY190" s="14" t="s">
        <v>133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4" t="s">
        <v>84</v>
      </c>
      <c r="BK190" s="224">
        <f>ROUND(I190*H190,2)</f>
        <v>0</v>
      </c>
      <c r="BL190" s="14" t="s">
        <v>139</v>
      </c>
      <c r="BM190" s="223" t="s">
        <v>306</v>
      </c>
    </row>
    <row r="191" spans="2:51" s="11" customFormat="1" ht="12">
      <c r="B191" s="225"/>
      <c r="C191" s="226"/>
      <c r="D191" s="227" t="s">
        <v>152</v>
      </c>
      <c r="E191" s="228" t="s">
        <v>1</v>
      </c>
      <c r="F191" s="229" t="s">
        <v>302</v>
      </c>
      <c r="G191" s="226"/>
      <c r="H191" s="230">
        <v>2733.644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152</v>
      </c>
      <c r="AU191" s="236" t="s">
        <v>84</v>
      </c>
      <c r="AV191" s="11" t="s">
        <v>86</v>
      </c>
      <c r="AW191" s="11" t="s">
        <v>33</v>
      </c>
      <c r="AX191" s="11" t="s">
        <v>84</v>
      </c>
      <c r="AY191" s="236" t="s">
        <v>133</v>
      </c>
    </row>
    <row r="192" spans="2:65" s="1" customFormat="1" ht="16.5" customHeight="1">
      <c r="B192" s="35"/>
      <c r="C192" s="212" t="s">
        <v>307</v>
      </c>
      <c r="D192" s="212" t="s">
        <v>135</v>
      </c>
      <c r="E192" s="213" t="s">
        <v>308</v>
      </c>
      <c r="F192" s="214" t="s">
        <v>309</v>
      </c>
      <c r="G192" s="215" t="s">
        <v>176</v>
      </c>
      <c r="H192" s="216">
        <v>2869.76</v>
      </c>
      <c r="I192" s="217"/>
      <c r="J192" s="218">
        <f>ROUND(I192*H192,2)</f>
        <v>0</v>
      </c>
      <c r="K192" s="214" t="s">
        <v>1</v>
      </c>
      <c r="L192" s="40"/>
      <c r="M192" s="219" t="s">
        <v>1</v>
      </c>
      <c r="N192" s="220" t="s">
        <v>42</v>
      </c>
      <c r="O192" s="83"/>
      <c r="P192" s="221">
        <f>O192*H192</f>
        <v>0</v>
      </c>
      <c r="Q192" s="221">
        <v>0.55125</v>
      </c>
      <c r="R192" s="221">
        <f>Q192*H192</f>
        <v>1581.9552</v>
      </c>
      <c r="S192" s="221">
        <v>0</v>
      </c>
      <c r="T192" s="222">
        <f>S192*H192</f>
        <v>0</v>
      </c>
      <c r="AR192" s="223" t="s">
        <v>139</v>
      </c>
      <c r="AT192" s="223" t="s">
        <v>135</v>
      </c>
      <c r="AU192" s="223" t="s">
        <v>84</v>
      </c>
      <c r="AY192" s="14" t="s">
        <v>133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4" t="s">
        <v>84</v>
      </c>
      <c r="BK192" s="224">
        <f>ROUND(I192*H192,2)</f>
        <v>0</v>
      </c>
      <c r="BL192" s="14" t="s">
        <v>139</v>
      </c>
      <c r="BM192" s="223" t="s">
        <v>310</v>
      </c>
    </row>
    <row r="193" spans="2:51" s="11" customFormat="1" ht="12">
      <c r="B193" s="225"/>
      <c r="C193" s="226"/>
      <c r="D193" s="227" t="s">
        <v>152</v>
      </c>
      <c r="E193" s="228" t="s">
        <v>1</v>
      </c>
      <c r="F193" s="229" t="s">
        <v>311</v>
      </c>
      <c r="G193" s="226"/>
      <c r="H193" s="230">
        <v>2869.76</v>
      </c>
      <c r="I193" s="231"/>
      <c r="J193" s="226"/>
      <c r="K193" s="226"/>
      <c r="L193" s="232"/>
      <c r="M193" s="233"/>
      <c r="N193" s="234"/>
      <c r="O193" s="234"/>
      <c r="P193" s="234"/>
      <c r="Q193" s="234"/>
      <c r="R193" s="234"/>
      <c r="S193" s="234"/>
      <c r="T193" s="235"/>
      <c r="AT193" s="236" t="s">
        <v>152</v>
      </c>
      <c r="AU193" s="236" t="s">
        <v>84</v>
      </c>
      <c r="AV193" s="11" t="s">
        <v>86</v>
      </c>
      <c r="AW193" s="11" t="s">
        <v>33</v>
      </c>
      <c r="AX193" s="11" t="s">
        <v>84</v>
      </c>
      <c r="AY193" s="236" t="s">
        <v>133</v>
      </c>
    </row>
    <row r="194" spans="2:65" s="1" customFormat="1" ht="16.5" customHeight="1">
      <c r="B194" s="35"/>
      <c r="C194" s="212" t="s">
        <v>312</v>
      </c>
      <c r="D194" s="212" t="s">
        <v>135</v>
      </c>
      <c r="E194" s="213" t="s">
        <v>313</v>
      </c>
      <c r="F194" s="214" t="s">
        <v>314</v>
      </c>
      <c r="G194" s="215" t="s">
        <v>176</v>
      </c>
      <c r="H194" s="216">
        <v>2869.76</v>
      </c>
      <c r="I194" s="217"/>
      <c r="J194" s="218">
        <f>ROUND(I194*H194,2)</f>
        <v>0</v>
      </c>
      <c r="K194" s="214" t="s">
        <v>1</v>
      </c>
      <c r="L194" s="40"/>
      <c r="M194" s="219" t="s">
        <v>1</v>
      </c>
      <c r="N194" s="220" t="s">
        <v>42</v>
      </c>
      <c r="O194" s="83"/>
      <c r="P194" s="221">
        <f>O194*H194</f>
        <v>0</v>
      </c>
      <c r="Q194" s="221">
        <v>0.00601</v>
      </c>
      <c r="R194" s="221">
        <f>Q194*H194</f>
        <v>17.2472576</v>
      </c>
      <c r="S194" s="221">
        <v>0</v>
      </c>
      <c r="T194" s="222">
        <f>S194*H194</f>
        <v>0</v>
      </c>
      <c r="AR194" s="223" t="s">
        <v>139</v>
      </c>
      <c r="AT194" s="223" t="s">
        <v>135</v>
      </c>
      <c r="AU194" s="223" t="s">
        <v>84</v>
      </c>
      <c r="AY194" s="14" t="s">
        <v>133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4" t="s">
        <v>84</v>
      </c>
      <c r="BK194" s="224">
        <f>ROUND(I194*H194,2)</f>
        <v>0</v>
      </c>
      <c r="BL194" s="14" t="s">
        <v>139</v>
      </c>
      <c r="BM194" s="223" t="s">
        <v>315</v>
      </c>
    </row>
    <row r="195" spans="2:51" s="11" customFormat="1" ht="12">
      <c r="B195" s="225"/>
      <c r="C195" s="226"/>
      <c r="D195" s="227" t="s">
        <v>152</v>
      </c>
      <c r="E195" s="228" t="s">
        <v>1</v>
      </c>
      <c r="F195" s="229" t="s">
        <v>311</v>
      </c>
      <c r="G195" s="226"/>
      <c r="H195" s="230">
        <v>2869.76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152</v>
      </c>
      <c r="AU195" s="236" t="s">
        <v>84</v>
      </c>
      <c r="AV195" s="11" t="s">
        <v>86</v>
      </c>
      <c r="AW195" s="11" t="s">
        <v>33</v>
      </c>
      <c r="AX195" s="11" t="s">
        <v>84</v>
      </c>
      <c r="AY195" s="236" t="s">
        <v>133</v>
      </c>
    </row>
    <row r="196" spans="2:65" s="1" customFormat="1" ht="36" customHeight="1">
      <c r="B196" s="35"/>
      <c r="C196" s="212" t="s">
        <v>316</v>
      </c>
      <c r="D196" s="212" t="s">
        <v>135</v>
      </c>
      <c r="E196" s="213" t="s">
        <v>317</v>
      </c>
      <c r="F196" s="214" t="s">
        <v>318</v>
      </c>
      <c r="G196" s="215" t="s">
        <v>176</v>
      </c>
      <c r="H196" s="216">
        <v>1510.4</v>
      </c>
      <c r="I196" s="217"/>
      <c r="J196" s="218">
        <f>ROUND(I196*H196,2)</f>
        <v>0</v>
      </c>
      <c r="K196" s="214" t="s">
        <v>1</v>
      </c>
      <c r="L196" s="40"/>
      <c r="M196" s="219" t="s">
        <v>1</v>
      </c>
      <c r="N196" s="220" t="s">
        <v>42</v>
      </c>
      <c r="O196" s="83"/>
      <c r="P196" s="221">
        <f>O196*H196</f>
        <v>0</v>
      </c>
      <c r="Q196" s="221">
        <v>0.12715</v>
      </c>
      <c r="R196" s="221">
        <f>Q196*H196</f>
        <v>192.04736000000003</v>
      </c>
      <c r="S196" s="221">
        <v>0</v>
      </c>
      <c r="T196" s="222">
        <f>S196*H196</f>
        <v>0</v>
      </c>
      <c r="AR196" s="223" t="s">
        <v>139</v>
      </c>
      <c r="AT196" s="223" t="s">
        <v>135</v>
      </c>
      <c r="AU196" s="223" t="s">
        <v>84</v>
      </c>
      <c r="AY196" s="14" t="s">
        <v>133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4" t="s">
        <v>84</v>
      </c>
      <c r="BK196" s="224">
        <f>ROUND(I196*H196,2)</f>
        <v>0</v>
      </c>
      <c r="BL196" s="14" t="s">
        <v>139</v>
      </c>
      <c r="BM196" s="223" t="s">
        <v>319</v>
      </c>
    </row>
    <row r="197" spans="2:51" s="11" customFormat="1" ht="12">
      <c r="B197" s="225"/>
      <c r="C197" s="226"/>
      <c r="D197" s="227" t="s">
        <v>152</v>
      </c>
      <c r="E197" s="228" t="s">
        <v>1</v>
      </c>
      <c r="F197" s="229" t="s">
        <v>225</v>
      </c>
      <c r="G197" s="226"/>
      <c r="H197" s="230">
        <v>1510.4</v>
      </c>
      <c r="I197" s="231"/>
      <c r="J197" s="226"/>
      <c r="K197" s="226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152</v>
      </c>
      <c r="AU197" s="236" t="s">
        <v>84</v>
      </c>
      <c r="AV197" s="11" t="s">
        <v>86</v>
      </c>
      <c r="AW197" s="11" t="s">
        <v>33</v>
      </c>
      <c r="AX197" s="11" t="s">
        <v>84</v>
      </c>
      <c r="AY197" s="236" t="s">
        <v>133</v>
      </c>
    </row>
    <row r="198" spans="2:65" s="1" customFormat="1" ht="24" customHeight="1">
      <c r="B198" s="35"/>
      <c r="C198" s="212" t="s">
        <v>320</v>
      </c>
      <c r="D198" s="212" t="s">
        <v>135</v>
      </c>
      <c r="E198" s="213" t="s">
        <v>321</v>
      </c>
      <c r="F198" s="214" t="s">
        <v>322</v>
      </c>
      <c r="G198" s="215" t="s">
        <v>176</v>
      </c>
      <c r="H198" s="216">
        <v>1132.8</v>
      </c>
      <c r="I198" s="217"/>
      <c r="J198" s="218">
        <f>ROUND(I198*H198,2)</f>
        <v>0</v>
      </c>
      <c r="K198" s="214" t="s">
        <v>1</v>
      </c>
      <c r="L198" s="40"/>
      <c r="M198" s="219" t="s">
        <v>1</v>
      </c>
      <c r="N198" s="220" t="s">
        <v>42</v>
      </c>
      <c r="O198" s="83"/>
      <c r="P198" s="221">
        <f>O198*H198</f>
        <v>0</v>
      </c>
      <c r="Q198" s="221">
        <v>0.12715</v>
      </c>
      <c r="R198" s="221">
        <f>Q198*H198</f>
        <v>144.03552000000002</v>
      </c>
      <c r="S198" s="221">
        <v>0</v>
      </c>
      <c r="T198" s="222">
        <f>S198*H198</f>
        <v>0</v>
      </c>
      <c r="AR198" s="223" t="s">
        <v>139</v>
      </c>
      <c r="AT198" s="223" t="s">
        <v>135</v>
      </c>
      <c r="AU198" s="223" t="s">
        <v>84</v>
      </c>
      <c r="AY198" s="14" t="s">
        <v>133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4" t="s">
        <v>84</v>
      </c>
      <c r="BK198" s="224">
        <f>ROUND(I198*H198,2)</f>
        <v>0</v>
      </c>
      <c r="BL198" s="14" t="s">
        <v>139</v>
      </c>
      <c r="BM198" s="223" t="s">
        <v>323</v>
      </c>
    </row>
    <row r="199" spans="2:51" s="11" customFormat="1" ht="12">
      <c r="B199" s="225"/>
      <c r="C199" s="226"/>
      <c r="D199" s="227" t="s">
        <v>152</v>
      </c>
      <c r="E199" s="228" t="s">
        <v>1</v>
      </c>
      <c r="F199" s="229" t="s">
        <v>324</v>
      </c>
      <c r="G199" s="226"/>
      <c r="H199" s="230">
        <v>1132.8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152</v>
      </c>
      <c r="AU199" s="236" t="s">
        <v>84</v>
      </c>
      <c r="AV199" s="11" t="s">
        <v>86</v>
      </c>
      <c r="AW199" s="11" t="s">
        <v>33</v>
      </c>
      <c r="AX199" s="11" t="s">
        <v>84</v>
      </c>
      <c r="AY199" s="236" t="s">
        <v>133</v>
      </c>
    </row>
    <row r="200" spans="2:65" s="1" customFormat="1" ht="16.5" customHeight="1">
      <c r="B200" s="35"/>
      <c r="C200" s="212" t="s">
        <v>325</v>
      </c>
      <c r="D200" s="212" t="s">
        <v>135</v>
      </c>
      <c r="E200" s="213" t="s">
        <v>326</v>
      </c>
      <c r="F200" s="214" t="s">
        <v>327</v>
      </c>
      <c r="G200" s="215" t="s">
        <v>176</v>
      </c>
      <c r="H200" s="216">
        <v>2869.76</v>
      </c>
      <c r="I200" s="217"/>
      <c r="J200" s="218">
        <f>ROUND(I200*H200,2)</f>
        <v>0</v>
      </c>
      <c r="K200" s="214" t="s">
        <v>1</v>
      </c>
      <c r="L200" s="40"/>
      <c r="M200" s="219" t="s">
        <v>1</v>
      </c>
      <c r="N200" s="220" t="s">
        <v>42</v>
      </c>
      <c r="O200" s="83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AR200" s="223" t="s">
        <v>139</v>
      </c>
      <c r="AT200" s="223" t="s">
        <v>135</v>
      </c>
      <c r="AU200" s="223" t="s">
        <v>84</v>
      </c>
      <c r="AY200" s="14" t="s">
        <v>133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4" t="s">
        <v>84</v>
      </c>
      <c r="BK200" s="224">
        <f>ROUND(I200*H200,2)</f>
        <v>0</v>
      </c>
      <c r="BL200" s="14" t="s">
        <v>139</v>
      </c>
      <c r="BM200" s="223" t="s">
        <v>328</v>
      </c>
    </row>
    <row r="201" spans="2:51" s="11" customFormat="1" ht="12">
      <c r="B201" s="225"/>
      <c r="C201" s="226"/>
      <c r="D201" s="227" t="s">
        <v>152</v>
      </c>
      <c r="E201" s="228" t="s">
        <v>1</v>
      </c>
      <c r="F201" s="229" t="s">
        <v>311</v>
      </c>
      <c r="G201" s="226"/>
      <c r="H201" s="230">
        <v>2869.76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152</v>
      </c>
      <c r="AU201" s="236" t="s">
        <v>84</v>
      </c>
      <c r="AV201" s="11" t="s">
        <v>86</v>
      </c>
      <c r="AW201" s="11" t="s">
        <v>33</v>
      </c>
      <c r="AX201" s="11" t="s">
        <v>84</v>
      </c>
      <c r="AY201" s="236" t="s">
        <v>133</v>
      </c>
    </row>
    <row r="202" spans="2:65" s="1" customFormat="1" ht="16.5" customHeight="1">
      <c r="B202" s="35"/>
      <c r="C202" s="212" t="s">
        <v>329</v>
      </c>
      <c r="D202" s="212" t="s">
        <v>135</v>
      </c>
      <c r="E202" s="213" t="s">
        <v>330</v>
      </c>
      <c r="F202" s="214" t="s">
        <v>331</v>
      </c>
      <c r="G202" s="215" t="s">
        <v>176</v>
      </c>
      <c r="H202" s="216">
        <v>2869.76</v>
      </c>
      <c r="I202" s="217"/>
      <c r="J202" s="218">
        <f>ROUND(I202*H202,2)</f>
        <v>0</v>
      </c>
      <c r="K202" s="214" t="s">
        <v>1</v>
      </c>
      <c r="L202" s="40"/>
      <c r="M202" s="219" t="s">
        <v>1</v>
      </c>
      <c r="N202" s="220" t="s">
        <v>42</v>
      </c>
      <c r="O202" s="83"/>
      <c r="P202" s="221">
        <f>O202*H202</f>
        <v>0</v>
      </c>
      <c r="Q202" s="221">
        <v>0.00061</v>
      </c>
      <c r="R202" s="221">
        <f>Q202*H202</f>
        <v>1.7505536000000002</v>
      </c>
      <c r="S202" s="221">
        <v>0</v>
      </c>
      <c r="T202" s="222">
        <f>S202*H202</f>
        <v>0</v>
      </c>
      <c r="AR202" s="223" t="s">
        <v>139</v>
      </c>
      <c r="AT202" s="223" t="s">
        <v>135</v>
      </c>
      <c r="AU202" s="223" t="s">
        <v>84</v>
      </c>
      <c r="AY202" s="14" t="s">
        <v>133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4" t="s">
        <v>84</v>
      </c>
      <c r="BK202" s="224">
        <f>ROUND(I202*H202,2)</f>
        <v>0</v>
      </c>
      <c r="BL202" s="14" t="s">
        <v>139</v>
      </c>
      <c r="BM202" s="223" t="s">
        <v>332</v>
      </c>
    </row>
    <row r="203" spans="2:51" s="11" customFormat="1" ht="12">
      <c r="B203" s="225"/>
      <c r="C203" s="226"/>
      <c r="D203" s="227" t="s">
        <v>152</v>
      </c>
      <c r="E203" s="228" t="s">
        <v>1</v>
      </c>
      <c r="F203" s="229" t="s">
        <v>311</v>
      </c>
      <c r="G203" s="226"/>
      <c r="H203" s="230">
        <v>2869.76</v>
      </c>
      <c r="I203" s="231"/>
      <c r="J203" s="226"/>
      <c r="K203" s="226"/>
      <c r="L203" s="232"/>
      <c r="M203" s="233"/>
      <c r="N203" s="234"/>
      <c r="O203" s="234"/>
      <c r="P203" s="234"/>
      <c r="Q203" s="234"/>
      <c r="R203" s="234"/>
      <c r="S203" s="234"/>
      <c r="T203" s="235"/>
      <c r="AT203" s="236" t="s">
        <v>152</v>
      </c>
      <c r="AU203" s="236" t="s">
        <v>84</v>
      </c>
      <c r="AV203" s="11" t="s">
        <v>86</v>
      </c>
      <c r="AW203" s="11" t="s">
        <v>33</v>
      </c>
      <c r="AX203" s="11" t="s">
        <v>84</v>
      </c>
      <c r="AY203" s="236" t="s">
        <v>133</v>
      </c>
    </row>
    <row r="204" spans="2:65" s="1" customFormat="1" ht="16.5" customHeight="1">
      <c r="B204" s="35"/>
      <c r="C204" s="212" t="s">
        <v>333</v>
      </c>
      <c r="D204" s="212" t="s">
        <v>135</v>
      </c>
      <c r="E204" s="213" t="s">
        <v>334</v>
      </c>
      <c r="F204" s="214" t="s">
        <v>335</v>
      </c>
      <c r="G204" s="215" t="s">
        <v>336</v>
      </c>
      <c r="H204" s="216">
        <v>20</v>
      </c>
      <c r="I204" s="217"/>
      <c r="J204" s="218">
        <f>ROUND(I204*H204,2)</f>
        <v>0</v>
      </c>
      <c r="K204" s="214" t="s">
        <v>1</v>
      </c>
      <c r="L204" s="40"/>
      <c r="M204" s="219" t="s">
        <v>1</v>
      </c>
      <c r="N204" s="220" t="s">
        <v>42</v>
      </c>
      <c r="O204" s="83"/>
      <c r="P204" s="221">
        <f>O204*H204</f>
        <v>0</v>
      </c>
      <c r="Q204" s="221">
        <v>0.25</v>
      </c>
      <c r="R204" s="221">
        <f>Q204*H204</f>
        <v>5</v>
      </c>
      <c r="S204" s="221">
        <v>0</v>
      </c>
      <c r="T204" s="222">
        <f>S204*H204</f>
        <v>0</v>
      </c>
      <c r="AR204" s="223" t="s">
        <v>139</v>
      </c>
      <c r="AT204" s="223" t="s">
        <v>135</v>
      </c>
      <c r="AU204" s="223" t="s">
        <v>84</v>
      </c>
      <c r="AY204" s="14" t="s">
        <v>133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4" t="s">
        <v>84</v>
      </c>
      <c r="BK204" s="224">
        <f>ROUND(I204*H204,2)</f>
        <v>0</v>
      </c>
      <c r="BL204" s="14" t="s">
        <v>139</v>
      </c>
      <c r="BM204" s="223" t="s">
        <v>337</v>
      </c>
    </row>
    <row r="205" spans="2:65" s="1" customFormat="1" ht="16.5" customHeight="1">
      <c r="B205" s="35"/>
      <c r="C205" s="212" t="s">
        <v>338</v>
      </c>
      <c r="D205" s="212" t="s">
        <v>135</v>
      </c>
      <c r="E205" s="213" t="s">
        <v>339</v>
      </c>
      <c r="F205" s="214" t="s">
        <v>340</v>
      </c>
      <c r="G205" s="215" t="s">
        <v>223</v>
      </c>
      <c r="H205" s="216">
        <v>84</v>
      </c>
      <c r="I205" s="217"/>
      <c r="J205" s="218">
        <f>ROUND(I205*H205,2)</f>
        <v>0</v>
      </c>
      <c r="K205" s="214" t="s">
        <v>1</v>
      </c>
      <c r="L205" s="40"/>
      <c r="M205" s="219" t="s">
        <v>1</v>
      </c>
      <c r="N205" s="220" t="s">
        <v>42</v>
      </c>
      <c r="O205" s="83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AR205" s="223" t="s">
        <v>139</v>
      </c>
      <c r="AT205" s="223" t="s">
        <v>135</v>
      </c>
      <c r="AU205" s="223" t="s">
        <v>84</v>
      </c>
      <c r="AY205" s="14" t="s">
        <v>133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4" t="s">
        <v>84</v>
      </c>
      <c r="BK205" s="224">
        <f>ROUND(I205*H205,2)</f>
        <v>0</v>
      </c>
      <c r="BL205" s="14" t="s">
        <v>139</v>
      </c>
      <c r="BM205" s="223" t="s">
        <v>341</v>
      </c>
    </row>
    <row r="206" spans="2:65" s="1" customFormat="1" ht="16.5" customHeight="1">
      <c r="B206" s="35"/>
      <c r="C206" s="212" t="s">
        <v>342</v>
      </c>
      <c r="D206" s="212" t="s">
        <v>135</v>
      </c>
      <c r="E206" s="213" t="s">
        <v>343</v>
      </c>
      <c r="F206" s="214" t="s">
        <v>344</v>
      </c>
      <c r="G206" s="215" t="s">
        <v>223</v>
      </c>
      <c r="H206" s="216">
        <v>39</v>
      </c>
      <c r="I206" s="217"/>
      <c r="J206" s="218">
        <f>ROUND(I206*H206,2)</f>
        <v>0</v>
      </c>
      <c r="K206" s="214" t="s">
        <v>1</v>
      </c>
      <c r="L206" s="40"/>
      <c r="M206" s="219" t="s">
        <v>1</v>
      </c>
      <c r="N206" s="220" t="s">
        <v>42</v>
      </c>
      <c r="O206" s="83"/>
      <c r="P206" s="221">
        <f>O206*H206</f>
        <v>0</v>
      </c>
      <c r="Q206" s="221">
        <v>0</v>
      </c>
      <c r="R206" s="221">
        <f>Q206*H206</f>
        <v>0</v>
      </c>
      <c r="S206" s="221">
        <v>0</v>
      </c>
      <c r="T206" s="222">
        <f>S206*H206</f>
        <v>0</v>
      </c>
      <c r="AR206" s="223" t="s">
        <v>139</v>
      </c>
      <c r="AT206" s="223" t="s">
        <v>135</v>
      </c>
      <c r="AU206" s="223" t="s">
        <v>84</v>
      </c>
      <c r="AY206" s="14" t="s">
        <v>133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4" t="s">
        <v>84</v>
      </c>
      <c r="BK206" s="224">
        <f>ROUND(I206*H206,2)</f>
        <v>0</v>
      </c>
      <c r="BL206" s="14" t="s">
        <v>139</v>
      </c>
      <c r="BM206" s="223" t="s">
        <v>345</v>
      </c>
    </row>
    <row r="207" spans="2:65" s="1" customFormat="1" ht="24" customHeight="1">
      <c r="B207" s="35"/>
      <c r="C207" s="212" t="s">
        <v>346</v>
      </c>
      <c r="D207" s="212" t="s">
        <v>135</v>
      </c>
      <c r="E207" s="213" t="s">
        <v>347</v>
      </c>
      <c r="F207" s="214" t="s">
        <v>348</v>
      </c>
      <c r="G207" s="215" t="s">
        <v>144</v>
      </c>
      <c r="H207" s="216">
        <v>84</v>
      </c>
      <c r="I207" s="217"/>
      <c r="J207" s="218">
        <f>ROUND(I207*H207,2)</f>
        <v>0</v>
      </c>
      <c r="K207" s="214" t="s">
        <v>1</v>
      </c>
      <c r="L207" s="40"/>
      <c r="M207" s="219" t="s">
        <v>1</v>
      </c>
      <c r="N207" s="220" t="s">
        <v>42</v>
      </c>
      <c r="O207" s="83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AR207" s="223" t="s">
        <v>139</v>
      </c>
      <c r="AT207" s="223" t="s">
        <v>135</v>
      </c>
      <c r="AU207" s="223" t="s">
        <v>84</v>
      </c>
      <c r="AY207" s="14" t="s">
        <v>133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4" t="s">
        <v>84</v>
      </c>
      <c r="BK207" s="224">
        <f>ROUND(I207*H207,2)</f>
        <v>0</v>
      </c>
      <c r="BL207" s="14" t="s">
        <v>139</v>
      </c>
      <c r="BM207" s="223" t="s">
        <v>349</v>
      </c>
    </row>
    <row r="208" spans="2:65" s="1" customFormat="1" ht="16.5" customHeight="1">
      <c r="B208" s="35"/>
      <c r="C208" s="212" t="s">
        <v>350</v>
      </c>
      <c r="D208" s="212" t="s">
        <v>135</v>
      </c>
      <c r="E208" s="213" t="s">
        <v>351</v>
      </c>
      <c r="F208" s="214" t="s">
        <v>352</v>
      </c>
      <c r="G208" s="215" t="s">
        <v>336</v>
      </c>
      <c r="H208" s="216">
        <v>2</v>
      </c>
      <c r="I208" s="217"/>
      <c r="J208" s="218">
        <f>ROUND(I208*H208,2)</f>
        <v>0</v>
      </c>
      <c r="K208" s="214" t="s">
        <v>1</v>
      </c>
      <c r="L208" s="40"/>
      <c r="M208" s="219" t="s">
        <v>1</v>
      </c>
      <c r="N208" s="220" t="s">
        <v>42</v>
      </c>
      <c r="O208" s="83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AR208" s="223" t="s">
        <v>139</v>
      </c>
      <c r="AT208" s="223" t="s">
        <v>135</v>
      </c>
      <c r="AU208" s="223" t="s">
        <v>84</v>
      </c>
      <c r="AY208" s="14" t="s">
        <v>133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4" t="s">
        <v>84</v>
      </c>
      <c r="BK208" s="224">
        <f>ROUND(I208*H208,2)</f>
        <v>0</v>
      </c>
      <c r="BL208" s="14" t="s">
        <v>139</v>
      </c>
      <c r="BM208" s="223" t="s">
        <v>353</v>
      </c>
    </row>
    <row r="209" spans="2:65" s="1" customFormat="1" ht="16.5" customHeight="1">
      <c r="B209" s="35"/>
      <c r="C209" s="212" t="s">
        <v>354</v>
      </c>
      <c r="D209" s="212" t="s">
        <v>135</v>
      </c>
      <c r="E209" s="213" t="s">
        <v>355</v>
      </c>
      <c r="F209" s="214" t="s">
        <v>356</v>
      </c>
      <c r="G209" s="215" t="s">
        <v>176</v>
      </c>
      <c r="H209" s="216">
        <v>150</v>
      </c>
      <c r="I209" s="217"/>
      <c r="J209" s="218">
        <f>ROUND(I209*H209,2)</f>
        <v>0</v>
      </c>
      <c r="K209" s="214" t="s">
        <v>1</v>
      </c>
      <c r="L209" s="40"/>
      <c r="M209" s="219" t="s">
        <v>1</v>
      </c>
      <c r="N209" s="220" t="s">
        <v>42</v>
      </c>
      <c r="O209" s="83"/>
      <c r="P209" s="221">
        <f>O209*H209</f>
        <v>0</v>
      </c>
      <c r="Q209" s="221">
        <v>5E-05</v>
      </c>
      <c r="R209" s="221">
        <f>Q209*H209</f>
        <v>0.007500000000000001</v>
      </c>
      <c r="S209" s="221">
        <v>0</v>
      </c>
      <c r="T209" s="222">
        <f>S209*H209</f>
        <v>0</v>
      </c>
      <c r="AR209" s="223" t="s">
        <v>139</v>
      </c>
      <c r="AT209" s="223" t="s">
        <v>135</v>
      </c>
      <c r="AU209" s="223" t="s">
        <v>84</v>
      </c>
      <c r="AY209" s="14" t="s">
        <v>133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4" t="s">
        <v>84</v>
      </c>
      <c r="BK209" s="224">
        <f>ROUND(I209*H209,2)</f>
        <v>0</v>
      </c>
      <c r="BL209" s="14" t="s">
        <v>139</v>
      </c>
      <c r="BM209" s="223" t="s">
        <v>357</v>
      </c>
    </row>
    <row r="210" spans="2:51" s="11" customFormat="1" ht="12">
      <c r="B210" s="225"/>
      <c r="C210" s="226"/>
      <c r="D210" s="227" t="s">
        <v>152</v>
      </c>
      <c r="E210" s="228" t="s">
        <v>1</v>
      </c>
      <c r="F210" s="229" t="s">
        <v>358</v>
      </c>
      <c r="G210" s="226"/>
      <c r="H210" s="230">
        <v>150</v>
      </c>
      <c r="I210" s="231"/>
      <c r="J210" s="226"/>
      <c r="K210" s="226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152</v>
      </c>
      <c r="AU210" s="236" t="s">
        <v>84</v>
      </c>
      <c r="AV210" s="11" t="s">
        <v>86</v>
      </c>
      <c r="AW210" s="11" t="s">
        <v>33</v>
      </c>
      <c r="AX210" s="11" t="s">
        <v>84</v>
      </c>
      <c r="AY210" s="236" t="s">
        <v>133</v>
      </c>
    </row>
    <row r="211" spans="2:65" s="1" customFormat="1" ht="24" customHeight="1">
      <c r="B211" s="35"/>
      <c r="C211" s="212" t="s">
        <v>359</v>
      </c>
      <c r="D211" s="212" t="s">
        <v>135</v>
      </c>
      <c r="E211" s="213" t="s">
        <v>360</v>
      </c>
      <c r="F211" s="214" t="s">
        <v>361</v>
      </c>
      <c r="G211" s="215" t="s">
        <v>336</v>
      </c>
      <c r="H211" s="216">
        <v>6</v>
      </c>
      <c r="I211" s="217"/>
      <c r="J211" s="218">
        <f>ROUND(I211*H211,2)</f>
        <v>0</v>
      </c>
      <c r="K211" s="214" t="s">
        <v>145</v>
      </c>
      <c r="L211" s="40"/>
      <c r="M211" s="219" t="s">
        <v>1</v>
      </c>
      <c r="N211" s="220" t="s">
        <v>42</v>
      </c>
      <c r="O211" s="83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AR211" s="223" t="s">
        <v>139</v>
      </c>
      <c r="AT211" s="223" t="s">
        <v>135</v>
      </c>
      <c r="AU211" s="223" t="s">
        <v>84</v>
      </c>
      <c r="AY211" s="14" t="s">
        <v>133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4" t="s">
        <v>84</v>
      </c>
      <c r="BK211" s="224">
        <f>ROUND(I211*H211,2)</f>
        <v>0</v>
      </c>
      <c r="BL211" s="14" t="s">
        <v>139</v>
      </c>
      <c r="BM211" s="223" t="s">
        <v>362</v>
      </c>
    </row>
    <row r="212" spans="2:65" s="1" customFormat="1" ht="24" customHeight="1">
      <c r="B212" s="35"/>
      <c r="C212" s="212" t="s">
        <v>363</v>
      </c>
      <c r="D212" s="212" t="s">
        <v>135</v>
      </c>
      <c r="E212" s="213" t="s">
        <v>364</v>
      </c>
      <c r="F212" s="214" t="s">
        <v>365</v>
      </c>
      <c r="G212" s="215" t="s">
        <v>144</v>
      </c>
      <c r="H212" s="216">
        <v>12</v>
      </c>
      <c r="I212" s="217"/>
      <c r="J212" s="218">
        <f>ROUND(I212*H212,2)</f>
        <v>0</v>
      </c>
      <c r="K212" s="214" t="s">
        <v>1</v>
      </c>
      <c r="L212" s="40"/>
      <c r="M212" s="219" t="s">
        <v>1</v>
      </c>
      <c r="N212" s="220" t="s">
        <v>42</v>
      </c>
      <c r="O212" s="83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AR212" s="223" t="s">
        <v>139</v>
      </c>
      <c r="AT212" s="223" t="s">
        <v>135</v>
      </c>
      <c r="AU212" s="223" t="s">
        <v>84</v>
      </c>
      <c r="AY212" s="14" t="s">
        <v>133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4" t="s">
        <v>84</v>
      </c>
      <c r="BK212" s="224">
        <f>ROUND(I212*H212,2)</f>
        <v>0</v>
      </c>
      <c r="BL212" s="14" t="s">
        <v>139</v>
      </c>
      <c r="BM212" s="223" t="s">
        <v>366</v>
      </c>
    </row>
    <row r="213" spans="2:65" s="1" customFormat="1" ht="24" customHeight="1">
      <c r="B213" s="35"/>
      <c r="C213" s="212" t="s">
        <v>367</v>
      </c>
      <c r="D213" s="212" t="s">
        <v>135</v>
      </c>
      <c r="E213" s="213" t="s">
        <v>368</v>
      </c>
      <c r="F213" s="214" t="s">
        <v>369</v>
      </c>
      <c r="G213" s="215" t="s">
        <v>144</v>
      </c>
      <c r="H213" s="216">
        <v>24</v>
      </c>
      <c r="I213" s="217"/>
      <c r="J213" s="218">
        <f>ROUND(I213*H213,2)</f>
        <v>0</v>
      </c>
      <c r="K213" s="214" t="s">
        <v>1</v>
      </c>
      <c r="L213" s="40"/>
      <c r="M213" s="219" t="s">
        <v>1</v>
      </c>
      <c r="N213" s="220" t="s">
        <v>42</v>
      </c>
      <c r="O213" s="83"/>
      <c r="P213" s="221">
        <f>O213*H213</f>
        <v>0</v>
      </c>
      <c r="Q213" s="221">
        <v>0</v>
      </c>
      <c r="R213" s="221">
        <f>Q213*H213</f>
        <v>0</v>
      </c>
      <c r="S213" s="221">
        <v>0</v>
      </c>
      <c r="T213" s="222">
        <f>S213*H213</f>
        <v>0</v>
      </c>
      <c r="AR213" s="223" t="s">
        <v>139</v>
      </c>
      <c r="AT213" s="223" t="s">
        <v>135</v>
      </c>
      <c r="AU213" s="223" t="s">
        <v>84</v>
      </c>
      <c r="AY213" s="14" t="s">
        <v>133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4" t="s">
        <v>84</v>
      </c>
      <c r="BK213" s="224">
        <f>ROUND(I213*H213,2)</f>
        <v>0</v>
      </c>
      <c r="BL213" s="14" t="s">
        <v>139</v>
      </c>
      <c r="BM213" s="223" t="s">
        <v>370</v>
      </c>
    </row>
    <row r="214" spans="2:65" s="1" customFormat="1" ht="24" customHeight="1">
      <c r="B214" s="35"/>
      <c r="C214" s="212" t="s">
        <v>371</v>
      </c>
      <c r="D214" s="212" t="s">
        <v>135</v>
      </c>
      <c r="E214" s="213" t="s">
        <v>372</v>
      </c>
      <c r="F214" s="214" t="s">
        <v>373</v>
      </c>
      <c r="G214" s="215" t="s">
        <v>144</v>
      </c>
      <c r="H214" s="216">
        <v>7</v>
      </c>
      <c r="I214" s="217"/>
      <c r="J214" s="218">
        <f>ROUND(I214*H214,2)</f>
        <v>0</v>
      </c>
      <c r="K214" s="214" t="s">
        <v>1</v>
      </c>
      <c r="L214" s="40"/>
      <c r="M214" s="219" t="s">
        <v>1</v>
      </c>
      <c r="N214" s="220" t="s">
        <v>42</v>
      </c>
      <c r="O214" s="83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AR214" s="223" t="s">
        <v>139</v>
      </c>
      <c r="AT214" s="223" t="s">
        <v>135</v>
      </c>
      <c r="AU214" s="223" t="s">
        <v>84</v>
      </c>
      <c r="AY214" s="14" t="s">
        <v>133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4" t="s">
        <v>84</v>
      </c>
      <c r="BK214" s="224">
        <f>ROUND(I214*H214,2)</f>
        <v>0</v>
      </c>
      <c r="BL214" s="14" t="s">
        <v>139</v>
      </c>
      <c r="BM214" s="223" t="s">
        <v>374</v>
      </c>
    </row>
    <row r="215" spans="2:65" s="1" customFormat="1" ht="16.5" customHeight="1">
      <c r="B215" s="35"/>
      <c r="C215" s="212" t="s">
        <v>375</v>
      </c>
      <c r="D215" s="212" t="s">
        <v>135</v>
      </c>
      <c r="E215" s="213" t="s">
        <v>376</v>
      </c>
      <c r="F215" s="214" t="s">
        <v>377</v>
      </c>
      <c r="G215" s="215" t="s">
        <v>223</v>
      </c>
      <c r="H215" s="216">
        <v>25</v>
      </c>
      <c r="I215" s="217"/>
      <c r="J215" s="218">
        <f>ROUND(I215*H215,2)</f>
        <v>0</v>
      </c>
      <c r="K215" s="214" t="s">
        <v>1</v>
      </c>
      <c r="L215" s="40"/>
      <c r="M215" s="219" t="s">
        <v>1</v>
      </c>
      <c r="N215" s="220" t="s">
        <v>42</v>
      </c>
      <c r="O215" s="83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2">
        <f>S215*H215</f>
        <v>0</v>
      </c>
      <c r="AR215" s="223" t="s">
        <v>139</v>
      </c>
      <c r="AT215" s="223" t="s">
        <v>135</v>
      </c>
      <c r="AU215" s="223" t="s">
        <v>84</v>
      </c>
      <c r="AY215" s="14" t="s">
        <v>133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4" t="s">
        <v>84</v>
      </c>
      <c r="BK215" s="224">
        <f>ROUND(I215*H215,2)</f>
        <v>0</v>
      </c>
      <c r="BL215" s="14" t="s">
        <v>139</v>
      </c>
      <c r="BM215" s="223" t="s">
        <v>378</v>
      </c>
    </row>
    <row r="216" spans="2:63" s="10" customFormat="1" ht="25.9" customHeight="1">
      <c r="B216" s="198"/>
      <c r="C216" s="199"/>
      <c r="D216" s="200" t="s">
        <v>76</v>
      </c>
      <c r="E216" s="201" t="s">
        <v>316</v>
      </c>
      <c r="F216" s="201" t="s">
        <v>379</v>
      </c>
      <c r="G216" s="199"/>
      <c r="H216" s="199"/>
      <c r="I216" s="202"/>
      <c r="J216" s="203">
        <f>BK216</f>
        <v>0</v>
      </c>
      <c r="K216" s="199"/>
      <c r="L216" s="204"/>
      <c r="M216" s="205"/>
      <c r="N216" s="206"/>
      <c r="O216" s="206"/>
      <c r="P216" s="207">
        <f>SUM(P217:P219)</f>
        <v>0</v>
      </c>
      <c r="Q216" s="206"/>
      <c r="R216" s="207">
        <f>SUM(R217:R219)</f>
        <v>360.38054447999997</v>
      </c>
      <c r="S216" s="206"/>
      <c r="T216" s="208">
        <f>SUM(T217:T219)</f>
        <v>0</v>
      </c>
      <c r="AR216" s="209" t="s">
        <v>84</v>
      </c>
      <c r="AT216" s="210" t="s">
        <v>76</v>
      </c>
      <c r="AU216" s="210" t="s">
        <v>16</v>
      </c>
      <c r="AY216" s="209" t="s">
        <v>133</v>
      </c>
      <c r="BK216" s="211">
        <f>SUM(BK217:BK219)</f>
        <v>0</v>
      </c>
    </row>
    <row r="217" spans="2:65" s="1" customFormat="1" ht="24" customHeight="1">
      <c r="B217" s="35"/>
      <c r="C217" s="212" t="s">
        <v>380</v>
      </c>
      <c r="D217" s="212" t="s">
        <v>135</v>
      </c>
      <c r="E217" s="213" t="s">
        <v>381</v>
      </c>
      <c r="F217" s="214" t="s">
        <v>382</v>
      </c>
      <c r="G217" s="215" t="s">
        <v>223</v>
      </c>
      <c r="H217" s="216">
        <v>1748.232</v>
      </c>
      <c r="I217" s="217"/>
      <c r="J217" s="218">
        <f>ROUND(I217*H217,2)</f>
        <v>0</v>
      </c>
      <c r="K217" s="214" t="s">
        <v>1</v>
      </c>
      <c r="L217" s="40"/>
      <c r="M217" s="219" t="s">
        <v>1</v>
      </c>
      <c r="N217" s="220" t="s">
        <v>42</v>
      </c>
      <c r="O217" s="83"/>
      <c r="P217" s="221">
        <f>O217*H217</f>
        <v>0</v>
      </c>
      <c r="Q217" s="221">
        <v>0.20614</v>
      </c>
      <c r="R217" s="221">
        <f>Q217*H217</f>
        <v>360.38054447999997</v>
      </c>
      <c r="S217" s="221">
        <v>0</v>
      </c>
      <c r="T217" s="222">
        <f>S217*H217</f>
        <v>0</v>
      </c>
      <c r="AR217" s="223" t="s">
        <v>139</v>
      </c>
      <c r="AT217" s="223" t="s">
        <v>135</v>
      </c>
      <c r="AU217" s="223" t="s">
        <v>84</v>
      </c>
      <c r="AY217" s="14" t="s">
        <v>133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4" t="s">
        <v>84</v>
      </c>
      <c r="BK217" s="224">
        <f>ROUND(I217*H217,2)</f>
        <v>0</v>
      </c>
      <c r="BL217" s="14" t="s">
        <v>139</v>
      </c>
      <c r="BM217" s="223" t="s">
        <v>383</v>
      </c>
    </row>
    <row r="218" spans="2:51" s="11" customFormat="1" ht="12">
      <c r="B218" s="225"/>
      <c r="C218" s="226"/>
      <c r="D218" s="227" t="s">
        <v>152</v>
      </c>
      <c r="E218" s="228" t="s">
        <v>1</v>
      </c>
      <c r="F218" s="229" t="s">
        <v>384</v>
      </c>
      <c r="G218" s="226"/>
      <c r="H218" s="230">
        <v>1748.232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AT218" s="236" t="s">
        <v>152</v>
      </c>
      <c r="AU218" s="236" t="s">
        <v>84</v>
      </c>
      <c r="AV218" s="11" t="s">
        <v>86</v>
      </c>
      <c r="AW218" s="11" t="s">
        <v>33</v>
      </c>
      <c r="AX218" s="11" t="s">
        <v>84</v>
      </c>
      <c r="AY218" s="236" t="s">
        <v>133</v>
      </c>
    </row>
    <row r="219" spans="2:65" s="1" customFormat="1" ht="16.5" customHeight="1">
      <c r="B219" s="35"/>
      <c r="C219" s="212" t="s">
        <v>385</v>
      </c>
      <c r="D219" s="212" t="s">
        <v>135</v>
      </c>
      <c r="E219" s="213" t="s">
        <v>386</v>
      </c>
      <c r="F219" s="214" t="s">
        <v>387</v>
      </c>
      <c r="G219" s="215" t="s">
        <v>223</v>
      </c>
      <c r="H219" s="216">
        <v>25</v>
      </c>
      <c r="I219" s="217"/>
      <c r="J219" s="218">
        <f>ROUND(I219*H219,2)</f>
        <v>0</v>
      </c>
      <c r="K219" s="214" t="s">
        <v>1</v>
      </c>
      <c r="L219" s="40"/>
      <c r="M219" s="219" t="s">
        <v>1</v>
      </c>
      <c r="N219" s="220" t="s">
        <v>42</v>
      </c>
      <c r="O219" s="83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AR219" s="223" t="s">
        <v>139</v>
      </c>
      <c r="AT219" s="223" t="s">
        <v>135</v>
      </c>
      <c r="AU219" s="223" t="s">
        <v>84</v>
      </c>
      <c r="AY219" s="14" t="s">
        <v>133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4" t="s">
        <v>84</v>
      </c>
      <c r="BK219" s="224">
        <f>ROUND(I219*H219,2)</f>
        <v>0</v>
      </c>
      <c r="BL219" s="14" t="s">
        <v>139</v>
      </c>
      <c r="BM219" s="223" t="s">
        <v>388</v>
      </c>
    </row>
    <row r="220" spans="2:63" s="10" customFormat="1" ht="25.9" customHeight="1">
      <c r="B220" s="198"/>
      <c r="C220" s="199"/>
      <c r="D220" s="200" t="s">
        <v>76</v>
      </c>
      <c r="E220" s="201" t="s">
        <v>389</v>
      </c>
      <c r="F220" s="201" t="s">
        <v>390</v>
      </c>
      <c r="G220" s="199"/>
      <c r="H220" s="199"/>
      <c r="I220" s="202"/>
      <c r="J220" s="203">
        <f>BK220</f>
        <v>0</v>
      </c>
      <c r="K220" s="199"/>
      <c r="L220" s="204"/>
      <c r="M220" s="205"/>
      <c r="N220" s="206"/>
      <c r="O220" s="206"/>
      <c r="P220" s="207">
        <v>0</v>
      </c>
      <c r="Q220" s="206"/>
      <c r="R220" s="207">
        <v>0</v>
      </c>
      <c r="S220" s="206"/>
      <c r="T220" s="208">
        <v>0</v>
      </c>
      <c r="AR220" s="209" t="s">
        <v>84</v>
      </c>
      <c r="AT220" s="210" t="s">
        <v>76</v>
      </c>
      <c r="AU220" s="210" t="s">
        <v>16</v>
      </c>
      <c r="AY220" s="209" t="s">
        <v>133</v>
      </c>
      <c r="BK220" s="211">
        <v>0</v>
      </c>
    </row>
    <row r="221" spans="2:63" s="10" customFormat="1" ht="25.9" customHeight="1">
      <c r="B221" s="198"/>
      <c r="C221" s="199"/>
      <c r="D221" s="200" t="s">
        <v>76</v>
      </c>
      <c r="E221" s="201" t="s">
        <v>241</v>
      </c>
      <c r="F221" s="201" t="s">
        <v>391</v>
      </c>
      <c r="G221" s="199"/>
      <c r="H221" s="199"/>
      <c r="I221" s="202"/>
      <c r="J221" s="203">
        <f>BK221</f>
        <v>0</v>
      </c>
      <c r="K221" s="199"/>
      <c r="L221" s="204"/>
      <c r="M221" s="205"/>
      <c r="N221" s="206"/>
      <c r="O221" s="206"/>
      <c r="P221" s="207">
        <v>0</v>
      </c>
      <c r="Q221" s="206"/>
      <c r="R221" s="207">
        <v>0</v>
      </c>
      <c r="S221" s="206"/>
      <c r="T221" s="208">
        <v>0</v>
      </c>
      <c r="AR221" s="209" t="s">
        <v>84</v>
      </c>
      <c r="AT221" s="210" t="s">
        <v>76</v>
      </c>
      <c r="AU221" s="210" t="s">
        <v>16</v>
      </c>
      <c r="AY221" s="209" t="s">
        <v>133</v>
      </c>
      <c r="BK221" s="211">
        <v>0</v>
      </c>
    </row>
    <row r="222" spans="2:63" s="10" customFormat="1" ht="25.9" customHeight="1">
      <c r="B222" s="198"/>
      <c r="C222" s="199"/>
      <c r="D222" s="200" t="s">
        <v>76</v>
      </c>
      <c r="E222" s="201" t="s">
        <v>392</v>
      </c>
      <c r="F222" s="201" t="s">
        <v>393</v>
      </c>
      <c r="G222" s="199"/>
      <c r="H222" s="199"/>
      <c r="I222" s="202"/>
      <c r="J222" s="203">
        <f>BK222</f>
        <v>0</v>
      </c>
      <c r="K222" s="199"/>
      <c r="L222" s="204"/>
      <c r="M222" s="205"/>
      <c r="N222" s="206"/>
      <c r="O222" s="206"/>
      <c r="P222" s="207">
        <f>P223</f>
        <v>0</v>
      </c>
      <c r="Q222" s="206"/>
      <c r="R222" s="207">
        <f>R223</f>
        <v>0</v>
      </c>
      <c r="S222" s="206"/>
      <c r="T222" s="208">
        <f>T223</f>
        <v>0</v>
      </c>
      <c r="AR222" s="209" t="s">
        <v>84</v>
      </c>
      <c r="AT222" s="210" t="s">
        <v>76</v>
      </c>
      <c r="AU222" s="210" t="s">
        <v>16</v>
      </c>
      <c r="AY222" s="209" t="s">
        <v>133</v>
      </c>
      <c r="BK222" s="211">
        <f>BK223</f>
        <v>0</v>
      </c>
    </row>
    <row r="223" spans="2:65" s="1" customFormat="1" ht="16.5" customHeight="1">
      <c r="B223" s="35"/>
      <c r="C223" s="212" t="s">
        <v>394</v>
      </c>
      <c r="D223" s="212" t="s">
        <v>135</v>
      </c>
      <c r="E223" s="213" t="s">
        <v>395</v>
      </c>
      <c r="F223" s="214" t="s">
        <v>396</v>
      </c>
      <c r="G223" s="215" t="s">
        <v>229</v>
      </c>
      <c r="H223" s="216">
        <v>3073.697</v>
      </c>
      <c r="I223" s="217"/>
      <c r="J223" s="218">
        <f>ROUND(I223*H223,2)</f>
        <v>0</v>
      </c>
      <c r="K223" s="214" t="s">
        <v>1</v>
      </c>
      <c r="L223" s="40"/>
      <c r="M223" s="219" t="s">
        <v>1</v>
      </c>
      <c r="N223" s="220" t="s">
        <v>42</v>
      </c>
      <c r="O223" s="83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AR223" s="223" t="s">
        <v>139</v>
      </c>
      <c r="AT223" s="223" t="s">
        <v>135</v>
      </c>
      <c r="AU223" s="223" t="s">
        <v>84</v>
      </c>
      <c r="AY223" s="14" t="s">
        <v>133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4" t="s">
        <v>84</v>
      </c>
      <c r="BK223" s="224">
        <f>ROUND(I223*H223,2)</f>
        <v>0</v>
      </c>
      <c r="BL223" s="14" t="s">
        <v>139</v>
      </c>
      <c r="BM223" s="223" t="s">
        <v>397</v>
      </c>
    </row>
    <row r="224" spans="2:63" s="10" customFormat="1" ht="25.9" customHeight="1">
      <c r="B224" s="198"/>
      <c r="C224" s="199"/>
      <c r="D224" s="200" t="s">
        <v>76</v>
      </c>
      <c r="E224" s="201" t="s">
        <v>398</v>
      </c>
      <c r="F224" s="201" t="s">
        <v>399</v>
      </c>
      <c r="G224" s="199"/>
      <c r="H224" s="199"/>
      <c r="I224" s="202"/>
      <c r="J224" s="203">
        <f>BK224</f>
        <v>0</v>
      </c>
      <c r="K224" s="199"/>
      <c r="L224" s="204"/>
      <c r="M224" s="205"/>
      <c r="N224" s="206"/>
      <c r="O224" s="206"/>
      <c r="P224" s="207">
        <f>SUM(P225:P234)</f>
        <v>0</v>
      </c>
      <c r="Q224" s="206"/>
      <c r="R224" s="207">
        <f>SUM(R225:R234)</f>
        <v>81.67942</v>
      </c>
      <c r="S224" s="206"/>
      <c r="T224" s="208">
        <f>SUM(T225:T234)</f>
        <v>0</v>
      </c>
      <c r="AR224" s="209" t="s">
        <v>84</v>
      </c>
      <c r="AT224" s="210" t="s">
        <v>76</v>
      </c>
      <c r="AU224" s="210" t="s">
        <v>16</v>
      </c>
      <c r="AY224" s="209" t="s">
        <v>133</v>
      </c>
      <c r="BK224" s="211">
        <f>SUM(BK225:BK234)</f>
        <v>0</v>
      </c>
    </row>
    <row r="225" spans="2:65" s="1" customFormat="1" ht="24" customHeight="1">
      <c r="B225" s="35"/>
      <c r="C225" s="212" t="s">
        <v>400</v>
      </c>
      <c r="D225" s="212" t="s">
        <v>135</v>
      </c>
      <c r="E225" s="213" t="s">
        <v>401</v>
      </c>
      <c r="F225" s="214" t="s">
        <v>402</v>
      </c>
      <c r="G225" s="215" t="s">
        <v>176</v>
      </c>
      <c r="H225" s="216">
        <v>255.34</v>
      </c>
      <c r="I225" s="217"/>
      <c r="J225" s="218">
        <f>ROUND(I225*H225,2)</f>
        <v>0</v>
      </c>
      <c r="K225" s="214" t="s">
        <v>1</v>
      </c>
      <c r="L225" s="40"/>
      <c r="M225" s="219" t="s">
        <v>1</v>
      </c>
      <c r="N225" s="220" t="s">
        <v>42</v>
      </c>
      <c r="O225" s="83"/>
      <c r="P225" s="221">
        <f>O225*H225</f>
        <v>0</v>
      </c>
      <c r="Q225" s="221">
        <v>0.167</v>
      </c>
      <c r="R225" s="221">
        <f>Q225*H225</f>
        <v>42.641780000000004</v>
      </c>
      <c r="S225" s="221">
        <v>0</v>
      </c>
      <c r="T225" s="222">
        <f>S225*H225</f>
        <v>0</v>
      </c>
      <c r="AR225" s="223" t="s">
        <v>168</v>
      </c>
      <c r="AT225" s="223" t="s">
        <v>135</v>
      </c>
      <c r="AU225" s="223" t="s">
        <v>84</v>
      </c>
      <c r="AY225" s="14" t="s">
        <v>133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4" t="s">
        <v>84</v>
      </c>
      <c r="BK225" s="224">
        <f>ROUND(I225*H225,2)</f>
        <v>0</v>
      </c>
      <c r="BL225" s="14" t="s">
        <v>168</v>
      </c>
      <c r="BM225" s="223" t="s">
        <v>403</v>
      </c>
    </row>
    <row r="226" spans="2:51" s="11" customFormat="1" ht="12">
      <c r="B226" s="225"/>
      <c r="C226" s="226"/>
      <c r="D226" s="227" t="s">
        <v>152</v>
      </c>
      <c r="E226" s="228" t="s">
        <v>1</v>
      </c>
      <c r="F226" s="229" t="s">
        <v>404</v>
      </c>
      <c r="G226" s="226"/>
      <c r="H226" s="230">
        <v>255.34</v>
      </c>
      <c r="I226" s="231"/>
      <c r="J226" s="226"/>
      <c r="K226" s="226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152</v>
      </c>
      <c r="AU226" s="236" t="s">
        <v>84</v>
      </c>
      <c r="AV226" s="11" t="s">
        <v>86</v>
      </c>
      <c r="AW226" s="11" t="s">
        <v>33</v>
      </c>
      <c r="AX226" s="11" t="s">
        <v>84</v>
      </c>
      <c r="AY226" s="236" t="s">
        <v>133</v>
      </c>
    </row>
    <row r="227" spans="2:65" s="1" customFormat="1" ht="16.5" customHeight="1">
      <c r="B227" s="35"/>
      <c r="C227" s="212" t="s">
        <v>405</v>
      </c>
      <c r="D227" s="212" t="s">
        <v>135</v>
      </c>
      <c r="E227" s="213" t="s">
        <v>406</v>
      </c>
      <c r="F227" s="214" t="s">
        <v>407</v>
      </c>
      <c r="G227" s="215" t="s">
        <v>144</v>
      </c>
      <c r="H227" s="216">
        <v>3</v>
      </c>
      <c r="I227" s="217"/>
      <c r="J227" s="218">
        <f>ROUND(I227*H227,2)</f>
        <v>0</v>
      </c>
      <c r="K227" s="214" t="s">
        <v>1</v>
      </c>
      <c r="L227" s="40"/>
      <c r="M227" s="219" t="s">
        <v>1</v>
      </c>
      <c r="N227" s="220" t="s">
        <v>42</v>
      </c>
      <c r="O227" s="83"/>
      <c r="P227" s="221">
        <f>O227*H227</f>
        <v>0</v>
      </c>
      <c r="Q227" s="221">
        <v>0.051</v>
      </c>
      <c r="R227" s="221">
        <f>Q227*H227</f>
        <v>0.153</v>
      </c>
      <c r="S227" s="221">
        <v>0</v>
      </c>
      <c r="T227" s="222">
        <f>S227*H227</f>
        <v>0</v>
      </c>
      <c r="AR227" s="223" t="s">
        <v>168</v>
      </c>
      <c r="AT227" s="223" t="s">
        <v>135</v>
      </c>
      <c r="AU227" s="223" t="s">
        <v>84</v>
      </c>
      <c r="AY227" s="14" t="s">
        <v>133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4" t="s">
        <v>84</v>
      </c>
      <c r="BK227" s="224">
        <f>ROUND(I227*H227,2)</f>
        <v>0</v>
      </c>
      <c r="BL227" s="14" t="s">
        <v>168</v>
      </c>
      <c r="BM227" s="223" t="s">
        <v>408</v>
      </c>
    </row>
    <row r="228" spans="2:65" s="1" customFormat="1" ht="16.5" customHeight="1">
      <c r="B228" s="35"/>
      <c r="C228" s="212" t="s">
        <v>409</v>
      </c>
      <c r="D228" s="212" t="s">
        <v>135</v>
      </c>
      <c r="E228" s="213" t="s">
        <v>410</v>
      </c>
      <c r="F228" s="214" t="s">
        <v>411</v>
      </c>
      <c r="G228" s="215" t="s">
        <v>144</v>
      </c>
      <c r="H228" s="216">
        <v>3</v>
      </c>
      <c r="I228" s="217"/>
      <c r="J228" s="218">
        <f>ROUND(I228*H228,2)</f>
        <v>0</v>
      </c>
      <c r="K228" s="214" t="s">
        <v>1</v>
      </c>
      <c r="L228" s="40"/>
      <c r="M228" s="219" t="s">
        <v>1</v>
      </c>
      <c r="N228" s="220" t="s">
        <v>42</v>
      </c>
      <c r="O228" s="83"/>
      <c r="P228" s="221">
        <f>O228*H228</f>
        <v>0</v>
      </c>
      <c r="Q228" s="221">
        <v>0.051</v>
      </c>
      <c r="R228" s="221">
        <f>Q228*H228</f>
        <v>0.153</v>
      </c>
      <c r="S228" s="221">
        <v>0</v>
      </c>
      <c r="T228" s="222">
        <f>S228*H228</f>
        <v>0</v>
      </c>
      <c r="AR228" s="223" t="s">
        <v>168</v>
      </c>
      <c r="AT228" s="223" t="s">
        <v>135</v>
      </c>
      <c r="AU228" s="223" t="s">
        <v>84</v>
      </c>
      <c r="AY228" s="14" t="s">
        <v>133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4" t="s">
        <v>84</v>
      </c>
      <c r="BK228" s="224">
        <f>ROUND(I228*H228,2)</f>
        <v>0</v>
      </c>
      <c r="BL228" s="14" t="s">
        <v>168</v>
      </c>
      <c r="BM228" s="223" t="s">
        <v>412</v>
      </c>
    </row>
    <row r="229" spans="2:65" s="1" customFormat="1" ht="16.5" customHeight="1">
      <c r="B229" s="35"/>
      <c r="C229" s="237" t="s">
        <v>413</v>
      </c>
      <c r="D229" s="237" t="s">
        <v>414</v>
      </c>
      <c r="E229" s="238" t="s">
        <v>415</v>
      </c>
      <c r="F229" s="239" t="s">
        <v>416</v>
      </c>
      <c r="G229" s="240" t="s">
        <v>176</v>
      </c>
      <c r="H229" s="241">
        <v>75.52</v>
      </c>
      <c r="I229" s="242"/>
      <c r="J229" s="243">
        <f>ROUND(I229*H229,2)</f>
        <v>0</v>
      </c>
      <c r="K229" s="239" t="s">
        <v>1</v>
      </c>
      <c r="L229" s="244"/>
      <c r="M229" s="245" t="s">
        <v>1</v>
      </c>
      <c r="N229" s="246" t="s">
        <v>42</v>
      </c>
      <c r="O229" s="83"/>
      <c r="P229" s="221">
        <f>O229*H229</f>
        <v>0</v>
      </c>
      <c r="Q229" s="221">
        <v>0.161</v>
      </c>
      <c r="R229" s="221">
        <f>Q229*H229</f>
        <v>12.158719999999999</v>
      </c>
      <c r="S229" s="221">
        <v>0</v>
      </c>
      <c r="T229" s="222">
        <f>S229*H229</f>
        <v>0</v>
      </c>
      <c r="AR229" s="223" t="s">
        <v>303</v>
      </c>
      <c r="AT229" s="223" t="s">
        <v>414</v>
      </c>
      <c r="AU229" s="223" t="s">
        <v>84</v>
      </c>
      <c r="AY229" s="14" t="s">
        <v>133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4" t="s">
        <v>84</v>
      </c>
      <c r="BK229" s="224">
        <f>ROUND(I229*H229,2)</f>
        <v>0</v>
      </c>
      <c r="BL229" s="14" t="s">
        <v>168</v>
      </c>
      <c r="BM229" s="223" t="s">
        <v>417</v>
      </c>
    </row>
    <row r="230" spans="2:51" s="11" customFormat="1" ht="12">
      <c r="B230" s="225"/>
      <c r="C230" s="226"/>
      <c r="D230" s="227" t="s">
        <v>152</v>
      </c>
      <c r="E230" s="228" t="s">
        <v>1</v>
      </c>
      <c r="F230" s="229" t="s">
        <v>418</v>
      </c>
      <c r="G230" s="226"/>
      <c r="H230" s="230">
        <v>75.52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152</v>
      </c>
      <c r="AU230" s="236" t="s">
        <v>84</v>
      </c>
      <c r="AV230" s="11" t="s">
        <v>86</v>
      </c>
      <c r="AW230" s="11" t="s">
        <v>33</v>
      </c>
      <c r="AX230" s="11" t="s">
        <v>84</v>
      </c>
      <c r="AY230" s="236" t="s">
        <v>133</v>
      </c>
    </row>
    <row r="231" spans="2:65" s="1" customFormat="1" ht="16.5" customHeight="1">
      <c r="B231" s="35"/>
      <c r="C231" s="237" t="s">
        <v>389</v>
      </c>
      <c r="D231" s="237" t="s">
        <v>414</v>
      </c>
      <c r="E231" s="238" t="s">
        <v>419</v>
      </c>
      <c r="F231" s="239" t="s">
        <v>420</v>
      </c>
      <c r="G231" s="240" t="s">
        <v>176</v>
      </c>
      <c r="H231" s="241">
        <v>21.28</v>
      </c>
      <c r="I231" s="242"/>
      <c r="J231" s="243">
        <f>ROUND(I231*H231,2)</f>
        <v>0</v>
      </c>
      <c r="K231" s="239" t="s">
        <v>1</v>
      </c>
      <c r="L231" s="244"/>
      <c r="M231" s="245" t="s">
        <v>1</v>
      </c>
      <c r="N231" s="246" t="s">
        <v>42</v>
      </c>
      <c r="O231" s="83"/>
      <c r="P231" s="221">
        <f>O231*H231</f>
        <v>0</v>
      </c>
      <c r="Q231" s="221">
        <v>0.161</v>
      </c>
      <c r="R231" s="221">
        <f>Q231*H231</f>
        <v>3.4260800000000002</v>
      </c>
      <c r="S231" s="221">
        <v>0</v>
      </c>
      <c r="T231" s="222">
        <f>S231*H231</f>
        <v>0</v>
      </c>
      <c r="AR231" s="223" t="s">
        <v>303</v>
      </c>
      <c r="AT231" s="223" t="s">
        <v>414</v>
      </c>
      <c r="AU231" s="223" t="s">
        <v>84</v>
      </c>
      <c r="AY231" s="14" t="s">
        <v>133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4" t="s">
        <v>84</v>
      </c>
      <c r="BK231" s="224">
        <f>ROUND(I231*H231,2)</f>
        <v>0</v>
      </c>
      <c r="BL231" s="14" t="s">
        <v>168</v>
      </c>
      <c r="BM231" s="223" t="s">
        <v>421</v>
      </c>
    </row>
    <row r="232" spans="2:51" s="11" customFormat="1" ht="12">
      <c r="B232" s="225"/>
      <c r="C232" s="226"/>
      <c r="D232" s="227" t="s">
        <v>152</v>
      </c>
      <c r="E232" s="228" t="s">
        <v>1</v>
      </c>
      <c r="F232" s="229" t="s">
        <v>422</v>
      </c>
      <c r="G232" s="226"/>
      <c r="H232" s="230">
        <v>21.28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AT232" s="236" t="s">
        <v>152</v>
      </c>
      <c r="AU232" s="236" t="s">
        <v>84</v>
      </c>
      <c r="AV232" s="11" t="s">
        <v>86</v>
      </c>
      <c r="AW232" s="11" t="s">
        <v>33</v>
      </c>
      <c r="AX232" s="11" t="s">
        <v>84</v>
      </c>
      <c r="AY232" s="236" t="s">
        <v>133</v>
      </c>
    </row>
    <row r="233" spans="2:65" s="1" customFormat="1" ht="24" customHeight="1">
      <c r="B233" s="35"/>
      <c r="C233" s="237" t="s">
        <v>423</v>
      </c>
      <c r="D233" s="237" t="s">
        <v>414</v>
      </c>
      <c r="E233" s="238" t="s">
        <v>424</v>
      </c>
      <c r="F233" s="239" t="s">
        <v>425</v>
      </c>
      <c r="G233" s="240" t="s">
        <v>176</v>
      </c>
      <c r="H233" s="241">
        <v>158.54</v>
      </c>
      <c r="I233" s="242"/>
      <c r="J233" s="243">
        <f>ROUND(I233*H233,2)</f>
        <v>0</v>
      </c>
      <c r="K233" s="239" t="s">
        <v>1</v>
      </c>
      <c r="L233" s="244"/>
      <c r="M233" s="245" t="s">
        <v>1</v>
      </c>
      <c r="N233" s="246" t="s">
        <v>42</v>
      </c>
      <c r="O233" s="83"/>
      <c r="P233" s="221">
        <f>O233*H233</f>
        <v>0</v>
      </c>
      <c r="Q233" s="221">
        <v>0.146</v>
      </c>
      <c r="R233" s="221">
        <f>Q233*H233</f>
        <v>23.146839999999997</v>
      </c>
      <c r="S233" s="221">
        <v>0</v>
      </c>
      <c r="T233" s="222">
        <f>S233*H233</f>
        <v>0</v>
      </c>
      <c r="AR233" s="223" t="s">
        <v>303</v>
      </c>
      <c r="AT233" s="223" t="s">
        <v>414</v>
      </c>
      <c r="AU233" s="223" t="s">
        <v>84</v>
      </c>
      <c r="AY233" s="14" t="s">
        <v>133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4" t="s">
        <v>84</v>
      </c>
      <c r="BK233" s="224">
        <f>ROUND(I233*H233,2)</f>
        <v>0</v>
      </c>
      <c r="BL233" s="14" t="s">
        <v>168</v>
      </c>
      <c r="BM233" s="223" t="s">
        <v>426</v>
      </c>
    </row>
    <row r="234" spans="2:51" s="11" customFormat="1" ht="12">
      <c r="B234" s="225"/>
      <c r="C234" s="226"/>
      <c r="D234" s="227" t="s">
        <v>152</v>
      </c>
      <c r="E234" s="228" t="s">
        <v>1</v>
      </c>
      <c r="F234" s="229" t="s">
        <v>427</v>
      </c>
      <c r="G234" s="226"/>
      <c r="H234" s="230">
        <v>158.54</v>
      </c>
      <c r="I234" s="231"/>
      <c r="J234" s="226"/>
      <c r="K234" s="226"/>
      <c r="L234" s="232"/>
      <c r="M234" s="247"/>
      <c r="N234" s="248"/>
      <c r="O234" s="248"/>
      <c r="P234" s="248"/>
      <c r="Q234" s="248"/>
      <c r="R234" s="248"/>
      <c r="S234" s="248"/>
      <c r="T234" s="249"/>
      <c r="AT234" s="236" t="s">
        <v>152</v>
      </c>
      <c r="AU234" s="236" t="s">
        <v>84</v>
      </c>
      <c r="AV234" s="11" t="s">
        <v>86</v>
      </c>
      <c r="AW234" s="11" t="s">
        <v>33</v>
      </c>
      <c r="AX234" s="11" t="s">
        <v>84</v>
      </c>
      <c r="AY234" s="236" t="s">
        <v>133</v>
      </c>
    </row>
    <row r="235" spans="2:12" s="1" customFormat="1" ht="6.95" customHeight="1">
      <c r="B235" s="58"/>
      <c r="C235" s="59"/>
      <c r="D235" s="59"/>
      <c r="E235" s="59"/>
      <c r="F235" s="59"/>
      <c r="G235" s="59"/>
      <c r="H235" s="59"/>
      <c r="I235" s="170"/>
      <c r="J235" s="59"/>
      <c r="K235" s="59"/>
      <c r="L235" s="40"/>
    </row>
  </sheetData>
  <sheetProtection password="CC35" sheet="1" objects="1" scenarios="1" formatColumns="0" formatRows="0" autoFilter="0"/>
  <autoFilter ref="C125:K234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89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86</v>
      </c>
    </row>
    <row r="4" spans="2:46" ht="24.95" customHeight="1">
      <c r="B4" s="17"/>
      <c r="D4" s="132" t="s">
        <v>99</v>
      </c>
      <c r="L4" s="17"/>
      <c r="M4" s="133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34" t="s">
        <v>17</v>
      </c>
      <c r="L6" s="17"/>
    </row>
    <row r="7" spans="2:12" ht="16.5" customHeight="1">
      <c r="B7" s="17"/>
      <c r="E7" s="135" t="str">
        <f>'Rekapitulace stavby'!K6</f>
        <v>Cyklostezka ve Studénce</v>
      </c>
      <c r="F7" s="134"/>
      <c r="G7" s="134"/>
      <c r="H7" s="134"/>
      <c r="L7" s="17"/>
    </row>
    <row r="8" spans="2:12" s="1" customFormat="1" ht="12" customHeight="1">
      <c r="B8" s="40"/>
      <c r="D8" s="134" t="s">
        <v>100</v>
      </c>
      <c r="I8" s="136"/>
      <c r="L8" s="40"/>
    </row>
    <row r="9" spans="2:12" s="1" customFormat="1" ht="36.95" customHeight="1">
      <c r="B9" s="40"/>
      <c r="E9" s="137" t="s">
        <v>428</v>
      </c>
      <c r="F9" s="1"/>
      <c r="G9" s="1"/>
      <c r="H9" s="1"/>
      <c r="I9" s="136"/>
      <c r="L9" s="40"/>
    </row>
    <row r="10" spans="2:12" s="1" customFormat="1" ht="12">
      <c r="B10" s="40"/>
      <c r="I10" s="136"/>
      <c r="L10" s="40"/>
    </row>
    <row r="11" spans="2:12" s="1" customFormat="1" ht="12" customHeight="1">
      <c r="B11" s="40"/>
      <c r="D11" s="134" t="s">
        <v>19</v>
      </c>
      <c r="F11" s="138" t="s">
        <v>1</v>
      </c>
      <c r="I11" s="139" t="s">
        <v>20</v>
      </c>
      <c r="J11" s="138" t="s">
        <v>1</v>
      </c>
      <c r="L11" s="40"/>
    </row>
    <row r="12" spans="2:12" s="1" customFormat="1" ht="12" customHeight="1">
      <c r="B12" s="40"/>
      <c r="D12" s="134" t="s">
        <v>21</v>
      </c>
      <c r="F12" s="138" t="s">
        <v>102</v>
      </c>
      <c r="I12" s="139" t="s">
        <v>23</v>
      </c>
      <c r="J12" s="140" t="str">
        <f>'Rekapitulace stavby'!AN8</f>
        <v>27. 4. 2017</v>
      </c>
      <c r="L12" s="40"/>
    </row>
    <row r="13" spans="2:12" s="1" customFormat="1" ht="10.8" customHeight="1">
      <c r="B13" s="40"/>
      <c r="I13" s="136"/>
      <c r="L13" s="40"/>
    </row>
    <row r="14" spans="2:12" s="1" customFormat="1" ht="12" customHeight="1">
      <c r="B14" s="40"/>
      <c r="D14" s="134" t="s">
        <v>25</v>
      </c>
      <c r="I14" s="139" t="s">
        <v>26</v>
      </c>
      <c r="J14" s="138" t="s">
        <v>1</v>
      </c>
      <c r="L14" s="40"/>
    </row>
    <row r="15" spans="2:12" s="1" customFormat="1" ht="18" customHeight="1">
      <c r="B15" s="40"/>
      <c r="E15" s="138" t="s">
        <v>28</v>
      </c>
      <c r="I15" s="139" t="s">
        <v>29</v>
      </c>
      <c r="J15" s="138" t="s">
        <v>1</v>
      </c>
      <c r="L15" s="40"/>
    </row>
    <row r="16" spans="2:12" s="1" customFormat="1" ht="6.95" customHeight="1">
      <c r="B16" s="40"/>
      <c r="I16" s="136"/>
      <c r="L16" s="40"/>
    </row>
    <row r="17" spans="2:12" s="1" customFormat="1" ht="12" customHeight="1">
      <c r="B17" s="40"/>
      <c r="D17" s="134" t="s">
        <v>30</v>
      </c>
      <c r="I17" s="139" t="s">
        <v>26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38"/>
      <c r="G18" s="138"/>
      <c r="H18" s="138"/>
      <c r="I18" s="139" t="s">
        <v>29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36"/>
      <c r="L19" s="40"/>
    </row>
    <row r="20" spans="2:12" s="1" customFormat="1" ht="12" customHeight="1">
      <c r="B20" s="40"/>
      <c r="D20" s="134" t="s">
        <v>32</v>
      </c>
      <c r="I20" s="139" t="s">
        <v>26</v>
      </c>
      <c r="J20" s="138" t="s">
        <v>1</v>
      </c>
      <c r="L20" s="40"/>
    </row>
    <row r="21" spans="2:12" s="1" customFormat="1" ht="18" customHeight="1">
      <c r="B21" s="40"/>
      <c r="E21" s="138" t="s">
        <v>103</v>
      </c>
      <c r="I21" s="139" t="s">
        <v>29</v>
      </c>
      <c r="J21" s="138" t="s">
        <v>1</v>
      </c>
      <c r="L21" s="40"/>
    </row>
    <row r="22" spans="2:12" s="1" customFormat="1" ht="6.95" customHeight="1">
      <c r="B22" s="40"/>
      <c r="I22" s="136"/>
      <c r="L22" s="40"/>
    </row>
    <row r="23" spans="2:12" s="1" customFormat="1" ht="12" customHeight="1">
      <c r="B23" s="40"/>
      <c r="D23" s="134" t="s">
        <v>34</v>
      </c>
      <c r="I23" s="139" t="s">
        <v>26</v>
      </c>
      <c r="J23" s="138" t="s">
        <v>1</v>
      </c>
      <c r="L23" s="40"/>
    </row>
    <row r="24" spans="2:12" s="1" customFormat="1" ht="18" customHeight="1">
      <c r="B24" s="40"/>
      <c r="E24" s="138" t="s">
        <v>35</v>
      </c>
      <c r="I24" s="139" t="s">
        <v>29</v>
      </c>
      <c r="J24" s="138" t="s">
        <v>1</v>
      </c>
      <c r="L24" s="40"/>
    </row>
    <row r="25" spans="2:12" s="1" customFormat="1" ht="6.95" customHeight="1">
      <c r="B25" s="40"/>
      <c r="I25" s="136"/>
      <c r="L25" s="40"/>
    </row>
    <row r="26" spans="2:12" s="1" customFormat="1" ht="12" customHeight="1">
      <c r="B26" s="40"/>
      <c r="D26" s="134" t="s">
        <v>36</v>
      </c>
      <c r="I26" s="136"/>
      <c r="L26" s="40"/>
    </row>
    <row r="27" spans="2:12" s="7" customFormat="1" ht="16.5" customHeight="1">
      <c r="B27" s="141"/>
      <c r="E27" s="142" t="s">
        <v>1</v>
      </c>
      <c r="F27" s="142"/>
      <c r="G27" s="142"/>
      <c r="H27" s="142"/>
      <c r="I27" s="143"/>
      <c r="L27" s="141"/>
    </row>
    <row r="28" spans="2:12" s="1" customFormat="1" ht="6.95" customHeight="1">
      <c r="B28" s="40"/>
      <c r="I28" s="136"/>
      <c r="L28" s="40"/>
    </row>
    <row r="29" spans="2:12" s="1" customFormat="1" ht="6.95" customHeight="1">
      <c r="B29" s="40"/>
      <c r="D29" s="75"/>
      <c r="E29" s="75"/>
      <c r="F29" s="75"/>
      <c r="G29" s="75"/>
      <c r="H29" s="75"/>
      <c r="I29" s="144"/>
      <c r="J29" s="75"/>
      <c r="K29" s="75"/>
      <c r="L29" s="40"/>
    </row>
    <row r="30" spans="2:12" s="1" customFormat="1" ht="25.4" customHeight="1">
      <c r="B30" s="40"/>
      <c r="D30" s="145" t="s">
        <v>37</v>
      </c>
      <c r="I30" s="136"/>
      <c r="J30" s="146">
        <f>ROUND(J118,2)</f>
        <v>0</v>
      </c>
      <c r="L30" s="40"/>
    </row>
    <row r="31" spans="2:12" s="1" customFormat="1" ht="6.95" customHeight="1">
      <c r="B31" s="40"/>
      <c r="D31" s="75"/>
      <c r="E31" s="75"/>
      <c r="F31" s="75"/>
      <c r="G31" s="75"/>
      <c r="H31" s="75"/>
      <c r="I31" s="144"/>
      <c r="J31" s="75"/>
      <c r="K31" s="75"/>
      <c r="L31" s="40"/>
    </row>
    <row r="32" spans="2:12" s="1" customFormat="1" ht="14.4" customHeight="1">
      <c r="B32" s="40"/>
      <c r="F32" s="147" t="s">
        <v>39</v>
      </c>
      <c r="I32" s="148" t="s">
        <v>38</v>
      </c>
      <c r="J32" s="147" t="s">
        <v>40</v>
      </c>
      <c r="L32" s="40"/>
    </row>
    <row r="33" spans="2:12" s="1" customFormat="1" ht="14.4" customHeight="1">
      <c r="B33" s="40"/>
      <c r="D33" s="149" t="s">
        <v>41</v>
      </c>
      <c r="E33" s="134" t="s">
        <v>42</v>
      </c>
      <c r="F33" s="150">
        <f>ROUND((SUM(BE118:BE129)),2)</f>
        <v>0</v>
      </c>
      <c r="I33" s="151">
        <v>0.21</v>
      </c>
      <c r="J33" s="150">
        <f>ROUND(((SUM(BE118:BE129))*I33),2)</f>
        <v>0</v>
      </c>
      <c r="L33" s="40"/>
    </row>
    <row r="34" spans="2:12" s="1" customFormat="1" ht="14.4" customHeight="1">
      <c r="B34" s="40"/>
      <c r="E34" s="134" t="s">
        <v>43</v>
      </c>
      <c r="F34" s="150">
        <f>ROUND((SUM(BF118:BF129)),2)</f>
        <v>0</v>
      </c>
      <c r="I34" s="151">
        <v>0.15</v>
      </c>
      <c r="J34" s="150">
        <f>ROUND(((SUM(BF118:BF129))*I34),2)</f>
        <v>0</v>
      </c>
      <c r="L34" s="40"/>
    </row>
    <row r="35" spans="2:12" s="1" customFormat="1" ht="14.4" customHeight="1" hidden="1">
      <c r="B35" s="40"/>
      <c r="E35" s="134" t="s">
        <v>44</v>
      </c>
      <c r="F35" s="150">
        <f>ROUND((SUM(BG118:BG129)),2)</f>
        <v>0</v>
      </c>
      <c r="I35" s="151">
        <v>0.21</v>
      </c>
      <c r="J35" s="150">
        <f>0</f>
        <v>0</v>
      </c>
      <c r="L35" s="40"/>
    </row>
    <row r="36" spans="2:12" s="1" customFormat="1" ht="14.4" customHeight="1" hidden="1">
      <c r="B36" s="40"/>
      <c r="E36" s="134" t="s">
        <v>45</v>
      </c>
      <c r="F36" s="150">
        <f>ROUND((SUM(BH118:BH129)),2)</f>
        <v>0</v>
      </c>
      <c r="I36" s="151">
        <v>0.15</v>
      </c>
      <c r="J36" s="150">
        <f>0</f>
        <v>0</v>
      </c>
      <c r="L36" s="40"/>
    </row>
    <row r="37" spans="2:12" s="1" customFormat="1" ht="14.4" customHeight="1" hidden="1">
      <c r="B37" s="40"/>
      <c r="E37" s="134" t="s">
        <v>46</v>
      </c>
      <c r="F37" s="150">
        <f>ROUND((SUM(BI118:BI129)),2)</f>
        <v>0</v>
      </c>
      <c r="I37" s="151">
        <v>0</v>
      </c>
      <c r="J37" s="150">
        <f>0</f>
        <v>0</v>
      </c>
      <c r="L37" s="40"/>
    </row>
    <row r="38" spans="2:12" s="1" customFormat="1" ht="6.95" customHeight="1">
      <c r="B38" s="40"/>
      <c r="I38" s="136"/>
      <c r="L38" s="40"/>
    </row>
    <row r="39" spans="2:12" s="1" customFormat="1" ht="25.4" customHeight="1">
      <c r="B39" s="40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7"/>
      <c r="J39" s="158">
        <f>SUM(J30:J37)</f>
        <v>0</v>
      </c>
      <c r="K39" s="159"/>
      <c r="L39" s="40"/>
    </row>
    <row r="40" spans="2:12" s="1" customFormat="1" ht="14.4" customHeight="1">
      <c r="B40" s="40"/>
      <c r="I40" s="136"/>
      <c r="L40" s="40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40"/>
      <c r="D50" s="160" t="s">
        <v>50</v>
      </c>
      <c r="E50" s="161"/>
      <c r="F50" s="161"/>
      <c r="G50" s="160" t="s">
        <v>51</v>
      </c>
      <c r="H50" s="161"/>
      <c r="I50" s="162"/>
      <c r="J50" s="161"/>
      <c r="K50" s="161"/>
      <c r="L50" s="4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40"/>
      <c r="D61" s="163" t="s">
        <v>52</v>
      </c>
      <c r="E61" s="164"/>
      <c r="F61" s="165" t="s">
        <v>53</v>
      </c>
      <c r="G61" s="163" t="s">
        <v>52</v>
      </c>
      <c r="H61" s="164"/>
      <c r="I61" s="166"/>
      <c r="J61" s="167" t="s">
        <v>53</v>
      </c>
      <c r="K61" s="164"/>
      <c r="L61" s="40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40"/>
      <c r="D65" s="160" t="s">
        <v>54</v>
      </c>
      <c r="E65" s="161"/>
      <c r="F65" s="161"/>
      <c r="G65" s="160" t="s">
        <v>55</v>
      </c>
      <c r="H65" s="161"/>
      <c r="I65" s="162"/>
      <c r="J65" s="161"/>
      <c r="K65" s="161"/>
      <c r="L65" s="40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40"/>
      <c r="D76" s="163" t="s">
        <v>52</v>
      </c>
      <c r="E76" s="164"/>
      <c r="F76" s="165" t="s">
        <v>53</v>
      </c>
      <c r="G76" s="163" t="s">
        <v>52</v>
      </c>
      <c r="H76" s="164"/>
      <c r="I76" s="166"/>
      <c r="J76" s="167" t="s">
        <v>53</v>
      </c>
      <c r="K76" s="164"/>
      <c r="L76" s="40"/>
    </row>
    <row r="77" spans="2:12" s="1" customFormat="1" ht="14.4" customHeight="1">
      <c r="B77" s="168"/>
      <c r="C77" s="169"/>
      <c r="D77" s="169"/>
      <c r="E77" s="169"/>
      <c r="F77" s="169"/>
      <c r="G77" s="169"/>
      <c r="H77" s="169"/>
      <c r="I77" s="170"/>
      <c r="J77" s="169"/>
      <c r="K77" s="169"/>
      <c r="L77" s="40"/>
    </row>
    <row r="81" spans="2:12" s="1" customFormat="1" ht="6.95" customHeight="1">
      <c r="B81" s="171"/>
      <c r="C81" s="172"/>
      <c r="D81" s="172"/>
      <c r="E81" s="172"/>
      <c r="F81" s="172"/>
      <c r="G81" s="172"/>
      <c r="H81" s="172"/>
      <c r="I81" s="173"/>
      <c r="J81" s="172"/>
      <c r="K81" s="172"/>
      <c r="L81" s="40"/>
    </row>
    <row r="82" spans="2:12" s="1" customFormat="1" ht="24.95" customHeight="1">
      <c r="B82" s="35"/>
      <c r="C82" s="20" t="s">
        <v>104</v>
      </c>
      <c r="D82" s="36"/>
      <c r="E82" s="36"/>
      <c r="F82" s="36"/>
      <c r="G82" s="36"/>
      <c r="H82" s="36"/>
      <c r="I82" s="136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6"/>
      <c r="J83" s="36"/>
      <c r="K83" s="36"/>
      <c r="L83" s="40"/>
    </row>
    <row r="84" spans="2:12" s="1" customFormat="1" ht="12" customHeight="1">
      <c r="B84" s="35"/>
      <c r="C84" s="29" t="s">
        <v>17</v>
      </c>
      <c r="D84" s="36"/>
      <c r="E84" s="36"/>
      <c r="F84" s="36"/>
      <c r="G84" s="36"/>
      <c r="H84" s="36"/>
      <c r="I84" s="136"/>
      <c r="J84" s="36"/>
      <c r="K84" s="36"/>
      <c r="L84" s="40"/>
    </row>
    <row r="85" spans="2:12" s="1" customFormat="1" ht="16.5" customHeight="1">
      <c r="B85" s="35"/>
      <c r="C85" s="36"/>
      <c r="D85" s="36"/>
      <c r="E85" s="174" t="str">
        <f>E7</f>
        <v>Cyklostezka ve Studénce</v>
      </c>
      <c r="F85" s="29"/>
      <c r="G85" s="29"/>
      <c r="H85" s="29"/>
      <c r="I85" s="136"/>
      <c r="J85" s="36"/>
      <c r="K85" s="36"/>
      <c r="L85" s="40"/>
    </row>
    <row r="86" spans="2:12" s="1" customFormat="1" ht="12" customHeight="1">
      <c r="B86" s="35"/>
      <c r="C86" s="29" t="s">
        <v>100</v>
      </c>
      <c r="D86" s="36"/>
      <c r="E86" s="36"/>
      <c r="F86" s="36"/>
      <c r="G86" s="36"/>
      <c r="H86" s="36"/>
      <c r="I86" s="136"/>
      <c r="J86" s="36"/>
      <c r="K86" s="36"/>
      <c r="L86" s="40"/>
    </row>
    <row r="87" spans="2:12" s="1" customFormat="1" ht="16.5" customHeight="1">
      <c r="B87" s="35"/>
      <c r="C87" s="36"/>
      <c r="D87" s="36"/>
      <c r="E87" s="68" t="str">
        <f>E9</f>
        <v>SO02 - Cyklotrasa</v>
      </c>
      <c r="F87" s="36"/>
      <c r="G87" s="36"/>
      <c r="H87" s="36"/>
      <c r="I87" s="136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6"/>
      <c r="J88" s="36"/>
      <c r="K88" s="36"/>
      <c r="L88" s="40"/>
    </row>
    <row r="89" spans="2:12" s="1" customFormat="1" ht="12" customHeight="1">
      <c r="B89" s="35"/>
      <c r="C89" s="29" t="s">
        <v>21</v>
      </c>
      <c r="D89" s="36"/>
      <c r="E89" s="36"/>
      <c r="F89" s="24" t="str">
        <f>F12</f>
        <v>Studénka</v>
      </c>
      <c r="G89" s="36"/>
      <c r="H89" s="36"/>
      <c r="I89" s="139" t="s">
        <v>23</v>
      </c>
      <c r="J89" s="71" t="str">
        <f>IF(J12="","",J12)</f>
        <v>27. 4. 2017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6"/>
      <c r="J90" s="36"/>
      <c r="K90" s="36"/>
      <c r="L90" s="40"/>
    </row>
    <row r="91" spans="2:12" s="1" customFormat="1" ht="15.15" customHeight="1">
      <c r="B91" s="35"/>
      <c r="C91" s="29" t="s">
        <v>25</v>
      </c>
      <c r="D91" s="36"/>
      <c r="E91" s="36"/>
      <c r="F91" s="24" t="str">
        <f>E15</f>
        <v>Město Sudénka</v>
      </c>
      <c r="G91" s="36"/>
      <c r="H91" s="36"/>
      <c r="I91" s="139" t="s">
        <v>32</v>
      </c>
      <c r="J91" s="33" t="str">
        <f>E21</f>
        <v xml:space="preserve"> Ing. Jan Krupička</v>
      </c>
      <c r="K91" s="36"/>
      <c r="L91" s="40"/>
    </row>
    <row r="92" spans="2:12" s="1" customFormat="1" ht="15.15" customHeight="1">
      <c r="B92" s="35"/>
      <c r="C92" s="29" t="s">
        <v>30</v>
      </c>
      <c r="D92" s="36"/>
      <c r="E92" s="36"/>
      <c r="F92" s="24" t="str">
        <f>IF(E18="","",E18)</f>
        <v>Vyplň údaj</v>
      </c>
      <c r="G92" s="36"/>
      <c r="H92" s="36"/>
      <c r="I92" s="139" t="s">
        <v>34</v>
      </c>
      <c r="J92" s="33" t="str">
        <f>E24</f>
        <v>Ing. Jan Krupička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6"/>
      <c r="J93" s="36"/>
      <c r="K93" s="36"/>
      <c r="L93" s="40"/>
    </row>
    <row r="94" spans="2:12" s="1" customFormat="1" ht="29.25" customHeight="1">
      <c r="B94" s="35"/>
      <c r="C94" s="175" t="s">
        <v>105</v>
      </c>
      <c r="D94" s="176"/>
      <c r="E94" s="176"/>
      <c r="F94" s="176"/>
      <c r="G94" s="176"/>
      <c r="H94" s="176"/>
      <c r="I94" s="177"/>
      <c r="J94" s="178" t="s">
        <v>106</v>
      </c>
      <c r="K94" s="176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6"/>
      <c r="J95" s="36"/>
      <c r="K95" s="36"/>
      <c r="L95" s="40"/>
    </row>
    <row r="96" spans="2:47" s="1" customFormat="1" ht="22.8" customHeight="1">
      <c r="B96" s="35"/>
      <c r="C96" s="179" t="s">
        <v>107</v>
      </c>
      <c r="D96" s="36"/>
      <c r="E96" s="36"/>
      <c r="F96" s="36"/>
      <c r="G96" s="36"/>
      <c r="H96" s="36"/>
      <c r="I96" s="136"/>
      <c r="J96" s="102">
        <f>J118</f>
        <v>0</v>
      </c>
      <c r="K96" s="36"/>
      <c r="L96" s="40"/>
      <c r="AU96" s="14" t="s">
        <v>108</v>
      </c>
    </row>
    <row r="97" spans="2:12" s="8" customFormat="1" ht="24.95" customHeight="1">
      <c r="B97" s="180"/>
      <c r="C97" s="181"/>
      <c r="D97" s="182" t="s">
        <v>109</v>
      </c>
      <c r="E97" s="183"/>
      <c r="F97" s="183"/>
      <c r="G97" s="183"/>
      <c r="H97" s="183"/>
      <c r="I97" s="184"/>
      <c r="J97" s="185">
        <f>J119</f>
        <v>0</v>
      </c>
      <c r="K97" s="181"/>
      <c r="L97" s="186"/>
    </row>
    <row r="98" spans="2:12" s="8" customFormat="1" ht="24.95" customHeight="1">
      <c r="B98" s="180"/>
      <c r="C98" s="181"/>
      <c r="D98" s="182" t="s">
        <v>113</v>
      </c>
      <c r="E98" s="183"/>
      <c r="F98" s="183"/>
      <c r="G98" s="183"/>
      <c r="H98" s="183"/>
      <c r="I98" s="184"/>
      <c r="J98" s="185">
        <f>J124</f>
        <v>0</v>
      </c>
      <c r="K98" s="181"/>
      <c r="L98" s="186"/>
    </row>
    <row r="99" spans="2:12" s="1" customFormat="1" ht="21.8" customHeight="1">
      <c r="B99" s="35"/>
      <c r="C99" s="36"/>
      <c r="D99" s="36"/>
      <c r="E99" s="36"/>
      <c r="F99" s="36"/>
      <c r="G99" s="36"/>
      <c r="H99" s="36"/>
      <c r="I99" s="136"/>
      <c r="J99" s="36"/>
      <c r="K99" s="36"/>
      <c r="L99" s="40"/>
    </row>
    <row r="100" spans="2:12" s="1" customFormat="1" ht="6.95" customHeight="1">
      <c r="B100" s="58"/>
      <c r="C100" s="59"/>
      <c r="D100" s="59"/>
      <c r="E100" s="59"/>
      <c r="F100" s="59"/>
      <c r="G100" s="59"/>
      <c r="H100" s="59"/>
      <c r="I100" s="170"/>
      <c r="J100" s="59"/>
      <c r="K100" s="59"/>
      <c r="L100" s="40"/>
    </row>
    <row r="104" spans="2:12" s="1" customFormat="1" ht="6.95" customHeight="1">
      <c r="B104" s="60"/>
      <c r="C104" s="61"/>
      <c r="D104" s="61"/>
      <c r="E104" s="61"/>
      <c r="F104" s="61"/>
      <c r="G104" s="61"/>
      <c r="H104" s="61"/>
      <c r="I104" s="173"/>
      <c r="J104" s="61"/>
      <c r="K104" s="61"/>
      <c r="L104" s="40"/>
    </row>
    <row r="105" spans="2:12" s="1" customFormat="1" ht="24.95" customHeight="1">
      <c r="B105" s="35"/>
      <c r="C105" s="20" t="s">
        <v>119</v>
      </c>
      <c r="D105" s="36"/>
      <c r="E105" s="36"/>
      <c r="F105" s="36"/>
      <c r="G105" s="36"/>
      <c r="H105" s="36"/>
      <c r="I105" s="136"/>
      <c r="J105" s="36"/>
      <c r="K105" s="36"/>
      <c r="L105" s="40"/>
    </row>
    <row r="106" spans="2:12" s="1" customFormat="1" ht="6.95" customHeight="1">
      <c r="B106" s="35"/>
      <c r="C106" s="36"/>
      <c r="D106" s="36"/>
      <c r="E106" s="36"/>
      <c r="F106" s="36"/>
      <c r="G106" s="36"/>
      <c r="H106" s="36"/>
      <c r="I106" s="136"/>
      <c r="J106" s="36"/>
      <c r="K106" s="36"/>
      <c r="L106" s="40"/>
    </row>
    <row r="107" spans="2:12" s="1" customFormat="1" ht="12" customHeight="1">
      <c r="B107" s="35"/>
      <c r="C107" s="29" t="s">
        <v>17</v>
      </c>
      <c r="D107" s="36"/>
      <c r="E107" s="36"/>
      <c r="F107" s="36"/>
      <c r="G107" s="36"/>
      <c r="H107" s="36"/>
      <c r="I107" s="136"/>
      <c r="J107" s="36"/>
      <c r="K107" s="36"/>
      <c r="L107" s="40"/>
    </row>
    <row r="108" spans="2:12" s="1" customFormat="1" ht="16.5" customHeight="1">
      <c r="B108" s="35"/>
      <c r="C108" s="36"/>
      <c r="D108" s="36"/>
      <c r="E108" s="174" t="str">
        <f>E7</f>
        <v>Cyklostezka ve Studénce</v>
      </c>
      <c r="F108" s="29"/>
      <c r="G108" s="29"/>
      <c r="H108" s="29"/>
      <c r="I108" s="136"/>
      <c r="J108" s="36"/>
      <c r="K108" s="36"/>
      <c r="L108" s="40"/>
    </row>
    <row r="109" spans="2:12" s="1" customFormat="1" ht="12" customHeight="1">
      <c r="B109" s="35"/>
      <c r="C109" s="29" t="s">
        <v>100</v>
      </c>
      <c r="D109" s="36"/>
      <c r="E109" s="36"/>
      <c r="F109" s="36"/>
      <c r="G109" s="36"/>
      <c r="H109" s="36"/>
      <c r="I109" s="136"/>
      <c r="J109" s="36"/>
      <c r="K109" s="36"/>
      <c r="L109" s="40"/>
    </row>
    <row r="110" spans="2:12" s="1" customFormat="1" ht="16.5" customHeight="1">
      <c r="B110" s="35"/>
      <c r="C110" s="36"/>
      <c r="D110" s="36"/>
      <c r="E110" s="68" t="str">
        <f>E9</f>
        <v>SO02 - Cyklotrasa</v>
      </c>
      <c r="F110" s="36"/>
      <c r="G110" s="36"/>
      <c r="H110" s="36"/>
      <c r="I110" s="136"/>
      <c r="J110" s="36"/>
      <c r="K110" s="36"/>
      <c r="L110" s="40"/>
    </row>
    <row r="111" spans="2:12" s="1" customFormat="1" ht="6.95" customHeight="1">
      <c r="B111" s="35"/>
      <c r="C111" s="36"/>
      <c r="D111" s="36"/>
      <c r="E111" s="36"/>
      <c r="F111" s="36"/>
      <c r="G111" s="36"/>
      <c r="H111" s="36"/>
      <c r="I111" s="136"/>
      <c r="J111" s="36"/>
      <c r="K111" s="36"/>
      <c r="L111" s="40"/>
    </row>
    <row r="112" spans="2:12" s="1" customFormat="1" ht="12" customHeight="1">
      <c r="B112" s="35"/>
      <c r="C112" s="29" t="s">
        <v>21</v>
      </c>
      <c r="D112" s="36"/>
      <c r="E112" s="36"/>
      <c r="F112" s="24" t="str">
        <f>F12</f>
        <v>Studénka</v>
      </c>
      <c r="G112" s="36"/>
      <c r="H112" s="36"/>
      <c r="I112" s="139" t="s">
        <v>23</v>
      </c>
      <c r="J112" s="71" t="str">
        <f>IF(J12="","",J12)</f>
        <v>27. 4. 2017</v>
      </c>
      <c r="K112" s="36"/>
      <c r="L112" s="40"/>
    </row>
    <row r="113" spans="2:12" s="1" customFormat="1" ht="6.95" customHeight="1">
      <c r="B113" s="35"/>
      <c r="C113" s="36"/>
      <c r="D113" s="36"/>
      <c r="E113" s="36"/>
      <c r="F113" s="36"/>
      <c r="G113" s="36"/>
      <c r="H113" s="36"/>
      <c r="I113" s="136"/>
      <c r="J113" s="36"/>
      <c r="K113" s="36"/>
      <c r="L113" s="40"/>
    </row>
    <row r="114" spans="2:12" s="1" customFormat="1" ht="15.15" customHeight="1">
      <c r="B114" s="35"/>
      <c r="C114" s="29" t="s">
        <v>25</v>
      </c>
      <c r="D114" s="36"/>
      <c r="E114" s="36"/>
      <c r="F114" s="24" t="str">
        <f>E15</f>
        <v>Město Sudénka</v>
      </c>
      <c r="G114" s="36"/>
      <c r="H114" s="36"/>
      <c r="I114" s="139" t="s">
        <v>32</v>
      </c>
      <c r="J114" s="33" t="str">
        <f>E21</f>
        <v xml:space="preserve"> Ing. Jan Krupička</v>
      </c>
      <c r="K114" s="36"/>
      <c r="L114" s="40"/>
    </row>
    <row r="115" spans="2:12" s="1" customFormat="1" ht="15.15" customHeight="1">
      <c r="B115" s="35"/>
      <c r="C115" s="29" t="s">
        <v>30</v>
      </c>
      <c r="D115" s="36"/>
      <c r="E115" s="36"/>
      <c r="F115" s="24" t="str">
        <f>IF(E18="","",E18)</f>
        <v>Vyplň údaj</v>
      </c>
      <c r="G115" s="36"/>
      <c r="H115" s="36"/>
      <c r="I115" s="139" t="s">
        <v>34</v>
      </c>
      <c r="J115" s="33" t="str">
        <f>E24</f>
        <v>Ing. Jan Krupička</v>
      </c>
      <c r="K115" s="36"/>
      <c r="L115" s="40"/>
    </row>
    <row r="116" spans="2:12" s="1" customFormat="1" ht="10.3" customHeight="1">
      <c r="B116" s="35"/>
      <c r="C116" s="36"/>
      <c r="D116" s="36"/>
      <c r="E116" s="36"/>
      <c r="F116" s="36"/>
      <c r="G116" s="36"/>
      <c r="H116" s="36"/>
      <c r="I116" s="136"/>
      <c r="J116" s="36"/>
      <c r="K116" s="36"/>
      <c r="L116" s="40"/>
    </row>
    <row r="117" spans="2:20" s="9" customFormat="1" ht="29.25" customHeight="1">
      <c r="B117" s="187"/>
      <c r="C117" s="188" t="s">
        <v>120</v>
      </c>
      <c r="D117" s="189" t="s">
        <v>62</v>
      </c>
      <c r="E117" s="189" t="s">
        <v>58</v>
      </c>
      <c r="F117" s="189" t="s">
        <v>59</v>
      </c>
      <c r="G117" s="189" t="s">
        <v>121</v>
      </c>
      <c r="H117" s="189" t="s">
        <v>122</v>
      </c>
      <c r="I117" s="190" t="s">
        <v>123</v>
      </c>
      <c r="J117" s="191" t="s">
        <v>106</v>
      </c>
      <c r="K117" s="192" t="s">
        <v>124</v>
      </c>
      <c r="L117" s="193"/>
      <c r="M117" s="92" t="s">
        <v>1</v>
      </c>
      <c r="N117" s="93" t="s">
        <v>41</v>
      </c>
      <c r="O117" s="93" t="s">
        <v>125</v>
      </c>
      <c r="P117" s="93" t="s">
        <v>126</v>
      </c>
      <c r="Q117" s="93" t="s">
        <v>127</v>
      </c>
      <c r="R117" s="93" t="s">
        <v>128</v>
      </c>
      <c r="S117" s="93" t="s">
        <v>129</v>
      </c>
      <c r="T117" s="94" t="s">
        <v>130</v>
      </c>
    </row>
    <row r="118" spans="2:63" s="1" customFormat="1" ht="22.8" customHeight="1">
      <c r="B118" s="35"/>
      <c r="C118" s="99" t="s">
        <v>131</v>
      </c>
      <c r="D118" s="36"/>
      <c r="E118" s="36"/>
      <c r="F118" s="36"/>
      <c r="G118" s="36"/>
      <c r="H118" s="36"/>
      <c r="I118" s="136"/>
      <c r="J118" s="194">
        <f>BK118</f>
        <v>0</v>
      </c>
      <c r="K118" s="36"/>
      <c r="L118" s="40"/>
      <c r="M118" s="95"/>
      <c r="N118" s="96"/>
      <c r="O118" s="96"/>
      <c r="P118" s="195">
        <f>P119+P124</f>
        <v>0</v>
      </c>
      <c r="Q118" s="96"/>
      <c r="R118" s="195">
        <f>R119+R124</f>
        <v>5.5</v>
      </c>
      <c r="S118" s="96"/>
      <c r="T118" s="196">
        <f>T119+T124</f>
        <v>0</v>
      </c>
      <c r="AT118" s="14" t="s">
        <v>76</v>
      </c>
      <c r="AU118" s="14" t="s">
        <v>108</v>
      </c>
      <c r="BK118" s="197">
        <f>BK119+BK124</f>
        <v>0</v>
      </c>
    </row>
    <row r="119" spans="2:63" s="10" customFormat="1" ht="25.9" customHeight="1">
      <c r="B119" s="198"/>
      <c r="C119" s="199"/>
      <c r="D119" s="200" t="s">
        <v>76</v>
      </c>
      <c r="E119" s="201" t="s">
        <v>84</v>
      </c>
      <c r="F119" s="201" t="s">
        <v>132</v>
      </c>
      <c r="G119" s="199"/>
      <c r="H119" s="199"/>
      <c r="I119" s="202"/>
      <c r="J119" s="203">
        <f>BK119</f>
        <v>0</v>
      </c>
      <c r="K119" s="199"/>
      <c r="L119" s="204"/>
      <c r="M119" s="205"/>
      <c r="N119" s="206"/>
      <c r="O119" s="206"/>
      <c r="P119" s="207">
        <f>SUM(P120:P123)</f>
        <v>0</v>
      </c>
      <c r="Q119" s="206"/>
      <c r="R119" s="207">
        <f>SUM(R120:R123)</f>
        <v>0</v>
      </c>
      <c r="S119" s="206"/>
      <c r="T119" s="208">
        <f>SUM(T120:T123)</f>
        <v>0</v>
      </c>
      <c r="AR119" s="209" t="s">
        <v>84</v>
      </c>
      <c r="AT119" s="210" t="s">
        <v>76</v>
      </c>
      <c r="AU119" s="210" t="s">
        <v>16</v>
      </c>
      <c r="AY119" s="209" t="s">
        <v>133</v>
      </c>
      <c r="BK119" s="211">
        <f>SUM(BK120:BK123)</f>
        <v>0</v>
      </c>
    </row>
    <row r="120" spans="2:65" s="1" customFormat="1" ht="16.5" customHeight="1">
      <c r="B120" s="35"/>
      <c r="C120" s="212" t="s">
        <v>280</v>
      </c>
      <c r="D120" s="212" t="s">
        <v>135</v>
      </c>
      <c r="E120" s="213" t="s">
        <v>148</v>
      </c>
      <c r="F120" s="214" t="s">
        <v>149</v>
      </c>
      <c r="G120" s="215" t="s">
        <v>150</v>
      </c>
      <c r="H120" s="216">
        <v>2</v>
      </c>
      <c r="I120" s="217"/>
      <c r="J120" s="218">
        <f>ROUND(I120*H120,2)</f>
        <v>0</v>
      </c>
      <c r="K120" s="214" t="s">
        <v>1</v>
      </c>
      <c r="L120" s="40"/>
      <c r="M120" s="219" t="s">
        <v>1</v>
      </c>
      <c r="N120" s="220" t="s">
        <v>42</v>
      </c>
      <c r="O120" s="83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AR120" s="223" t="s">
        <v>139</v>
      </c>
      <c r="AT120" s="223" t="s">
        <v>135</v>
      </c>
      <c r="AU120" s="223" t="s">
        <v>84</v>
      </c>
      <c r="AY120" s="14" t="s">
        <v>133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4" t="s">
        <v>84</v>
      </c>
      <c r="BK120" s="224">
        <f>ROUND(I120*H120,2)</f>
        <v>0</v>
      </c>
      <c r="BL120" s="14" t="s">
        <v>139</v>
      </c>
      <c r="BM120" s="223" t="s">
        <v>429</v>
      </c>
    </row>
    <row r="121" spans="2:51" s="11" customFormat="1" ht="12">
      <c r="B121" s="225"/>
      <c r="C121" s="226"/>
      <c r="D121" s="227" t="s">
        <v>152</v>
      </c>
      <c r="E121" s="228" t="s">
        <v>1</v>
      </c>
      <c r="F121" s="229" t="s">
        <v>430</v>
      </c>
      <c r="G121" s="226"/>
      <c r="H121" s="230">
        <v>2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152</v>
      </c>
      <c r="AU121" s="236" t="s">
        <v>84</v>
      </c>
      <c r="AV121" s="11" t="s">
        <v>86</v>
      </c>
      <c r="AW121" s="11" t="s">
        <v>33</v>
      </c>
      <c r="AX121" s="11" t="s">
        <v>84</v>
      </c>
      <c r="AY121" s="236" t="s">
        <v>133</v>
      </c>
    </row>
    <row r="122" spans="2:65" s="1" customFormat="1" ht="16.5" customHeight="1">
      <c r="B122" s="35"/>
      <c r="C122" s="212" t="s">
        <v>431</v>
      </c>
      <c r="D122" s="212" t="s">
        <v>135</v>
      </c>
      <c r="E122" s="213" t="s">
        <v>432</v>
      </c>
      <c r="F122" s="214" t="s">
        <v>433</v>
      </c>
      <c r="G122" s="215" t="s">
        <v>150</v>
      </c>
      <c r="H122" s="216">
        <v>5</v>
      </c>
      <c r="I122" s="217"/>
      <c r="J122" s="218">
        <f>ROUND(I122*H122,2)</f>
        <v>0</v>
      </c>
      <c r="K122" s="214" t="s">
        <v>1</v>
      </c>
      <c r="L122" s="40"/>
      <c r="M122" s="219" t="s">
        <v>1</v>
      </c>
      <c r="N122" s="220" t="s">
        <v>42</v>
      </c>
      <c r="O122" s="83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AR122" s="223" t="s">
        <v>139</v>
      </c>
      <c r="AT122" s="223" t="s">
        <v>135</v>
      </c>
      <c r="AU122" s="223" t="s">
        <v>84</v>
      </c>
      <c r="AY122" s="14" t="s">
        <v>133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4" t="s">
        <v>84</v>
      </c>
      <c r="BK122" s="224">
        <f>ROUND(I122*H122,2)</f>
        <v>0</v>
      </c>
      <c r="BL122" s="14" t="s">
        <v>139</v>
      </c>
      <c r="BM122" s="223" t="s">
        <v>434</v>
      </c>
    </row>
    <row r="123" spans="2:51" s="11" customFormat="1" ht="12">
      <c r="B123" s="225"/>
      <c r="C123" s="226"/>
      <c r="D123" s="227" t="s">
        <v>152</v>
      </c>
      <c r="E123" s="228" t="s">
        <v>1</v>
      </c>
      <c r="F123" s="229" t="s">
        <v>435</v>
      </c>
      <c r="G123" s="226"/>
      <c r="H123" s="230">
        <v>5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152</v>
      </c>
      <c r="AU123" s="236" t="s">
        <v>84</v>
      </c>
      <c r="AV123" s="11" t="s">
        <v>86</v>
      </c>
      <c r="AW123" s="11" t="s">
        <v>33</v>
      </c>
      <c r="AX123" s="11" t="s">
        <v>84</v>
      </c>
      <c r="AY123" s="236" t="s">
        <v>133</v>
      </c>
    </row>
    <row r="124" spans="2:63" s="10" customFormat="1" ht="25.9" customHeight="1">
      <c r="B124" s="198"/>
      <c r="C124" s="199"/>
      <c r="D124" s="200" t="s">
        <v>76</v>
      </c>
      <c r="E124" s="201" t="s">
        <v>280</v>
      </c>
      <c r="F124" s="201" t="s">
        <v>281</v>
      </c>
      <c r="G124" s="199"/>
      <c r="H124" s="199"/>
      <c r="I124" s="202"/>
      <c r="J124" s="203">
        <f>BK124</f>
        <v>0</v>
      </c>
      <c r="K124" s="199"/>
      <c r="L124" s="204"/>
      <c r="M124" s="205"/>
      <c r="N124" s="206"/>
      <c r="O124" s="206"/>
      <c r="P124" s="207">
        <f>SUM(P125:P129)</f>
        <v>0</v>
      </c>
      <c r="Q124" s="206"/>
      <c r="R124" s="207">
        <f>SUM(R125:R129)</f>
        <v>5.5</v>
      </c>
      <c r="S124" s="206"/>
      <c r="T124" s="208">
        <f>SUM(T125:T129)</f>
        <v>0</v>
      </c>
      <c r="AR124" s="209" t="s">
        <v>84</v>
      </c>
      <c r="AT124" s="210" t="s">
        <v>76</v>
      </c>
      <c r="AU124" s="210" t="s">
        <v>16</v>
      </c>
      <c r="AY124" s="209" t="s">
        <v>133</v>
      </c>
      <c r="BK124" s="211">
        <f>SUM(BK125:BK129)</f>
        <v>0</v>
      </c>
    </row>
    <row r="125" spans="2:65" s="1" customFormat="1" ht="24" customHeight="1">
      <c r="B125" s="35"/>
      <c r="C125" s="212" t="s">
        <v>147</v>
      </c>
      <c r="D125" s="212" t="s">
        <v>135</v>
      </c>
      <c r="E125" s="213" t="s">
        <v>436</v>
      </c>
      <c r="F125" s="214" t="s">
        <v>437</v>
      </c>
      <c r="G125" s="215" t="s">
        <v>144</v>
      </c>
      <c r="H125" s="216">
        <v>123</v>
      </c>
      <c r="I125" s="217"/>
      <c r="J125" s="218">
        <f>ROUND(I125*H125,2)</f>
        <v>0</v>
      </c>
      <c r="K125" s="214" t="s">
        <v>1</v>
      </c>
      <c r="L125" s="40"/>
      <c r="M125" s="219" t="s">
        <v>1</v>
      </c>
      <c r="N125" s="220" t="s">
        <v>42</v>
      </c>
      <c r="O125" s="83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AR125" s="223" t="s">
        <v>139</v>
      </c>
      <c r="AT125" s="223" t="s">
        <v>135</v>
      </c>
      <c r="AU125" s="223" t="s">
        <v>84</v>
      </c>
      <c r="AY125" s="14" t="s">
        <v>133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4" t="s">
        <v>84</v>
      </c>
      <c r="BK125" s="224">
        <f>ROUND(I125*H125,2)</f>
        <v>0</v>
      </c>
      <c r="BL125" s="14" t="s">
        <v>139</v>
      </c>
      <c r="BM125" s="223" t="s">
        <v>438</v>
      </c>
    </row>
    <row r="126" spans="2:65" s="1" customFormat="1" ht="48" customHeight="1">
      <c r="B126" s="35"/>
      <c r="C126" s="212" t="s">
        <v>86</v>
      </c>
      <c r="D126" s="212" t="s">
        <v>135</v>
      </c>
      <c r="E126" s="213" t="s">
        <v>439</v>
      </c>
      <c r="F126" s="214" t="s">
        <v>440</v>
      </c>
      <c r="G126" s="215" t="s">
        <v>138</v>
      </c>
      <c r="H126" s="216">
        <v>1</v>
      </c>
      <c r="I126" s="217"/>
      <c r="J126" s="218">
        <f>ROUND(I126*H126,2)</f>
        <v>0</v>
      </c>
      <c r="K126" s="214" t="s">
        <v>1</v>
      </c>
      <c r="L126" s="40"/>
      <c r="M126" s="219" t="s">
        <v>1</v>
      </c>
      <c r="N126" s="220" t="s">
        <v>42</v>
      </c>
      <c r="O126" s="83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AR126" s="223" t="s">
        <v>139</v>
      </c>
      <c r="AT126" s="223" t="s">
        <v>135</v>
      </c>
      <c r="AU126" s="223" t="s">
        <v>84</v>
      </c>
      <c r="AY126" s="14" t="s">
        <v>133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4" t="s">
        <v>84</v>
      </c>
      <c r="BK126" s="224">
        <f>ROUND(I126*H126,2)</f>
        <v>0</v>
      </c>
      <c r="BL126" s="14" t="s">
        <v>139</v>
      </c>
      <c r="BM126" s="223" t="s">
        <v>441</v>
      </c>
    </row>
    <row r="127" spans="2:65" s="1" customFormat="1" ht="24" customHeight="1">
      <c r="B127" s="35"/>
      <c r="C127" s="212" t="s">
        <v>139</v>
      </c>
      <c r="D127" s="212" t="s">
        <v>135</v>
      </c>
      <c r="E127" s="213" t="s">
        <v>442</v>
      </c>
      <c r="F127" s="214" t="s">
        <v>443</v>
      </c>
      <c r="G127" s="215" t="s">
        <v>150</v>
      </c>
      <c r="H127" s="216">
        <v>2</v>
      </c>
      <c r="I127" s="217"/>
      <c r="J127" s="218">
        <f>ROUND(I127*H127,2)</f>
        <v>0</v>
      </c>
      <c r="K127" s="214" t="s">
        <v>1</v>
      </c>
      <c r="L127" s="40"/>
      <c r="M127" s="219" t="s">
        <v>1</v>
      </c>
      <c r="N127" s="220" t="s">
        <v>42</v>
      </c>
      <c r="O127" s="83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AR127" s="223" t="s">
        <v>139</v>
      </c>
      <c r="AT127" s="223" t="s">
        <v>135</v>
      </c>
      <c r="AU127" s="223" t="s">
        <v>84</v>
      </c>
      <c r="AY127" s="14" t="s">
        <v>133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4" t="s">
        <v>84</v>
      </c>
      <c r="BK127" s="224">
        <f>ROUND(I127*H127,2)</f>
        <v>0</v>
      </c>
      <c r="BL127" s="14" t="s">
        <v>139</v>
      </c>
      <c r="BM127" s="223" t="s">
        <v>444</v>
      </c>
    </row>
    <row r="128" spans="2:51" s="11" customFormat="1" ht="12">
      <c r="B128" s="225"/>
      <c r="C128" s="226"/>
      <c r="D128" s="227" t="s">
        <v>152</v>
      </c>
      <c r="E128" s="228" t="s">
        <v>1</v>
      </c>
      <c r="F128" s="229" t="s">
        <v>430</v>
      </c>
      <c r="G128" s="226"/>
      <c r="H128" s="230">
        <v>2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AT128" s="236" t="s">
        <v>152</v>
      </c>
      <c r="AU128" s="236" t="s">
        <v>84</v>
      </c>
      <c r="AV128" s="11" t="s">
        <v>86</v>
      </c>
      <c r="AW128" s="11" t="s">
        <v>33</v>
      </c>
      <c r="AX128" s="11" t="s">
        <v>84</v>
      </c>
      <c r="AY128" s="236" t="s">
        <v>133</v>
      </c>
    </row>
    <row r="129" spans="2:65" s="1" customFormat="1" ht="16.5" customHeight="1">
      <c r="B129" s="35"/>
      <c r="C129" s="212" t="s">
        <v>445</v>
      </c>
      <c r="D129" s="212" t="s">
        <v>135</v>
      </c>
      <c r="E129" s="213" t="s">
        <v>334</v>
      </c>
      <c r="F129" s="214" t="s">
        <v>335</v>
      </c>
      <c r="G129" s="215" t="s">
        <v>336</v>
      </c>
      <c r="H129" s="216">
        <v>22</v>
      </c>
      <c r="I129" s="217"/>
      <c r="J129" s="218">
        <f>ROUND(I129*H129,2)</f>
        <v>0</v>
      </c>
      <c r="K129" s="214" t="s">
        <v>1</v>
      </c>
      <c r="L129" s="40"/>
      <c r="M129" s="250" t="s">
        <v>1</v>
      </c>
      <c r="N129" s="251" t="s">
        <v>42</v>
      </c>
      <c r="O129" s="252"/>
      <c r="P129" s="253">
        <f>O129*H129</f>
        <v>0</v>
      </c>
      <c r="Q129" s="253">
        <v>0.25</v>
      </c>
      <c r="R129" s="253">
        <f>Q129*H129</f>
        <v>5.5</v>
      </c>
      <c r="S129" s="253">
        <v>0</v>
      </c>
      <c r="T129" s="254">
        <f>S129*H129</f>
        <v>0</v>
      </c>
      <c r="AR129" s="223" t="s">
        <v>139</v>
      </c>
      <c r="AT129" s="223" t="s">
        <v>135</v>
      </c>
      <c r="AU129" s="223" t="s">
        <v>84</v>
      </c>
      <c r="AY129" s="14" t="s">
        <v>133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4" t="s">
        <v>84</v>
      </c>
      <c r="BK129" s="224">
        <f>ROUND(I129*H129,2)</f>
        <v>0</v>
      </c>
      <c r="BL129" s="14" t="s">
        <v>139</v>
      </c>
      <c r="BM129" s="223" t="s">
        <v>446</v>
      </c>
    </row>
    <row r="130" spans="2:12" s="1" customFormat="1" ht="6.95" customHeight="1">
      <c r="B130" s="58"/>
      <c r="C130" s="59"/>
      <c r="D130" s="59"/>
      <c r="E130" s="59"/>
      <c r="F130" s="59"/>
      <c r="G130" s="59"/>
      <c r="H130" s="59"/>
      <c r="I130" s="170"/>
      <c r="J130" s="59"/>
      <c r="K130" s="59"/>
      <c r="L130" s="40"/>
    </row>
  </sheetData>
  <sheetProtection password="CC35" sheet="1" objects="1" scenarios="1" formatColumns="0" formatRows="0" autoFilter="0"/>
  <autoFilter ref="C117:K12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92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86</v>
      </c>
    </row>
    <row r="4" spans="2:46" ht="24.95" customHeight="1">
      <c r="B4" s="17"/>
      <c r="D4" s="132" t="s">
        <v>99</v>
      </c>
      <c r="L4" s="17"/>
      <c r="M4" s="133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34" t="s">
        <v>17</v>
      </c>
      <c r="L6" s="17"/>
    </row>
    <row r="7" spans="2:12" ht="16.5" customHeight="1">
      <c r="B7" s="17"/>
      <c r="E7" s="135" t="str">
        <f>'Rekapitulace stavby'!K6</f>
        <v>Cyklostezka ve Studénce</v>
      </c>
      <c r="F7" s="134"/>
      <c r="G7" s="134"/>
      <c r="H7" s="134"/>
      <c r="L7" s="17"/>
    </row>
    <row r="8" spans="2:12" s="1" customFormat="1" ht="12" customHeight="1">
      <c r="B8" s="40"/>
      <c r="D8" s="134" t="s">
        <v>100</v>
      </c>
      <c r="I8" s="136"/>
      <c r="L8" s="40"/>
    </row>
    <row r="9" spans="2:12" s="1" customFormat="1" ht="36.95" customHeight="1">
      <c r="B9" s="40"/>
      <c r="E9" s="137" t="s">
        <v>447</v>
      </c>
      <c r="F9" s="1"/>
      <c r="G9" s="1"/>
      <c r="H9" s="1"/>
      <c r="I9" s="136"/>
      <c r="L9" s="40"/>
    </row>
    <row r="10" spans="2:12" s="1" customFormat="1" ht="12">
      <c r="B10" s="40"/>
      <c r="I10" s="136"/>
      <c r="L10" s="40"/>
    </row>
    <row r="11" spans="2:12" s="1" customFormat="1" ht="12" customHeight="1">
      <c r="B11" s="40"/>
      <c r="D11" s="134" t="s">
        <v>19</v>
      </c>
      <c r="F11" s="138" t="s">
        <v>1</v>
      </c>
      <c r="I11" s="139" t="s">
        <v>20</v>
      </c>
      <c r="J11" s="138" t="s">
        <v>1</v>
      </c>
      <c r="L11" s="40"/>
    </row>
    <row r="12" spans="2:12" s="1" customFormat="1" ht="12" customHeight="1">
      <c r="B12" s="40"/>
      <c r="D12" s="134" t="s">
        <v>21</v>
      </c>
      <c r="F12" s="138" t="s">
        <v>22</v>
      </c>
      <c r="I12" s="139" t="s">
        <v>23</v>
      </c>
      <c r="J12" s="140" t="str">
        <f>'Rekapitulace stavby'!AN8</f>
        <v>27. 4. 2017</v>
      </c>
      <c r="L12" s="40"/>
    </row>
    <row r="13" spans="2:12" s="1" customFormat="1" ht="10.8" customHeight="1">
      <c r="B13" s="40"/>
      <c r="I13" s="136"/>
      <c r="L13" s="40"/>
    </row>
    <row r="14" spans="2:12" s="1" customFormat="1" ht="12" customHeight="1">
      <c r="B14" s="40"/>
      <c r="D14" s="134" t="s">
        <v>25</v>
      </c>
      <c r="I14" s="139" t="s">
        <v>26</v>
      </c>
      <c r="J14" s="138" t="s">
        <v>1</v>
      </c>
      <c r="L14" s="40"/>
    </row>
    <row r="15" spans="2:12" s="1" customFormat="1" ht="18" customHeight="1">
      <c r="B15" s="40"/>
      <c r="E15" s="138" t="s">
        <v>28</v>
      </c>
      <c r="I15" s="139" t="s">
        <v>29</v>
      </c>
      <c r="J15" s="138" t="s">
        <v>1</v>
      </c>
      <c r="L15" s="40"/>
    </row>
    <row r="16" spans="2:12" s="1" customFormat="1" ht="6.95" customHeight="1">
      <c r="B16" s="40"/>
      <c r="I16" s="136"/>
      <c r="L16" s="40"/>
    </row>
    <row r="17" spans="2:12" s="1" customFormat="1" ht="12" customHeight="1">
      <c r="B17" s="40"/>
      <c r="D17" s="134" t="s">
        <v>30</v>
      </c>
      <c r="I17" s="139" t="s">
        <v>26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38"/>
      <c r="G18" s="138"/>
      <c r="H18" s="138"/>
      <c r="I18" s="139" t="s">
        <v>29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36"/>
      <c r="L19" s="40"/>
    </row>
    <row r="20" spans="2:12" s="1" customFormat="1" ht="12" customHeight="1">
      <c r="B20" s="40"/>
      <c r="D20" s="134" t="s">
        <v>32</v>
      </c>
      <c r="I20" s="139" t="s">
        <v>26</v>
      </c>
      <c r="J20" s="138" t="s">
        <v>1</v>
      </c>
      <c r="L20" s="40"/>
    </row>
    <row r="21" spans="2:12" s="1" customFormat="1" ht="18" customHeight="1">
      <c r="B21" s="40"/>
      <c r="E21" s="138" t="s">
        <v>22</v>
      </c>
      <c r="I21" s="139" t="s">
        <v>29</v>
      </c>
      <c r="J21" s="138" t="s">
        <v>1</v>
      </c>
      <c r="L21" s="40"/>
    </row>
    <row r="22" spans="2:12" s="1" customFormat="1" ht="6.95" customHeight="1">
      <c r="B22" s="40"/>
      <c r="I22" s="136"/>
      <c r="L22" s="40"/>
    </row>
    <row r="23" spans="2:12" s="1" customFormat="1" ht="12" customHeight="1">
      <c r="B23" s="40"/>
      <c r="D23" s="134" t="s">
        <v>34</v>
      </c>
      <c r="I23" s="139" t="s">
        <v>26</v>
      </c>
      <c r="J23" s="138" t="s">
        <v>1</v>
      </c>
      <c r="L23" s="40"/>
    </row>
    <row r="24" spans="2:12" s="1" customFormat="1" ht="18" customHeight="1">
      <c r="B24" s="40"/>
      <c r="E24" s="138" t="s">
        <v>35</v>
      </c>
      <c r="I24" s="139" t="s">
        <v>29</v>
      </c>
      <c r="J24" s="138" t="s">
        <v>1</v>
      </c>
      <c r="L24" s="40"/>
    </row>
    <row r="25" spans="2:12" s="1" customFormat="1" ht="6.95" customHeight="1">
      <c r="B25" s="40"/>
      <c r="I25" s="136"/>
      <c r="L25" s="40"/>
    </row>
    <row r="26" spans="2:12" s="1" customFormat="1" ht="12" customHeight="1">
      <c r="B26" s="40"/>
      <c r="D26" s="134" t="s">
        <v>36</v>
      </c>
      <c r="I26" s="136"/>
      <c r="L26" s="40"/>
    </row>
    <row r="27" spans="2:12" s="7" customFormat="1" ht="16.5" customHeight="1">
      <c r="B27" s="141"/>
      <c r="E27" s="142" t="s">
        <v>1</v>
      </c>
      <c r="F27" s="142"/>
      <c r="G27" s="142"/>
      <c r="H27" s="142"/>
      <c r="I27" s="143"/>
      <c r="L27" s="141"/>
    </row>
    <row r="28" spans="2:12" s="1" customFormat="1" ht="6.95" customHeight="1">
      <c r="B28" s="40"/>
      <c r="I28" s="136"/>
      <c r="L28" s="40"/>
    </row>
    <row r="29" spans="2:12" s="1" customFormat="1" ht="6.95" customHeight="1">
      <c r="B29" s="40"/>
      <c r="D29" s="75"/>
      <c r="E29" s="75"/>
      <c r="F29" s="75"/>
      <c r="G29" s="75"/>
      <c r="H29" s="75"/>
      <c r="I29" s="144"/>
      <c r="J29" s="75"/>
      <c r="K29" s="75"/>
      <c r="L29" s="40"/>
    </row>
    <row r="30" spans="2:12" s="1" customFormat="1" ht="25.4" customHeight="1">
      <c r="B30" s="40"/>
      <c r="D30" s="145" t="s">
        <v>37</v>
      </c>
      <c r="I30" s="136"/>
      <c r="J30" s="146">
        <f>ROUND(J117,2)</f>
        <v>0</v>
      </c>
      <c r="L30" s="40"/>
    </row>
    <row r="31" spans="2:12" s="1" customFormat="1" ht="6.95" customHeight="1">
      <c r="B31" s="40"/>
      <c r="D31" s="75"/>
      <c r="E31" s="75"/>
      <c r="F31" s="75"/>
      <c r="G31" s="75"/>
      <c r="H31" s="75"/>
      <c r="I31" s="144"/>
      <c r="J31" s="75"/>
      <c r="K31" s="75"/>
      <c r="L31" s="40"/>
    </row>
    <row r="32" spans="2:12" s="1" customFormat="1" ht="14.4" customHeight="1">
      <c r="B32" s="40"/>
      <c r="F32" s="147" t="s">
        <v>39</v>
      </c>
      <c r="I32" s="148" t="s">
        <v>38</v>
      </c>
      <c r="J32" s="147" t="s">
        <v>40</v>
      </c>
      <c r="L32" s="40"/>
    </row>
    <row r="33" spans="2:12" s="1" customFormat="1" ht="14.4" customHeight="1">
      <c r="B33" s="40"/>
      <c r="D33" s="149" t="s">
        <v>41</v>
      </c>
      <c r="E33" s="134" t="s">
        <v>42</v>
      </c>
      <c r="F33" s="150">
        <f>ROUND((SUM(BE117:BE129)),2)</f>
        <v>0</v>
      </c>
      <c r="I33" s="151">
        <v>0.21</v>
      </c>
      <c r="J33" s="150">
        <f>ROUND(((SUM(BE117:BE129))*I33),2)</f>
        <v>0</v>
      </c>
      <c r="L33" s="40"/>
    </row>
    <row r="34" spans="2:12" s="1" customFormat="1" ht="14.4" customHeight="1">
      <c r="B34" s="40"/>
      <c r="E34" s="134" t="s">
        <v>43</v>
      </c>
      <c r="F34" s="150">
        <f>ROUND((SUM(BF117:BF129)),2)</f>
        <v>0</v>
      </c>
      <c r="I34" s="151">
        <v>0.15</v>
      </c>
      <c r="J34" s="150">
        <f>ROUND(((SUM(BF117:BF129))*I34),2)</f>
        <v>0</v>
      </c>
      <c r="L34" s="40"/>
    </row>
    <row r="35" spans="2:12" s="1" customFormat="1" ht="14.4" customHeight="1" hidden="1">
      <c r="B35" s="40"/>
      <c r="E35" s="134" t="s">
        <v>44</v>
      </c>
      <c r="F35" s="150">
        <f>ROUND((SUM(BG117:BG129)),2)</f>
        <v>0</v>
      </c>
      <c r="I35" s="151">
        <v>0.21</v>
      </c>
      <c r="J35" s="150">
        <f>0</f>
        <v>0</v>
      </c>
      <c r="L35" s="40"/>
    </row>
    <row r="36" spans="2:12" s="1" customFormat="1" ht="14.4" customHeight="1" hidden="1">
      <c r="B36" s="40"/>
      <c r="E36" s="134" t="s">
        <v>45</v>
      </c>
      <c r="F36" s="150">
        <f>ROUND((SUM(BH117:BH129)),2)</f>
        <v>0</v>
      </c>
      <c r="I36" s="151">
        <v>0.15</v>
      </c>
      <c r="J36" s="150">
        <f>0</f>
        <v>0</v>
      </c>
      <c r="L36" s="40"/>
    </row>
    <row r="37" spans="2:12" s="1" customFormat="1" ht="14.4" customHeight="1" hidden="1">
      <c r="B37" s="40"/>
      <c r="E37" s="134" t="s">
        <v>46</v>
      </c>
      <c r="F37" s="150">
        <f>ROUND((SUM(BI117:BI129)),2)</f>
        <v>0</v>
      </c>
      <c r="I37" s="151">
        <v>0</v>
      </c>
      <c r="J37" s="150">
        <f>0</f>
        <v>0</v>
      </c>
      <c r="L37" s="40"/>
    </row>
    <row r="38" spans="2:12" s="1" customFormat="1" ht="6.95" customHeight="1">
      <c r="B38" s="40"/>
      <c r="I38" s="136"/>
      <c r="L38" s="40"/>
    </row>
    <row r="39" spans="2:12" s="1" customFormat="1" ht="25.4" customHeight="1">
      <c r="B39" s="40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7"/>
      <c r="J39" s="158">
        <f>SUM(J30:J37)</f>
        <v>0</v>
      </c>
      <c r="K39" s="159"/>
      <c r="L39" s="40"/>
    </row>
    <row r="40" spans="2:12" s="1" customFormat="1" ht="14.4" customHeight="1">
      <c r="B40" s="40"/>
      <c r="I40" s="136"/>
      <c r="L40" s="40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40"/>
      <c r="D50" s="160" t="s">
        <v>50</v>
      </c>
      <c r="E50" s="161"/>
      <c r="F50" s="161"/>
      <c r="G50" s="160" t="s">
        <v>51</v>
      </c>
      <c r="H50" s="161"/>
      <c r="I50" s="162"/>
      <c r="J50" s="161"/>
      <c r="K50" s="161"/>
      <c r="L50" s="4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40"/>
      <c r="D61" s="163" t="s">
        <v>52</v>
      </c>
      <c r="E61" s="164"/>
      <c r="F61" s="165" t="s">
        <v>53</v>
      </c>
      <c r="G61" s="163" t="s">
        <v>52</v>
      </c>
      <c r="H61" s="164"/>
      <c r="I61" s="166"/>
      <c r="J61" s="167" t="s">
        <v>53</v>
      </c>
      <c r="K61" s="164"/>
      <c r="L61" s="40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40"/>
      <c r="D65" s="160" t="s">
        <v>54</v>
      </c>
      <c r="E65" s="161"/>
      <c r="F65" s="161"/>
      <c r="G65" s="160" t="s">
        <v>55</v>
      </c>
      <c r="H65" s="161"/>
      <c r="I65" s="162"/>
      <c r="J65" s="161"/>
      <c r="K65" s="161"/>
      <c r="L65" s="40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40"/>
      <c r="D76" s="163" t="s">
        <v>52</v>
      </c>
      <c r="E76" s="164"/>
      <c r="F76" s="165" t="s">
        <v>53</v>
      </c>
      <c r="G76" s="163" t="s">
        <v>52</v>
      </c>
      <c r="H76" s="164"/>
      <c r="I76" s="166"/>
      <c r="J76" s="167" t="s">
        <v>53</v>
      </c>
      <c r="K76" s="164"/>
      <c r="L76" s="40"/>
    </row>
    <row r="77" spans="2:12" s="1" customFormat="1" ht="14.4" customHeight="1">
      <c r="B77" s="168"/>
      <c r="C77" s="169"/>
      <c r="D77" s="169"/>
      <c r="E77" s="169"/>
      <c r="F77" s="169"/>
      <c r="G77" s="169"/>
      <c r="H77" s="169"/>
      <c r="I77" s="170"/>
      <c r="J77" s="169"/>
      <c r="K77" s="169"/>
      <c r="L77" s="40"/>
    </row>
    <row r="81" spans="2:12" s="1" customFormat="1" ht="6.95" customHeight="1">
      <c r="B81" s="171"/>
      <c r="C81" s="172"/>
      <c r="D81" s="172"/>
      <c r="E81" s="172"/>
      <c r="F81" s="172"/>
      <c r="G81" s="172"/>
      <c r="H81" s="172"/>
      <c r="I81" s="173"/>
      <c r="J81" s="172"/>
      <c r="K81" s="172"/>
      <c r="L81" s="40"/>
    </row>
    <row r="82" spans="2:12" s="1" customFormat="1" ht="24.95" customHeight="1">
      <c r="B82" s="35"/>
      <c r="C82" s="20" t="s">
        <v>104</v>
      </c>
      <c r="D82" s="36"/>
      <c r="E82" s="36"/>
      <c r="F82" s="36"/>
      <c r="G82" s="36"/>
      <c r="H82" s="36"/>
      <c r="I82" s="136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6"/>
      <c r="J83" s="36"/>
      <c r="K83" s="36"/>
      <c r="L83" s="40"/>
    </row>
    <row r="84" spans="2:12" s="1" customFormat="1" ht="12" customHeight="1">
      <c r="B84" s="35"/>
      <c r="C84" s="29" t="s">
        <v>17</v>
      </c>
      <c r="D84" s="36"/>
      <c r="E84" s="36"/>
      <c r="F84" s="36"/>
      <c r="G84" s="36"/>
      <c r="H84" s="36"/>
      <c r="I84" s="136"/>
      <c r="J84" s="36"/>
      <c r="K84" s="36"/>
      <c r="L84" s="40"/>
    </row>
    <row r="85" spans="2:12" s="1" customFormat="1" ht="16.5" customHeight="1">
      <c r="B85" s="35"/>
      <c r="C85" s="36"/>
      <c r="D85" s="36"/>
      <c r="E85" s="174" t="str">
        <f>E7</f>
        <v>Cyklostezka ve Studénce</v>
      </c>
      <c r="F85" s="29"/>
      <c r="G85" s="29"/>
      <c r="H85" s="29"/>
      <c r="I85" s="136"/>
      <c r="J85" s="36"/>
      <c r="K85" s="36"/>
      <c r="L85" s="40"/>
    </row>
    <row r="86" spans="2:12" s="1" customFormat="1" ht="12" customHeight="1">
      <c r="B86" s="35"/>
      <c r="C86" s="29" t="s">
        <v>100</v>
      </c>
      <c r="D86" s="36"/>
      <c r="E86" s="36"/>
      <c r="F86" s="36"/>
      <c r="G86" s="36"/>
      <c r="H86" s="36"/>
      <c r="I86" s="136"/>
      <c r="J86" s="36"/>
      <c r="K86" s="36"/>
      <c r="L86" s="40"/>
    </row>
    <row r="87" spans="2:12" s="1" customFormat="1" ht="16.5" customHeight="1">
      <c r="B87" s="35"/>
      <c r="C87" s="36"/>
      <c r="D87" s="36"/>
      <c r="E87" s="68" t="str">
        <f>E9</f>
        <v>VRN - Vedlejší náklady</v>
      </c>
      <c r="F87" s="36"/>
      <c r="G87" s="36"/>
      <c r="H87" s="36"/>
      <c r="I87" s="136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6"/>
      <c r="J88" s="36"/>
      <c r="K88" s="36"/>
      <c r="L88" s="40"/>
    </row>
    <row r="89" spans="2:12" s="1" customFormat="1" ht="12" customHeight="1">
      <c r="B89" s="35"/>
      <c r="C89" s="29" t="s">
        <v>21</v>
      </c>
      <c r="D89" s="36"/>
      <c r="E89" s="36"/>
      <c r="F89" s="24" t="str">
        <f>F12</f>
        <v xml:space="preserve"> </v>
      </c>
      <c r="G89" s="36"/>
      <c r="H89" s="36"/>
      <c r="I89" s="139" t="s">
        <v>23</v>
      </c>
      <c r="J89" s="71" t="str">
        <f>IF(J12="","",J12)</f>
        <v>27. 4. 2017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6"/>
      <c r="J90" s="36"/>
      <c r="K90" s="36"/>
      <c r="L90" s="40"/>
    </row>
    <row r="91" spans="2:12" s="1" customFormat="1" ht="15.15" customHeight="1">
      <c r="B91" s="35"/>
      <c r="C91" s="29" t="s">
        <v>25</v>
      </c>
      <c r="D91" s="36"/>
      <c r="E91" s="36"/>
      <c r="F91" s="24" t="str">
        <f>E15</f>
        <v>Město Sudénka</v>
      </c>
      <c r="G91" s="36"/>
      <c r="H91" s="36"/>
      <c r="I91" s="139" t="s">
        <v>32</v>
      </c>
      <c r="J91" s="33" t="str">
        <f>E21</f>
        <v xml:space="preserve"> </v>
      </c>
      <c r="K91" s="36"/>
      <c r="L91" s="40"/>
    </row>
    <row r="92" spans="2:12" s="1" customFormat="1" ht="15.15" customHeight="1">
      <c r="B92" s="35"/>
      <c r="C92" s="29" t="s">
        <v>30</v>
      </c>
      <c r="D92" s="36"/>
      <c r="E92" s="36"/>
      <c r="F92" s="24" t="str">
        <f>IF(E18="","",E18)</f>
        <v>Vyplň údaj</v>
      </c>
      <c r="G92" s="36"/>
      <c r="H92" s="36"/>
      <c r="I92" s="139" t="s">
        <v>34</v>
      </c>
      <c r="J92" s="33" t="str">
        <f>E24</f>
        <v>Ing. Jan Krupička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6"/>
      <c r="J93" s="36"/>
      <c r="K93" s="36"/>
      <c r="L93" s="40"/>
    </row>
    <row r="94" spans="2:12" s="1" customFormat="1" ht="29.25" customHeight="1">
      <c r="B94" s="35"/>
      <c r="C94" s="175" t="s">
        <v>105</v>
      </c>
      <c r="D94" s="176"/>
      <c r="E94" s="176"/>
      <c r="F94" s="176"/>
      <c r="G94" s="176"/>
      <c r="H94" s="176"/>
      <c r="I94" s="177"/>
      <c r="J94" s="178" t="s">
        <v>106</v>
      </c>
      <c r="K94" s="176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6"/>
      <c r="J95" s="36"/>
      <c r="K95" s="36"/>
      <c r="L95" s="40"/>
    </row>
    <row r="96" spans="2:47" s="1" customFormat="1" ht="22.8" customHeight="1">
      <c r="B96" s="35"/>
      <c r="C96" s="179" t="s">
        <v>107</v>
      </c>
      <c r="D96" s="36"/>
      <c r="E96" s="36"/>
      <c r="F96" s="36"/>
      <c r="G96" s="36"/>
      <c r="H96" s="36"/>
      <c r="I96" s="136"/>
      <c r="J96" s="102">
        <f>J117</f>
        <v>0</v>
      </c>
      <c r="K96" s="36"/>
      <c r="L96" s="40"/>
      <c r="AU96" s="14" t="s">
        <v>108</v>
      </c>
    </row>
    <row r="97" spans="2:12" s="8" customFormat="1" ht="24.95" customHeight="1">
      <c r="B97" s="180"/>
      <c r="C97" s="181"/>
      <c r="D97" s="182" t="s">
        <v>448</v>
      </c>
      <c r="E97" s="183"/>
      <c r="F97" s="183"/>
      <c r="G97" s="183"/>
      <c r="H97" s="183"/>
      <c r="I97" s="184"/>
      <c r="J97" s="185">
        <f>J118</f>
        <v>0</v>
      </c>
      <c r="K97" s="181"/>
      <c r="L97" s="186"/>
    </row>
    <row r="98" spans="2:12" s="1" customFormat="1" ht="21.8" customHeight="1">
      <c r="B98" s="35"/>
      <c r="C98" s="36"/>
      <c r="D98" s="36"/>
      <c r="E98" s="36"/>
      <c r="F98" s="36"/>
      <c r="G98" s="36"/>
      <c r="H98" s="36"/>
      <c r="I98" s="136"/>
      <c r="J98" s="36"/>
      <c r="K98" s="36"/>
      <c r="L98" s="40"/>
    </row>
    <row r="99" spans="2:12" s="1" customFormat="1" ht="6.95" customHeight="1">
      <c r="B99" s="58"/>
      <c r="C99" s="59"/>
      <c r="D99" s="59"/>
      <c r="E99" s="59"/>
      <c r="F99" s="59"/>
      <c r="G99" s="59"/>
      <c r="H99" s="59"/>
      <c r="I99" s="170"/>
      <c r="J99" s="59"/>
      <c r="K99" s="59"/>
      <c r="L99" s="40"/>
    </row>
    <row r="103" spans="2:12" s="1" customFormat="1" ht="6.95" customHeight="1">
      <c r="B103" s="60"/>
      <c r="C103" s="61"/>
      <c r="D103" s="61"/>
      <c r="E103" s="61"/>
      <c r="F103" s="61"/>
      <c r="G103" s="61"/>
      <c r="H103" s="61"/>
      <c r="I103" s="173"/>
      <c r="J103" s="61"/>
      <c r="K103" s="61"/>
      <c r="L103" s="40"/>
    </row>
    <row r="104" spans="2:12" s="1" customFormat="1" ht="24.95" customHeight="1">
      <c r="B104" s="35"/>
      <c r="C104" s="20" t="s">
        <v>119</v>
      </c>
      <c r="D104" s="36"/>
      <c r="E104" s="36"/>
      <c r="F104" s="36"/>
      <c r="G104" s="36"/>
      <c r="H104" s="36"/>
      <c r="I104" s="136"/>
      <c r="J104" s="36"/>
      <c r="K104" s="36"/>
      <c r="L104" s="40"/>
    </row>
    <row r="105" spans="2:12" s="1" customFormat="1" ht="6.95" customHeight="1">
      <c r="B105" s="35"/>
      <c r="C105" s="36"/>
      <c r="D105" s="36"/>
      <c r="E105" s="36"/>
      <c r="F105" s="36"/>
      <c r="G105" s="36"/>
      <c r="H105" s="36"/>
      <c r="I105" s="136"/>
      <c r="J105" s="36"/>
      <c r="K105" s="36"/>
      <c r="L105" s="40"/>
    </row>
    <row r="106" spans="2:12" s="1" customFormat="1" ht="12" customHeight="1">
      <c r="B106" s="35"/>
      <c r="C106" s="29" t="s">
        <v>17</v>
      </c>
      <c r="D106" s="36"/>
      <c r="E106" s="36"/>
      <c r="F106" s="36"/>
      <c r="G106" s="36"/>
      <c r="H106" s="36"/>
      <c r="I106" s="136"/>
      <c r="J106" s="36"/>
      <c r="K106" s="36"/>
      <c r="L106" s="40"/>
    </row>
    <row r="107" spans="2:12" s="1" customFormat="1" ht="16.5" customHeight="1">
      <c r="B107" s="35"/>
      <c r="C107" s="36"/>
      <c r="D107" s="36"/>
      <c r="E107" s="174" t="str">
        <f>E7</f>
        <v>Cyklostezka ve Studénce</v>
      </c>
      <c r="F107" s="29"/>
      <c r="G107" s="29"/>
      <c r="H107" s="29"/>
      <c r="I107" s="136"/>
      <c r="J107" s="36"/>
      <c r="K107" s="36"/>
      <c r="L107" s="40"/>
    </row>
    <row r="108" spans="2:12" s="1" customFormat="1" ht="12" customHeight="1">
      <c r="B108" s="35"/>
      <c r="C108" s="29" t="s">
        <v>100</v>
      </c>
      <c r="D108" s="36"/>
      <c r="E108" s="36"/>
      <c r="F108" s="36"/>
      <c r="G108" s="36"/>
      <c r="H108" s="36"/>
      <c r="I108" s="136"/>
      <c r="J108" s="36"/>
      <c r="K108" s="36"/>
      <c r="L108" s="40"/>
    </row>
    <row r="109" spans="2:12" s="1" customFormat="1" ht="16.5" customHeight="1">
      <c r="B109" s="35"/>
      <c r="C109" s="36"/>
      <c r="D109" s="36"/>
      <c r="E109" s="68" t="str">
        <f>E9</f>
        <v>VRN - Vedlejší náklady</v>
      </c>
      <c r="F109" s="36"/>
      <c r="G109" s="36"/>
      <c r="H109" s="36"/>
      <c r="I109" s="136"/>
      <c r="J109" s="36"/>
      <c r="K109" s="36"/>
      <c r="L109" s="40"/>
    </row>
    <row r="110" spans="2:12" s="1" customFormat="1" ht="6.95" customHeight="1">
      <c r="B110" s="35"/>
      <c r="C110" s="36"/>
      <c r="D110" s="36"/>
      <c r="E110" s="36"/>
      <c r="F110" s="36"/>
      <c r="G110" s="36"/>
      <c r="H110" s="36"/>
      <c r="I110" s="136"/>
      <c r="J110" s="36"/>
      <c r="K110" s="36"/>
      <c r="L110" s="40"/>
    </row>
    <row r="111" spans="2:12" s="1" customFormat="1" ht="12" customHeight="1">
      <c r="B111" s="35"/>
      <c r="C111" s="29" t="s">
        <v>21</v>
      </c>
      <c r="D111" s="36"/>
      <c r="E111" s="36"/>
      <c r="F111" s="24" t="str">
        <f>F12</f>
        <v xml:space="preserve"> </v>
      </c>
      <c r="G111" s="36"/>
      <c r="H111" s="36"/>
      <c r="I111" s="139" t="s">
        <v>23</v>
      </c>
      <c r="J111" s="71" t="str">
        <f>IF(J12="","",J12)</f>
        <v>27. 4. 2017</v>
      </c>
      <c r="K111" s="36"/>
      <c r="L111" s="40"/>
    </row>
    <row r="112" spans="2:12" s="1" customFormat="1" ht="6.95" customHeight="1">
      <c r="B112" s="35"/>
      <c r="C112" s="36"/>
      <c r="D112" s="36"/>
      <c r="E112" s="36"/>
      <c r="F112" s="36"/>
      <c r="G112" s="36"/>
      <c r="H112" s="36"/>
      <c r="I112" s="136"/>
      <c r="J112" s="36"/>
      <c r="K112" s="36"/>
      <c r="L112" s="40"/>
    </row>
    <row r="113" spans="2:12" s="1" customFormat="1" ht="15.15" customHeight="1">
      <c r="B113" s="35"/>
      <c r="C113" s="29" t="s">
        <v>25</v>
      </c>
      <c r="D113" s="36"/>
      <c r="E113" s="36"/>
      <c r="F113" s="24" t="str">
        <f>E15</f>
        <v>Město Sudénka</v>
      </c>
      <c r="G113" s="36"/>
      <c r="H113" s="36"/>
      <c r="I113" s="139" t="s">
        <v>32</v>
      </c>
      <c r="J113" s="33" t="str">
        <f>E21</f>
        <v xml:space="preserve"> </v>
      </c>
      <c r="K113" s="36"/>
      <c r="L113" s="40"/>
    </row>
    <row r="114" spans="2:12" s="1" customFormat="1" ht="15.15" customHeight="1">
      <c r="B114" s="35"/>
      <c r="C114" s="29" t="s">
        <v>30</v>
      </c>
      <c r="D114" s="36"/>
      <c r="E114" s="36"/>
      <c r="F114" s="24" t="str">
        <f>IF(E18="","",E18)</f>
        <v>Vyplň údaj</v>
      </c>
      <c r="G114" s="36"/>
      <c r="H114" s="36"/>
      <c r="I114" s="139" t="s">
        <v>34</v>
      </c>
      <c r="J114" s="33" t="str">
        <f>E24</f>
        <v>Ing. Jan Krupička</v>
      </c>
      <c r="K114" s="36"/>
      <c r="L114" s="40"/>
    </row>
    <row r="115" spans="2:12" s="1" customFormat="1" ht="10.3" customHeight="1">
      <c r="B115" s="35"/>
      <c r="C115" s="36"/>
      <c r="D115" s="36"/>
      <c r="E115" s="36"/>
      <c r="F115" s="36"/>
      <c r="G115" s="36"/>
      <c r="H115" s="36"/>
      <c r="I115" s="136"/>
      <c r="J115" s="36"/>
      <c r="K115" s="36"/>
      <c r="L115" s="40"/>
    </row>
    <row r="116" spans="2:20" s="9" customFormat="1" ht="29.25" customHeight="1">
      <c r="B116" s="187"/>
      <c r="C116" s="188" t="s">
        <v>120</v>
      </c>
      <c r="D116" s="189" t="s">
        <v>62</v>
      </c>
      <c r="E116" s="189" t="s">
        <v>58</v>
      </c>
      <c r="F116" s="189" t="s">
        <v>59</v>
      </c>
      <c r="G116" s="189" t="s">
        <v>121</v>
      </c>
      <c r="H116" s="189" t="s">
        <v>122</v>
      </c>
      <c r="I116" s="190" t="s">
        <v>123</v>
      </c>
      <c r="J116" s="191" t="s">
        <v>106</v>
      </c>
      <c r="K116" s="192" t="s">
        <v>124</v>
      </c>
      <c r="L116" s="193"/>
      <c r="M116" s="92" t="s">
        <v>1</v>
      </c>
      <c r="N116" s="93" t="s">
        <v>41</v>
      </c>
      <c r="O116" s="93" t="s">
        <v>125</v>
      </c>
      <c r="P116" s="93" t="s">
        <v>126</v>
      </c>
      <c r="Q116" s="93" t="s">
        <v>127</v>
      </c>
      <c r="R116" s="93" t="s">
        <v>128</v>
      </c>
      <c r="S116" s="93" t="s">
        <v>129</v>
      </c>
      <c r="T116" s="94" t="s">
        <v>130</v>
      </c>
    </row>
    <row r="117" spans="2:63" s="1" customFormat="1" ht="22.8" customHeight="1">
      <c r="B117" s="35"/>
      <c r="C117" s="99" t="s">
        <v>131</v>
      </c>
      <c r="D117" s="36"/>
      <c r="E117" s="36"/>
      <c r="F117" s="36"/>
      <c r="G117" s="36"/>
      <c r="H117" s="36"/>
      <c r="I117" s="136"/>
      <c r="J117" s="194">
        <f>BK117</f>
        <v>0</v>
      </c>
      <c r="K117" s="36"/>
      <c r="L117" s="40"/>
      <c r="M117" s="95"/>
      <c r="N117" s="96"/>
      <c r="O117" s="96"/>
      <c r="P117" s="195">
        <f>P118</f>
        <v>0</v>
      </c>
      <c r="Q117" s="96"/>
      <c r="R117" s="195">
        <f>R118</f>
        <v>0</v>
      </c>
      <c r="S117" s="96"/>
      <c r="T117" s="196">
        <f>T118</f>
        <v>0</v>
      </c>
      <c r="AT117" s="14" t="s">
        <v>76</v>
      </c>
      <c r="AU117" s="14" t="s">
        <v>108</v>
      </c>
      <c r="BK117" s="197">
        <f>BK118</f>
        <v>0</v>
      </c>
    </row>
    <row r="118" spans="2:63" s="10" customFormat="1" ht="25.9" customHeight="1">
      <c r="B118" s="198"/>
      <c r="C118" s="199"/>
      <c r="D118" s="200" t="s">
        <v>76</v>
      </c>
      <c r="E118" s="201" t="s">
        <v>449</v>
      </c>
      <c r="F118" s="201" t="s">
        <v>450</v>
      </c>
      <c r="G118" s="199"/>
      <c r="H118" s="199"/>
      <c r="I118" s="202"/>
      <c r="J118" s="203">
        <f>BK118</f>
        <v>0</v>
      </c>
      <c r="K118" s="199"/>
      <c r="L118" s="204"/>
      <c r="M118" s="205"/>
      <c r="N118" s="206"/>
      <c r="O118" s="206"/>
      <c r="P118" s="207">
        <f>SUM(P119:P129)</f>
        <v>0</v>
      </c>
      <c r="Q118" s="206"/>
      <c r="R118" s="207">
        <f>SUM(R119:R129)</f>
        <v>0</v>
      </c>
      <c r="S118" s="206"/>
      <c r="T118" s="208">
        <f>SUM(T119:T129)</f>
        <v>0</v>
      </c>
      <c r="AR118" s="209" t="s">
        <v>280</v>
      </c>
      <c r="AT118" s="210" t="s">
        <v>76</v>
      </c>
      <c r="AU118" s="210" t="s">
        <v>16</v>
      </c>
      <c r="AY118" s="209" t="s">
        <v>133</v>
      </c>
      <c r="BK118" s="211">
        <f>SUM(BK119:BK129)</f>
        <v>0</v>
      </c>
    </row>
    <row r="119" spans="2:65" s="1" customFormat="1" ht="16.5" customHeight="1">
      <c r="B119" s="35"/>
      <c r="C119" s="212" t="s">
        <v>84</v>
      </c>
      <c r="D119" s="212" t="s">
        <v>135</v>
      </c>
      <c r="E119" s="213" t="s">
        <v>451</v>
      </c>
      <c r="F119" s="214" t="s">
        <v>452</v>
      </c>
      <c r="G119" s="215" t="s">
        <v>138</v>
      </c>
      <c r="H119" s="216">
        <v>1</v>
      </c>
      <c r="I119" s="217"/>
      <c r="J119" s="218">
        <f>ROUND(I119*H119,2)</f>
        <v>0</v>
      </c>
      <c r="K119" s="214" t="s">
        <v>1</v>
      </c>
      <c r="L119" s="40"/>
      <c r="M119" s="219" t="s">
        <v>1</v>
      </c>
      <c r="N119" s="220" t="s">
        <v>42</v>
      </c>
      <c r="O119" s="83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AR119" s="223" t="s">
        <v>453</v>
      </c>
      <c r="AT119" s="223" t="s">
        <v>135</v>
      </c>
      <c r="AU119" s="223" t="s">
        <v>84</v>
      </c>
      <c r="AY119" s="14" t="s">
        <v>133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4" t="s">
        <v>84</v>
      </c>
      <c r="BK119" s="224">
        <f>ROUND(I119*H119,2)</f>
        <v>0</v>
      </c>
      <c r="BL119" s="14" t="s">
        <v>453</v>
      </c>
      <c r="BM119" s="223" t="s">
        <v>454</v>
      </c>
    </row>
    <row r="120" spans="2:65" s="1" customFormat="1" ht="16.5" customHeight="1">
      <c r="B120" s="35"/>
      <c r="C120" s="212" t="s">
        <v>86</v>
      </c>
      <c r="D120" s="212" t="s">
        <v>135</v>
      </c>
      <c r="E120" s="213" t="s">
        <v>455</v>
      </c>
      <c r="F120" s="214" t="s">
        <v>456</v>
      </c>
      <c r="G120" s="215" t="s">
        <v>138</v>
      </c>
      <c r="H120" s="216">
        <v>1</v>
      </c>
      <c r="I120" s="217"/>
      <c r="J120" s="218">
        <f>ROUND(I120*H120,2)</f>
        <v>0</v>
      </c>
      <c r="K120" s="214" t="s">
        <v>1</v>
      </c>
      <c r="L120" s="40"/>
      <c r="M120" s="219" t="s">
        <v>1</v>
      </c>
      <c r="N120" s="220" t="s">
        <v>42</v>
      </c>
      <c r="O120" s="83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AR120" s="223" t="s">
        <v>453</v>
      </c>
      <c r="AT120" s="223" t="s">
        <v>135</v>
      </c>
      <c r="AU120" s="223" t="s">
        <v>84</v>
      </c>
      <c r="AY120" s="14" t="s">
        <v>133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4" t="s">
        <v>84</v>
      </c>
      <c r="BK120" s="224">
        <f>ROUND(I120*H120,2)</f>
        <v>0</v>
      </c>
      <c r="BL120" s="14" t="s">
        <v>453</v>
      </c>
      <c r="BM120" s="223" t="s">
        <v>457</v>
      </c>
    </row>
    <row r="121" spans="2:65" s="1" customFormat="1" ht="16.5" customHeight="1">
      <c r="B121" s="35"/>
      <c r="C121" s="212" t="s">
        <v>147</v>
      </c>
      <c r="D121" s="212" t="s">
        <v>135</v>
      </c>
      <c r="E121" s="213" t="s">
        <v>458</v>
      </c>
      <c r="F121" s="214" t="s">
        <v>459</v>
      </c>
      <c r="G121" s="215" t="s">
        <v>138</v>
      </c>
      <c r="H121" s="216">
        <v>1</v>
      </c>
      <c r="I121" s="217"/>
      <c r="J121" s="218">
        <f>ROUND(I121*H121,2)</f>
        <v>0</v>
      </c>
      <c r="K121" s="214" t="s">
        <v>1</v>
      </c>
      <c r="L121" s="40"/>
      <c r="M121" s="219" t="s">
        <v>1</v>
      </c>
      <c r="N121" s="220" t="s">
        <v>42</v>
      </c>
      <c r="O121" s="83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AR121" s="223" t="s">
        <v>453</v>
      </c>
      <c r="AT121" s="223" t="s">
        <v>135</v>
      </c>
      <c r="AU121" s="223" t="s">
        <v>84</v>
      </c>
      <c r="AY121" s="14" t="s">
        <v>133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4" t="s">
        <v>84</v>
      </c>
      <c r="BK121" s="224">
        <f>ROUND(I121*H121,2)</f>
        <v>0</v>
      </c>
      <c r="BL121" s="14" t="s">
        <v>453</v>
      </c>
      <c r="BM121" s="223" t="s">
        <v>460</v>
      </c>
    </row>
    <row r="122" spans="2:65" s="1" customFormat="1" ht="16.5" customHeight="1">
      <c r="B122" s="35"/>
      <c r="C122" s="212" t="s">
        <v>139</v>
      </c>
      <c r="D122" s="212" t="s">
        <v>135</v>
      </c>
      <c r="E122" s="213" t="s">
        <v>461</v>
      </c>
      <c r="F122" s="214" t="s">
        <v>462</v>
      </c>
      <c r="G122" s="215" t="s">
        <v>138</v>
      </c>
      <c r="H122" s="216">
        <v>1</v>
      </c>
      <c r="I122" s="217"/>
      <c r="J122" s="218">
        <f>ROUND(I122*H122,2)</f>
        <v>0</v>
      </c>
      <c r="K122" s="214" t="s">
        <v>1</v>
      </c>
      <c r="L122" s="40"/>
      <c r="M122" s="219" t="s">
        <v>1</v>
      </c>
      <c r="N122" s="220" t="s">
        <v>42</v>
      </c>
      <c r="O122" s="83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AR122" s="223" t="s">
        <v>453</v>
      </c>
      <c r="AT122" s="223" t="s">
        <v>135</v>
      </c>
      <c r="AU122" s="223" t="s">
        <v>84</v>
      </c>
      <c r="AY122" s="14" t="s">
        <v>133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4" t="s">
        <v>84</v>
      </c>
      <c r="BK122" s="224">
        <f>ROUND(I122*H122,2)</f>
        <v>0</v>
      </c>
      <c r="BL122" s="14" t="s">
        <v>453</v>
      </c>
      <c r="BM122" s="223" t="s">
        <v>463</v>
      </c>
    </row>
    <row r="123" spans="2:65" s="1" customFormat="1" ht="16.5" customHeight="1">
      <c r="B123" s="35"/>
      <c r="C123" s="212" t="s">
        <v>280</v>
      </c>
      <c r="D123" s="212" t="s">
        <v>135</v>
      </c>
      <c r="E123" s="213" t="s">
        <v>464</v>
      </c>
      <c r="F123" s="214" t="s">
        <v>465</v>
      </c>
      <c r="G123" s="215" t="s">
        <v>138</v>
      </c>
      <c r="H123" s="216">
        <v>1</v>
      </c>
      <c r="I123" s="217"/>
      <c r="J123" s="218">
        <f>ROUND(I123*H123,2)</f>
        <v>0</v>
      </c>
      <c r="K123" s="214" t="s">
        <v>1</v>
      </c>
      <c r="L123" s="40"/>
      <c r="M123" s="219" t="s">
        <v>1</v>
      </c>
      <c r="N123" s="220" t="s">
        <v>42</v>
      </c>
      <c r="O123" s="83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AR123" s="223" t="s">
        <v>453</v>
      </c>
      <c r="AT123" s="223" t="s">
        <v>135</v>
      </c>
      <c r="AU123" s="223" t="s">
        <v>84</v>
      </c>
      <c r="AY123" s="14" t="s">
        <v>133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4" t="s">
        <v>84</v>
      </c>
      <c r="BK123" s="224">
        <f>ROUND(I123*H123,2)</f>
        <v>0</v>
      </c>
      <c r="BL123" s="14" t="s">
        <v>453</v>
      </c>
      <c r="BM123" s="223" t="s">
        <v>466</v>
      </c>
    </row>
    <row r="124" spans="2:65" s="1" customFormat="1" ht="16.5" customHeight="1">
      <c r="B124" s="35"/>
      <c r="C124" s="212" t="s">
        <v>431</v>
      </c>
      <c r="D124" s="212" t="s">
        <v>135</v>
      </c>
      <c r="E124" s="213" t="s">
        <v>467</v>
      </c>
      <c r="F124" s="214" t="s">
        <v>468</v>
      </c>
      <c r="G124" s="215" t="s">
        <v>138</v>
      </c>
      <c r="H124" s="216">
        <v>1</v>
      </c>
      <c r="I124" s="217"/>
      <c r="J124" s="218">
        <f>ROUND(I124*H124,2)</f>
        <v>0</v>
      </c>
      <c r="K124" s="214" t="s">
        <v>1</v>
      </c>
      <c r="L124" s="40"/>
      <c r="M124" s="219" t="s">
        <v>1</v>
      </c>
      <c r="N124" s="220" t="s">
        <v>42</v>
      </c>
      <c r="O124" s="83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AR124" s="223" t="s">
        <v>453</v>
      </c>
      <c r="AT124" s="223" t="s">
        <v>135</v>
      </c>
      <c r="AU124" s="223" t="s">
        <v>84</v>
      </c>
      <c r="AY124" s="14" t="s">
        <v>133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4" t="s">
        <v>84</v>
      </c>
      <c r="BK124" s="224">
        <f>ROUND(I124*H124,2)</f>
        <v>0</v>
      </c>
      <c r="BL124" s="14" t="s">
        <v>453</v>
      </c>
      <c r="BM124" s="223" t="s">
        <v>469</v>
      </c>
    </row>
    <row r="125" spans="2:65" s="1" customFormat="1" ht="24" customHeight="1">
      <c r="B125" s="35"/>
      <c r="C125" s="212" t="s">
        <v>445</v>
      </c>
      <c r="D125" s="212" t="s">
        <v>135</v>
      </c>
      <c r="E125" s="213" t="s">
        <v>470</v>
      </c>
      <c r="F125" s="214" t="s">
        <v>471</v>
      </c>
      <c r="G125" s="215" t="s">
        <v>138</v>
      </c>
      <c r="H125" s="216">
        <v>1</v>
      </c>
      <c r="I125" s="217"/>
      <c r="J125" s="218">
        <f>ROUND(I125*H125,2)</f>
        <v>0</v>
      </c>
      <c r="K125" s="214" t="s">
        <v>1</v>
      </c>
      <c r="L125" s="40"/>
      <c r="M125" s="219" t="s">
        <v>1</v>
      </c>
      <c r="N125" s="220" t="s">
        <v>42</v>
      </c>
      <c r="O125" s="83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AR125" s="223" t="s">
        <v>453</v>
      </c>
      <c r="AT125" s="223" t="s">
        <v>135</v>
      </c>
      <c r="AU125" s="223" t="s">
        <v>84</v>
      </c>
      <c r="AY125" s="14" t="s">
        <v>133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4" t="s">
        <v>84</v>
      </c>
      <c r="BK125" s="224">
        <f>ROUND(I125*H125,2)</f>
        <v>0</v>
      </c>
      <c r="BL125" s="14" t="s">
        <v>453</v>
      </c>
      <c r="BM125" s="223" t="s">
        <v>472</v>
      </c>
    </row>
    <row r="126" spans="2:65" s="1" customFormat="1" ht="24" customHeight="1">
      <c r="B126" s="35"/>
      <c r="C126" s="212" t="s">
        <v>163</v>
      </c>
      <c r="D126" s="212" t="s">
        <v>135</v>
      </c>
      <c r="E126" s="213" t="s">
        <v>473</v>
      </c>
      <c r="F126" s="214" t="s">
        <v>474</v>
      </c>
      <c r="G126" s="215" t="s">
        <v>138</v>
      </c>
      <c r="H126" s="216">
        <v>1</v>
      </c>
      <c r="I126" s="217"/>
      <c r="J126" s="218">
        <f>ROUND(I126*H126,2)</f>
        <v>0</v>
      </c>
      <c r="K126" s="214" t="s">
        <v>1</v>
      </c>
      <c r="L126" s="40"/>
      <c r="M126" s="219" t="s">
        <v>1</v>
      </c>
      <c r="N126" s="220" t="s">
        <v>42</v>
      </c>
      <c r="O126" s="83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AR126" s="223" t="s">
        <v>453</v>
      </c>
      <c r="AT126" s="223" t="s">
        <v>135</v>
      </c>
      <c r="AU126" s="223" t="s">
        <v>84</v>
      </c>
      <c r="AY126" s="14" t="s">
        <v>133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4" t="s">
        <v>84</v>
      </c>
      <c r="BK126" s="224">
        <f>ROUND(I126*H126,2)</f>
        <v>0</v>
      </c>
      <c r="BL126" s="14" t="s">
        <v>453</v>
      </c>
      <c r="BM126" s="223" t="s">
        <v>475</v>
      </c>
    </row>
    <row r="127" spans="2:65" s="1" customFormat="1" ht="24" customHeight="1">
      <c r="B127" s="35"/>
      <c r="C127" s="212" t="s">
        <v>476</v>
      </c>
      <c r="D127" s="212" t="s">
        <v>135</v>
      </c>
      <c r="E127" s="213" t="s">
        <v>477</v>
      </c>
      <c r="F127" s="214" t="s">
        <v>478</v>
      </c>
      <c r="G127" s="215" t="s">
        <v>138</v>
      </c>
      <c r="H127" s="216">
        <v>1</v>
      </c>
      <c r="I127" s="217"/>
      <c r="J127" s="218">
        <f>ROUND(I127*H127,2)</f>
        <v>0</v>
      </c>
      <c r="K127" s="214" t="s">
        <v>1</v>
      </c>
      <c r="L127" s="40"/>
      <c r="M127" s="219" t="s">
        <v>1</v>
      </c>
      <c r="N127" s="220" t="s">
        <v>42</v>
      </c>
      <c r="O127" s="83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AR127" s="223" t="s">
        <v>453</v>
      </c>
      <c r="AT127" s="223" t="s">
        <v>135</v>
      </c>
      <c r="AU127" s="223" t="s">
        <v>84</v>
      </c>
      <c r="AY127" s="14" t="s">
        <v>133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4" t="s">
        <v>84</v>
      </c>
      <c r="BK127" s="224">
        <f>ROUND(I127*H127,2)</f>
        <v>0</v>
      </c>
      <c r="BL127" s="14" t="s">
        <v>453</v>
      </c>
      <c r="BM127" s="223" t="s">
        <v>479</v>
      </c>
    </row>
    <row r="128" spans="2:65" s="1" customFormat="1" ht="24" customHeight="1">
      <c r="B128" s="35"/>
      <c r="C128" s="212" t="s">
        <v>480</v>
      </c>
      <c r="D128" s="212" t="s">
        <v>135</v>
      </c>
      <c r="E128" s="213" t="s">
        <v>481</v>
      </c>
      <c r="F128" s="214" t="s">
        <v>482</v>
      </c>
      <c r="G128" s="215" t="s">
        <v>138</v>
      </c>
      <c r="H128" s="216">
        <v>2</v>
      </c>
      <c r="I128" s="217"/>
      <c r="J128" s="218">
        <f>ROUND(I128*H128,2)</f>
        <v>0</v>
      </c>
      <c r="K128" s="214" t="s">
        <v>1</v>
      </c>
      <c r="L128" s="40"/>
      <c r="M128" s="219" t="s">
        <v>1</v>
      </c>
      <c r="N128" s="220" t="s">
        <v>42</v>
      </c>
      <c r="O128" s="83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AR128" s="223" t="s">
        <v>453</v>
      </c>
      <c r="AT128" s="223" t="s">
        <v>135</v>
      </c>
      <c r="AU128" s="223" t="s">
        <v>84</v>
      </c>
      <c r="AY128" s="14" t="s">
        <v>133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4" t="s">
        <v>84</v>
      </c>
      <c r="BK128" s="224">
        <f>ROUND(I128*H128,2)</f>
        <v>0</v>
      </c>
      <c r="BL128" s="14" t="s">
        <v>453</v>
      </c>
      <c r="BM128" s="223" t="s">
        <v>483</v>
      </c>
    </row>
    <row r="129" spans="2:65" s="1" customFormat="1" ht="16.5" customHeight="1">
      <c r="B129" s="35"/>
      <c r="C129" s="212" t="s">
        <v>213</v>
      </c>
      <c r="D129" s="212" t="s">
        <v>135</v>
      </c>
      <c r="E129" s="213" t="s">
        <v>484</v>
      </c>
      <c r="F129" s="214" t="s">
        <v>485</v>
      </c>
      <c r="G129" s="215" t="s">
        <v>138</v>
      </c>
      <c r="H129" s="216">
        <v>2</v>
      </c>
      <c r="I129" s="217"/>
      <c r="J129" s="218">
        <f>ROUND(I129*H129,2)</f>
        <v>0</v>
      </c>
      <c r="K129" s="214" t="s">
        <v>1</v>
      </c>
      <c r="L129" s="40"/>
      <c r="M129" s="250" t="s">
        <v>1</v>
      </c>
      <c r="N129" s="251" t="s">
        <v>42</v>
      </c>
      <c r="O129" s="252"/>
      <c r="P129" s="253">
        <f>O129*H129</f>
        <v>0</v>
      </c>
      <c r="Q129" s="253">
        <v>0</v>
      </c>
      <c r="R129" s="253">
        <f>Q129*H129</f>
        <v>0</v>
      </c>
      <c r="S129" s="253">
        <v>0</v>
      </c>
      <c r="T129" s="254">
        <f>S129*H129</f>
        <v>0</v>
      </c>
      <c r="AR129" s="223" t="s">
        <v>453</v>
      </c>
      <c r="AT129" s="223" t="s">
        <v>135</v>
      </c>
      <c r="AU129" s="223" t="s">
        <v>84</v>
      </c>
      <c r="AY129" s="14" t="s">
        <v>133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4" t="s">
        <v>84</v>
      </c>
      <c r="BK129" s="224">
        <f>ROUND(I129*H129,2)</f>
        <v>0</v>
      </c>
      <c r="BL129" s="14" t="s">
        <v>453</v>
      </c>
      <c r="BM129" s="223" t="s">
        <v>486</v>
      </c>
    </row>
    <row r="130" spans="2:12" s="1" customFormat="1" ht="6.95" customHeight="1">
      <c r="B130" s="58"/>
      <c r="C130" s="59"/>
      <c r="D130" s="59"/>
      <c r="E130" s="59"/>
      <c r="F130" s="59"/>
      <c r="G130" s="59"/>
      <c r="H130" s="59"/>
      <c r="I130" s="170"/>
      <c r="J130" s="59"/>
      <c r="K130" s="59"/>
      <c r="L130" s="40"/>
    </row>
  </sheetData>
  <sheetProtection password="CC35" sheet="1" objects="1" scenarios="1" formatColumns="0" formatRows="0" autoFilter="0"/>
  <autoFilter ref="C116:K12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95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86</v>
      </c>
    </row>
    <row r="4" spans="2:46" ht="24.95" customHeight="1">
      <c r="B4" s="17"/>
      <c r="D4" s="132" t="s">
        <v>99</v>
      </c>
      <c r="L4" s="17"/>
      <c r="M4" s="133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34" t="s">
        <v>17</v>
      </c>
      <c r="L6" s="17"/>
    </row>
    <row r="7" spans="2:12" ht="16.5" customHeight="1">
      <c r="B7" s="17"/>
      <c r="E7" s="135" t="str">
        <f>'Rekapitulace stavby'!K6</f>
        <v>Cyklostezka ve Studénce</v>
      </c>
      <c r="F7" s="134"/>
      <c r="G7" s="134"/>
      <c r="H7" s="134"/>
      <c r="L7" s="17"/>
    </row>
    <row r="8" spans="2:12" s="1" customFormat="1" ht="12" customHeight="1">
      <c r="B8" s="40"/>
      <c r="D8" s="134" t="s">
        <v>100</v>
      </c>
      <c r="I8" s="136"/>
      <c r="L8" s="40"/>
    </row>
    <row r="9" spans="2:12" s="1" customFormat="1" ht="36.95" customHeight="1">
      <c r="B9" s="40"/>
      <c r="E9" s="137" t="s">
        <v>487</v>
      </c>
      <c r="F9" s="1"/>
      <c r="G9" s="1"/>
      <c r="H9" s="1"/>
      <c r="I9" s="136"/>
      <c r="L9" s="40"/>
    </row>
    <row r="10" spans="2:12" s="1" customFormat="1" ht="12">
      <c r="B10" s="40"/>
      <c r="I10" s="136"/>
      <c r="L10" s="40"/>
    </row>
    <row r="11" spans="2:12" s="1" customFormat="1" ht="12" customHeight="1">
      <c r="B11" s="40"/>
      <c r="D11" s="134" t="s">
        <v>19</v>
      </c>
      <c r="F11" s="138" t="s">
        <v>1</v>
      </c>
      <c r="I11" s="139" t="s">
        <v>20</v>
      </c>
      <c r="J11" s="138" t="s">
        <v>1</v>
      </c>
      <c r="L11" s="40"/>
    </row>
    <row r="12" spans="2:12" s="1" customFormat="1" ht="12" customHeight="1">
      <c r="B12" s="40"/>
      <c r="D12" s="134" t="s">
        <v>21</v>
      </c>
      <c r="F12" s="138" t="s">
        <v>22</v>
      </c>
      <c r="I12" s="139" t="s">
        <v>23</v>
      </c>
      <c r="J12" s="140" t="str">
        <f>'Rekapitulace stavby'!AN8</f>
        <v>27. 4. 2017</v>
      </c>
      <c r="L12" s="40"/>
    </row>
    <row r="13" spans="2:12" s="1" customFormat="1" ht="10.8" customHeight="1">
      <c r="B13" s="40"/>
      <c r="I13" s="136"/>
      <c r="L13" s="40"/>
    </row>
    <row r="14" spans="2:12" s="1" customFormat="1" ht="12" customHeight="1">
      <c r="B14" s="40"/>
      <c r="D14" s="134" t="s">
        <v>25</v>
      </c>
      <c r="I14" s="139" t="s">
        <v>26</v>
      </c>
      <c r="J14" s="138" t="str">
        <f>IF('Rekapitulace stavby'!AN10="","",'Rekapitulace stavby'!AN10)</f>
        <v/>
      </c>
      <c r="L14" s="40"/>
    </row>
    <row r="15" spans="2:12" s="1" customFormat="1" ht="18" customHeight="1">
      <c r="B15" s="40"/>
      <c r="E15" s="138" t="str">
        <f>IF('Rekapitulace stavby'!E11="","",'Rekapitulace stavby'!E11)</f>
        <v>Město Sudénka</v>
      </c>
      <c r="I15" s="139" t="s">
        <v>29</v>
      </c>
      <c r="J15" s="138" t="str">
        <f>IF('Rekapitulace stavby'!AN11="","",'Rekapitulace stavby'!AN11)</f>
        <v/>
      </c>
      <c r="L15" s="40"/>
    </row>
    <row r="16" spans="2:12" s="1" customFormat="1" ht="6.95" customHeight="1">
      <c r="B16" s="40"/>
      <c r="I16" s="136"/>
      <c r="L16" s="40"/>
    </row>
    <row r="17" spans="2:12" s="1" customFormat="1" ht="12" customHeight="1">
      <c r="B17" s="40"/>
      <c r="D17" s="134" t="s">
        <v>30</v>
      </c>
      <c r="I17" s="139" t="s">
        <v>26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38"/>
      <c r="G18" s="138"/>
      <c r="H18" s="138"/>
      <c r="I18" s="139" t="s">
        <v>29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36"/>
      <c r="L19" s="40"/>
    </row>
    <row r="20" spans="2:12" s="1" customFormat="1" ht="12" customHeight="1">
      <c r="B20" s="40"/>
      <c r="D20" s="134" t="s">
        <v>32</v>
      </c>
      <c r="I20" s="139" t="s">
        <v>26</v>
      </c>
      <c r="J20" s="138" t="str">
        <f>IF('Rekapitulace stavby'!AN16="","",'Rekapitulace stavby'!AN16)</f>
        <v/>
      </c>
      <c r="L20" s="40"/>
    </row>
    <row r="21" spans="2:12" s="1" customFormat="1" ht="18" customHeight="1">
      <c r="B21" s="40"/>
      <c r="E21" s="138" t="str">
        <f>IF('Rekapitulace stavby'!E17="","",'Rekapitulace stavby'!E17)</f>
        <v xml:space="preserve"> </v>
      </c>
      <c r="I21" s="139" t="s">
        <v>29</v>
      </c>
      <c r="J21" s="138" t="str">
        <f>IF('Rekapitulace stavby'!AN17="","",'Rekapitulace stavby'!AN17)</f>
        <v/>
      </c>
      <c r="L21" s="40"/>
    </row>
    <row r="22" spans="2:12" s="1" customFormat="1" ht="6.95" customHeight="1">
      <c r="B22" s="40"/>
      <c r="I22" s="136"/>
      <c r="L22" s="40"/>
    </row>
    <row r="23" spans="2:12" s="1" customFormat="1" ht="12" customHeight="1">
      <c r="B23" s="40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0"/>
    </row>
    <row r="24" spans="2:12" s="1" customFormat="1" ht="18" customHeight="1">
      <c r="B24" s="40"/>
      <c r="E24" s="138" t="str">
        <f>IF('Rekapitulace stavby'!E20="","",'Rekapitulace stavby'!E20)</f>
        <v>Ing. Jan Krupička</v>
      </c>
      <c r="I24" s="139" t="s">
        <v>29</v>
      </c>
      <c r="J24" s="138" t="str">
        <f>IF('Rekapitulace stavby'!AN20="","",'Rekapitulace stavby'!AN20)</f>
        <v/>
      </c>
      <c r="L24" s="40"/>
    </row>
    <row r="25" spans="2:12" s="1" customFormat="1" ht="6.95" customHeight="1">
      <c r="B25" s="40"/>
      <c r="I25" s="136"/>
      <c r="L25" s="40"/>
    </row>
    <row r="26" spans="2:12" s="1" customFormat="1" ht="12" customHeight="1">
      <c r="B26" s="40"/>
      <c r="D26" s="134" t="s">
        <v>36</v>
      </c>
      <c r="I26" s="136"/>
      <c r="L26" s="40"/>
    </row>
    <row r="27" spans="2:12" s="7" customFormat="1" ht="16.5" customHeight="1">
      <c r="B27" s="141"/>
      <c r="E27" s="142" t="s">
        <v>1</v>
      </c>
      <c r="F27" s="142"/>
      <c r="G27" s="142"/>
      <c r="H27" s="142"/>
      <c r="I27" s="143"/>
      <c r="L27" s="141"/>
    </row>
    <row r="28" spans="2:12" s="1" customFormat="1" ht="6.95" customHeight="1">
      <c r="B28" s="40"/>
      <c r="I28" s="136"/>
      <c r="L28" s="40"/>
    </row>
    <row r="29" spans="2:12" s="1" customFormat="1" ht="6.95" customHeight="1">
      <c r="B29" s="40"/>
      <c r="D29" s="75"/>
      <c r="E29" s="75"/>
      <c r="F29" s="75"/>
      <c r="G29" s="75"/>
      <c r="H29" s="75"/>
      <c r="I29" s="144"/>
      <c r="J29" s="75"/>
      <c r="K29" s="75"/>
      <c r="L29" s="40"/>
    </row>
    <row r="30" spans="2:12" s="1" customFormat="1" ht="25.4" customHeight="1">
      <c r="B30" s="40"/>
      <c r="D30" s="145" t="s">
        <v>37</v>
      </c>
      <c r="I30" s="136"/>
      <c r="J30" s="146">
        <f>ROUND(J124,2)</f>
        <v>0</v>
      </c>
      <c r="L30" s="40"/>
    </row>
    <row r="31" spans="2:12" s="1" customFormat="1" ht="6.95" customHeight="1">
      <c r="B31" s="40"/>
      <c r="D31" s="75"/>
      <c r="E31" s="75"/>
      <c r="F31" s="75"/>
      <c r="G31" s="75"/>
      <c r="H31" s="75"/>
      <c r="I31" s="144"/>
      <c r="J31" s="75"/>
      <c r="K31" s="75"/>
      <c r="L31" s="40"/>
    </row>
    <row r="32" spans="2:12" s="1" customFormat="1" ht="14.4" customHeight="1">
      <c r="B32" s="40"/>
      <c r="F32" s="147" t="s">
        <v>39</v>
      </c>
      <c r="I32" s="148" t="s">
        <v>38</v>
      </c>
      <c r="J32" s="147" t="s">
        <v>40</v>
      </c>
      <c r="L32" s="40"/>
    </row>
    <row r="33" spans="2:12" s="1" customFormat="1" ht="14.4" customHeight="1">
      <c r="B33" s="40"/>
      <c r="D33" s="149" t="s">
        <v>41</v>
      </c>
      <c r="E33" s="134" t="s">
        <v>42</v>
      </c>
      <c r="F33" s="150">
        <f>ROUND((SUM(BE124:BE217)),2)</f>
        <v>0</v>
      </c>
      <c r="I33" s="151">
        <v>0.21</v>
      </c>
      <c r="J33" s="150">
        <f>ROUND(((SUM(BE124:BE217))*I33),2)</f>
        <v>0</v>
      </c>
      <c r="L33" s="40"/>
    </row>
    <row r="34" spans="2:12" s="1" customFormat="1" ht="14.4" customHeight="1">
      <c r="B34" s="40"/>
      <c r="E34" s="134" t="s">
        <v>43</v>
      </c>
      <c r="F34" s="150">
        <f>ROUND((SUM(BF124:BF217)),2)</f>
        <v>0</v>
      </c>
      <c r="I34" s="151">
        <v>0.15</v>
      </c>
      <c r="J34" s="150">
        <f>ROUND(((SUM(BF124:BF217))*I34),2)</f>
        <v>0</v>
      </c>
      <c r="L34" s="40"/>
    </row>
    <row r="35" spans="2:12" s="1" customFormat="1" ht="14.4" customHeight="1" hidden="1">
      <c r="B35" s="40"/>
      <c r="E35" s="134" t="s">
        <v>44</v>
      </c>
      <c r="F35" s="150">
        <f>ROUND((SUM(BG124:BG217)),2)</f>
        <v>0</v>
      </c>
      <c r="I35" s="151">
        <v>0.21</v>
      </c>
      <c r="J35" s="150">
        <f>0</f>
        <v>0</v>
      </c>
      <c r="L35" s="40"/>
    </row>
    <row r="36" spans="2:12" s="1" customFormat="1" ht="14.4" customHeight="1" hidden="1">
      <c r="B36" s="40"/>
      <c r="E36" s="134" t="s">
        <v>45</v>
      </c>
      <c r="F36" s="150">
        <f>ROUND((SUM(BH124:BH217)),2)</f>
        <v>0</v>
      </c>
      <c r="I36" s="151">
        <v>0.15</v>
      </c>
      <c r="J36" s="150">
        <f>0</f>
        <v>0</v>
      </c>
      <c r="L36" s="40"/>
    </row>
    <row r="37" spans="2:12" s="1" customFormat="1" ht="14.4" customHeight="1" hidden="1">
      <c r="B37" s="40"/>
      <c r="E37" s="134" t="s">
        <v>46</v>
      </c>
      <c r="F37" s="150">
        <f>ROUND((SUM(BI124:BI217)),2)</f>
        <v>0</v>
      </c>
      <c r="I37" s="151">
        <v>0</v>
      </c>
      <c r="J37" s="150">
        <f>0</f>
        <v>0</v>
      </c>
      <c r="L37" s="40"/>
    </row>
    <row r="38" spans="2:12" s="1" customFormat="1" ht="6.95" customHeight="1">
      <c r="B38" s="40"/>
      <c r="I38" s="136"/>
      <c r="L38" s="40"/>
    </row>
    <row r="39" spans="2:12" s="1" customFormat="1" ht="25.4" customHeight="1">
      <c r="B39" s="40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7"/>
      <c r="J39" s="158">
        <f>SUM(J30:J37)</f>
        <v>0</v>
      </c>
      <c r="K39" s="159"/>
      <c r="L39" s="40"/>
    </row>
    <row r="40" spans="2:12" s="1" customFormat="1" ht="14.4" customHeight="1">
      <c r="B40" s="40"/>
      <c r="I40" s="136"/>
      <c r="L40" s="40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40"/>
      <c r="D50" s="160" t="s">
        <v>50</v>
      </c>
      <c r="E50" s="161"/>
      <c r="F50" s="161"/>
      <c r="G50" s="160" t="s">
        <v>51</v>
      </c>
      <c r="H50" s="161"/>
      <c r="I50" s="162"/>
      <c r="J50" s="161"/>
      <c r="K50" s="161"/>
      <c r="L50" s="4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40"/>
      <c r="D61" s="163" t="s">
        <v>52</v>
      </c>
      <c r="E61" s="164"/>
      <c r="F61" s="165" t="s">
        <v>53</v>
      </c>
      <c r="G61" s="163" t="s">
        <v>52</v>
      </c>
      <c r="H61" s="164"/>
      <c r="I61" s="166"/>
      <c r="J61" s="167" t="s">
        <v>53</v>
      </c>
      <c r="K61" s="164"/>
      <c r="L61" s="40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40"/>
      <c r="D65" s="160" t="s">
        <v>54</v>
      </c>
      <c r="E65" s="161"/>
      <c r="F65" s="161"/>
      <c r="G65" s="160" t="s">
        <v>55</v>
      </c>
      <c r="H65" s="161"/>
      <c r="I65" s="162"/>
      <c r="J65" s="161"/>
      <c r="K65" s="161"/>
      <c r="L65" s="40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40"/>
      <c r="D76" s="163" t="s">
        <v>52</v>
      </c>
      <c r="E76" s="164"/>
      <c r="F76" s="165" t="s">
        <v>53</v>
      </c>
      <c r="G76" s="163" t="s">
        <v>52</v>
      </c>
      <c r="H76" s="164"/>
      <c r="I76" s="166"/>
      <c r="J76" s="167" t="s">
        <v>53</v>
      </c>
      <c r="K76" s="164"/>
      <c r="L76" s="40"/>
    </row>
    <row r="77" spans="2:12" s="1" customFormat="1" ht="14.4" customHeight="1">
      <c r="B77" s="168"/>
      <c r="C77" s="169"/>
      <c r="D77" s="169"/>
      <c r="E77" s="169"/>
      <c r="F77" s="169"/>
      <c r="G77" s="169"/>
      <c r="H77" s="169"/>
      <c r="I77" s="170"/>
      <c r="J77" s="169"/>
      <c r="K77" s="169"/>
      <c r="L77" s="40"/>
    </row>
    <row r="81" spans="2:12" s="1" customFormat="1" ht="6.95" customHeight="1">
      <c r="B81" s="171"/>
      <c r="C81" s="172"/>
      <c r="D81" s="172"/>
      <c r="E81" s="172"/>
      <c r="F81" s="172"/>
      <c r="G81" s="172"/>
      <c r="H81" s="172"/>
      <c r="I81" s="173"/>
      <c r="J81" s="172"/>
      <c r="K81" s="172"/>
      <c r="L81" s="40"/>
    </row>
    <row r="82" spans="2:12" s="1" customFormat="1" ht="24.95" customHeight="1">
      <c r="B82" s="35"/>
      <c r="C82" s="20" t="s">
        <v>104</v>
      </c>
      <c r="D82" s="36"/>
      <c r="E82" s="36"/>
      <c r="F82" s="36"/>
      <c r="G82" s="36"/>
      <c r="H82" s="36"/>
      <c r="I82" s="136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6"/>
      <c r="J83" s="36"/>
      <c r="K83" s="36"/>
      <c r="L83" s="40"/>
    </row>
    <row r="84" spans="2:12" s="1" customFormat="1" ht="12" customHeight="1">
      <c r="B84" s="35"/>
      <c r="C84" s="29" t="s">
        <v>17</v>
      </c>
      <c r="D84" s="36"/>
      <c r="E84" s="36"/>
      <c r="F84" s="36"/>
      <c r="G84" s="36"/>
      <c r="H84" s="36"/>
      <c r="I84" s="136"/>
      <c r="J84" s="36"/>
      <c r="K84" s="36"/>
      <c r="L84" s="40"/>
    </row>
    <row r="85" spans="2:12" s="1" customFormat="1" ht="16.5" customHeight="1">
      <c r="B85" s="35"/>
      <c r="C85" s="36"/>
      <c r="D85" s="36"/>
      <c r="E85" s="174" t="str">
        <f>E7</f>
        <v>Cyklostezka ve Studénce</v>
      </c>
      <c r="F85" s="29"/>
      <c r="G85" s="29"/>
      <c r="H85" s="29"/>
      <c r="I85" s="136"/>
      <c r="J85" s="36"/>
      <c r="K85" s="36"/>
      <c r="L85" s="40"/>
    </row>
    <row r="86" spans="2:12" s="1" customFormat="1" ht="12" customHeight="1">
      <c r="B86" s="35"/>
      <c r="C86" s="29" t="s">
        <v>100</v>
      </c>
      <c r="D86" s="36"/>
      <c r="E86" s="36"/>
      <c r="F86" s="36"/>
      <c r="G86" s="36"/>
      <c r="H86" s="36"/>
      <c r="I86" s="136"/>
      <c r="J86" s="36"/>
      <c r="K86" s="36"/>
      <c r="L86" s="40"/>
    </row>
    <row r="87" spans="2:12" s="1" customFormat="1" ht="16.5" customHeight="1">
      <c r="B87" s="35"/>
      <c r="C87" s="36"/>
      <c r="D87" s="36"/>
      <c r="E87" s="68" t="str">
        <f>E9</f>
        <v>SO03A - Veřejné osvětlení, trasa na ul. Sjednocení</v>
      </c>
      <c r="F87" s="36"/>
      <c r="G87" s="36"/>
      <c r="H87" s="36"/>
      <c r="I87" s="136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6"/>
      <c r="J88" s="36"/>
      <c r="K88" s="36"/>
      <c r="L88" s="40"/>
    </row>
    <row r="89" spans="2:12" s="1" customFormat="1" ht="12" customHeight="1">
      <c r="B89" s="35"/>
      <c r="C89" s="29" t="s">
        <v>21</v>
      </c>
      <c r="D89" s="36"/>
      <c r="E89" s="36"/>
      <c r="F89" s="24" t="str">
        <f>F12</f>
        <v xml:space="preserve"> </v>
      </c>
      <c r="G89" s="36"/>
      <c r="H89" s="36"/>
      <c r="I89" s="139" t="s">
        <v>23</v>
      </c>
      <c r="J89" s="71" t="str">
        <f>IF(J12="","",J12)</f>
        <v>27. 4. 2017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6"/>
      <c r="J90" s="36"/>
      <c r="K90" s="36"/>
      <c r="L90" s="40"/>
    </row>
    <row r="91" spans="2:12" s="1" customFormat="1" ht="15.15" customHeight="1">
      <c r="B91" s="35"/>
      <c r="C91" s="29" t="s">
        <v>25</v>
      </c>
      <c r="D91" s="36"/>
      <c r="E91" s="36"/>
      <c r="F91" s="24" t="str">
        <f>E15</f>
        <v>Město Sudénka</v>
      </c>
      <c r="G91" s="36"/>
      <c r="H91" s="36"/>
      <c r="I91" s="139" t="s">
        <v>32</v>
      </c>
      <c r="J91" s="33" t="str">
        <f>E21</f>
        <v xml:space="preserve"> </v>
      </c>
      <c r="K91" s="36"/>
      <c r="L91" s="40"/>
    </row>
    <row r="92" spans="2:12" s="1" customFormat="1" ht="15.15" customHeight="1">
      <c r="B92" s="35"/>
      <c r="C92" s="29" t="s">
        <v>30</v>
      </c>
      <c r="D92" s="36"/>
      <c r="E92" s="36"/>
      <c r="F92" s="24" t="str">
        <f>IF(E18="","",E18)</f>
        <v>Vyplň údaj</v>
      </c>
      <c r="G92" s="36"/>
      <c r="H92" s="36"/>
      <c r="I92" s="139" t="s">
        <v>34</v>
      </c>
      <c r="J92" s="33" t="str">
        <f>E24</f>
        <v>Ing. Jan Krupička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6"/>
      <c r="J93" s="36"/>
      <c r="K93" s="36"/>
      <c r="L93" s="40"/>
    </row>
    <row r="94" spans="2:12" s="1" customFormat="1" ht="29.25" customHeight="1">
      <c r="B94" s="35"/>
      <c r="C94" s="175" t="s">
        <v>105</v>
      </c>
      <c r="D94" s="176"/>
      <c r="E94" s="176"/>
      <c r="F94" s="176"/>
      <c r="G94" s="176"/>
      <c r="H94" s="176"/>
      <c r="I94" s="177"/>
      <c r="J94" s="178" t="s">
        <v>106</v>
      </c>
      <c r="K94" s="176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6"/>
      <c r="J95" s="36"/>
      <c r="K95" s="36"/>
      <c r="L95" s="40"/>
    </row>
    <row r="96" spans="2:47" s="1" customFormat="1" ht="22.8" customHeight="1">
      <c r="B96" s="35"/>
      <c r="C96" s="179" t="s">
        <v>107</v>
      </c>
      <c r="D96" s="36"/>
      <c r="E96" s="36"/>
      <c r="F96" s="36"/>
      <c r="G96" s="36"/>
      <c r="H96" s="36"/>
      <c r="I96" s="136"/>
      <c r="J96" s="102">
        <f>J124</f>
        <v>0</v>
      </c>
      <c r="K96" s="36"/>
      <c r="L96" s="40"/>
      <c r="AU96" s="14" t="s">
        <v>108</v>
      </c>
    </row>
    <row r="97" spans="2:12" s="8" customFormat="1" ht="24.95" customHeight="1">
      <c r="B97" s="180"/>
      <c r="C97" s="181"/>
      <c r="D97" s="182" t="s">
        <v>488</v>
      </c>
      <c r="E97" s="183"/>
      <c r="F97" s="183"/>
      <c r="G97" s="183"/>
      <c r="H97" s="183"/>
      <c r="I97" s="184"/>
      <c r="J97" s="185">
        <f>J125</f>
        <v>0</v>
      </c>
      <c r="K97" s="181"/>
      <c r="L97" s="186"/>
    </row>
    <row r="98" spans="2:12" s="12" customFormat="1" ht="19.9" customHeight="1">
      <c r="B98" s="255"/>
      <c r="C98" s="256"/>
      <c r="D98" s="257" t="s">
        <v>489</v>
      </c>
      <c r="E98" s="258"/>
      <c r="F98" s="258"/>
      <c r="G98" s="258"/>
      <c r="H98" s="258"/>
      <c r="I98" s="259"/>
      <c r="J98" s="260">
        <f>J126</f>
        <v>0</v>
      </c>
      <c r="K98" s="256"/>
      <c r="L98" s="261"/>
    </row>
    <row r="99" spans="2:12" s="12" customFormat="1" ht="19.9" customHeight="1">
      <c r="B99" s="255"/>
      <c r="C99" s="256"/>
      <c r="D99" s="257" t="s">
        <v>490</v>
      </c>
      <c r="E99" s="258"/>
      <c r="F99" s="258"/>
      <c r="G99" s="258"/>
      <c r="H99" s="258"/>
      <c r="I99" s="259"/>
      <c r="J99" s="260">
        <f>J137</f>
        <v>0</v>
      </c>
      <c r="K99" s="256"/>
      <c r="L99" s="261"/>
    </row>
    <row r="100" spans="2:12" s="8" customFormat="1" ht="24.95" customHeight="1">
      <c r="B100" s="180"/>
      <c r="C100" s="181"/>
      <c r="D100" s="182" t="s">
        <v>491</v>
      </c>
      <c r="E100" s="183"/>
      <c r="F100" s="183"/>
      <c r="G100" s="183"/>
      <c r="H100" s="183"/>
      <c r="I100" s="184"/>
      <c r="J100" s="185">
        <f>J140</f>
        <v>0</v>
      </c>
      <c r="K100" s="181"/>
      <c r="L100" s="186"/>
    </row>
    <row r="101" spans="2:12" s="12" customFormat="1" ht="19.9" customHeight="1">
      <c r="B101" s="255"/>
      <c r="C101" s="256"/>
      <c r="D101" s="257" t="s">
        <v>492</v>
      </c>
      <c r="E101" s="258"/>
      <c r="F101" s="258"/>
      <c r="G101" s="258"/>
      <c r="H101" s="258"/>
      <c r="I101" s="259"/>
      <c r="J101" s="260">
        <f>J141</f>
        <v>0</v>
      </c>
      <c r="K101" s="256"/>
      <c r="L101" s="261"/>
    </row>
    <row r="102" spans="2:12" s="8" customFormat="1" ht="24.95" customHeight="1">
      <c r="B102" s="180"/>
      <c r="C102" s="181"/>
      <c r="D102" s="182" t="s">
        <v>493</v>
      </c>
      <c r="E102" s="183"/>
      <c r="F102" s="183"/>
      <c r="G102" s="183"/>
      <c r="H102" s="183"/>
      <c r="I102" s="184"/>
      <c r="J102" s="185">
        <f>J150</f>
        <v>0</v>
      </c>
      <c r="K102" s="181"/>
      <c r="L102" s="186"/>
    </row>
    <row r="103" spans="2:12" s="12" customFormat="1" ht="19.9" customHeight="1">
      <c r="B103" s="255"/>
      <c r="C103" s="256"/>
      <c r="D103" s="257" t="s">
        <v>494</v>
      </c>
      <c r="E103" s="258"/>
      <c r="F103" s="258"/>
      <c r="G103" s="258"/>
      <c r="H103" s="258"/>
      <c r="I103" s="259"/>
      <c r="J103" s="260">
        <f>J151</f>
        <v>0</v>
      </c>
      <c r="K103" s="256"/>
      <c r="L103" s="261"/>
    </row>
    <row r="104" spans="2:12" s="12" customFormat="1" ht="19.9" customHeight="1">
      <c r="B104" s="255"/>
      <c r="C104" s="256"/>
      <c r="D104" s="257" t="s">
        <v>495</v>
      </c>
      <c r="E104" s="258"/>
      <c r="F104" s="258"/>
      <c r="G104" s="258"/>
      <c r="H104" s="258"/>
      <c r="I104" s="259"/>
      <c r="J104" s="260">
        <f>J183</f>
        <v>0</v>
      </c>
      <c r="K104" s="256"/>
      <c r="L104" s="261"/>
    </row>
    <row r="105" spans="2:12" s="1" customFormat="1" ht="21.8" customHeight="1">
      <c r="B105" s="35"/>
      <c r="C105" s="36"/>
      <c r="D105" s="36"/>
      <c r="E105" s="36"/>
      <c r="F105" s="36"/>
      <c r="G105" s="36"/>
      <c r="H105" s="36"/>
      <c r="I105" s="136"/>
      <c r="J105" s="36"/>
      <c r="K105" s="36"/>
      <c r="L105" s="40"/>
    </row>
    <row r="106" spans="2:12" s="1" customFormat="1" ht="6.95" customHeight="1">
      <c r="B106" s="58"/>
      <c r="C106" s="59"/>
      <c r="D106" s="59"/>
      <c r="E106" s="59"/>
      <c r="F106" s="59"/>
      <c r="G106" s="59"/>
      <c r="H106" s="59"/>
      <c r="I106" s="170"/>
      <c r="J106" s="59"/>
      <c r="K106" s="59"/>
      <c r="L106" s="40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73"/>
      <c r="J110" s="61"/>
      <c r="K110" s="61"/>
      <c r="L110" s="40"/>
    </row>
    <row r="111" spans="2:12" s="1" customFormat="1" ht="24.95" customHeight="1">
      <c r="B111" s="35"/>
      <c r="C111" s="20" t="s">
        <v>119</v>
      </c>
      <c r="D111" s="36"/>
      <c r="E111" s="36"/>
      <c r="F111" s="36"/>
      <c r="G111" s="36"/>
      <c r="H111" s="36"/>
      <c r="I111" s="136"/>
      <c r="J111" s="36"/>
      <c r="K111" s="36"/>
      <c r="L111" s="40"/>
    </row>
    <row r="112" spans="2:12" s="1" customFormat="1" ht="6.95" customHeight="1">
      <c r="B112" s="35"/>
      <c r="C112" s="36"/>
      <c r="D112" s="36"/>
      <c r="E112" s="36"/>
      <c r="F112" s="36"/>
      <c r="G112" s="36"/>
      <c r="H112" s="36"/>
      <c r="I112" s="136"/>
      <c r="J112" s="36"/>
      <c r="K112" s="36"/>
      <c r="L112" s="40"/>
    </row>
    <row r="113" spans="2:12" s="1" customFormat="1" ht="12" customHeight="1">
      <c r="B113" s="35"/>
      <c r="C113" s="29" t="s">
        <v>17</v>
      </c>
      <c r="D113" s="36"/>
      <c r="E113" s="36"/>
      <c r="F113" s="36"/>
      <c r="G113" s="36"/>
      <c r="H113" s="36"/>
      <c r="I113" s="136"/>
      <c r="J113" s="36"/>
      <c r="K113" s="36"/>
      <c r="L113" s="40"/>
    </row>
    <row r="114" spans="2:12" s="1" customFormat="1" ht="16.5" customHeight="1">
      <c r="B114" s="35"/>
      <c r="C114" s="36"/>
      <c r="D114" s="36"/>
      <c r="E114" s="174" t="str">
        <f>E7</f>
        <v>Cyklostezka ve Studénce</v>
      </c>
      <c r="F114" s="29"/>
      <c r="G114" s="29"/>
      <c r="H114" s="29"/>
      <c r="I114" s="136"/>
      <c r="J114" s="36"/>
      <c r="K114" s="36"/>
      <c r="L114" s="40"/>
    </row>
    <row r="115" spans="2:12" s="1" customFormat="1" ht="12" customHeight="1">
      <c r="B115" s="35"/>
      <c r="C115" s="29" t="s">
        <v>100</v>
      </c>
      <c r="D115" s="36"/>
      <c r="E115" s="36"/>
      <c r="F115" s="36"/>
      <c r="G115" s="36"/>
      <c r="H115" s="36"/>
      <c r="I115" s="136"/>
      <c r="J115" s="36"/>
      <c r="K115" s="36"/>
      <c r="L115" s="40"/>
    </row>
    <row r="116" spans="2:12" s="1" customFormat="1" ht="16.5" customHeight="1">
      <c r="B116" s="35"/>
      <c r="C116" s="36"/>
      <c r="D116" s="36"/>
      <c r="E116" s="68" t="str">
        <f>E9</f>
        <v>SO03A - Veřejné osvětlení, trasa na ul. Sjednocení</v>
      </c>
      <c r="F116" s="36"/>
      <c r="G116" s="36"/>
      <c r="H116" s="36"/>
      <c r="I116" s="136"/>
      <c r="J116" s="36"/>
      <c r="K116" s="36"/>
      <c r="L116" s="40"/>
    </row>
    <row r="117" spans="2:12" s="1" customFormat="1" ht="6.95" customHeight="1">
      <c r="B117" s="35"/>
      <c r="C117" s="36"/>
      <c r="D117" s="36"/>
      <c r="E117" s="36"/>
      <c r="F117" s="36"/>
      <c r="G117" s="36"/>
      <c r="H117" s="36"/>
      <c r="I117" s="136"/>
      <c r="J117" s="36"/>
      <c r="K117" s="36"/>
      <c r="L117" s="40"/>
    </row>
    <row r="118" spans="2:12" s="1" customFormat="1" ht="12" customHeight="1">
      <c r="B118" s="35"/>
      <c r="C118" s="29" t="s">
        <v>21</v>
      </c>
      <c r="D118" s="36"/>
      <c r="E118" s="36"/>
      <c r="F118" s="24" t="str">
        <f>F12</f>
        <v xml:space="preserve"> </v>
      </c>
      <c r="G118" s="36"/>
      <c r="H118" s="36"/>
      <c r="I118" s="139" t="s">
        <v>23</v>
      </c>
      <c r="J118" s="71" t="str">
        <f>IF(J12="","",J12)</f>
        <v>27. 4. 2017</v>
      </c>
      <c r="K118" s="36"/>
      <c r="L118" s="40"/>
    </row>
    <row r="119" spans="2:12" s="1" customFormat="1" ht="6.95" customHeight="1">
      <c r="B119" s="35"/>
      <c r="C119" s="36"/>
      <c r="D119" s="36"/>
      <c r="E119" s="36"/>
      <c r="F119" s="36"/>
      <c r="G119" s="36"/>
      <c r="H119" s="36"/>
      <c r="I119" s="136"/>
      <c r="J119" s="36"/>
      <c r="K119" s="36"/>
      <c r="L119" s="40"/>
    </row>
    <row r="120" spans="2:12" s="1" customFormat="1" ht="15.15" customHeight="1">
      <c r="B120" s="35"/>
      <c r="C120" s="29" t="s">
        <v>25</v>
      </c>
      <c r="D120" s="36"/>
      <c r="E120" s="36"/>
      <c r="F120" s="24" t="str">
        <f>E15</f>
        <v>Město Sudénka</v>
      </c>
      <c r="G120" s="36"/>
      <c r="H120" s="36"/>
      <c r="I120" s="139" t="s">
        <v>32</v>
      </c>
      <c r="J120" s="33" t="str">
        <f>E21</f>
        <v xml:space="preserve"> </v>
      </c>
      <c r="K120" s="36"/>
      <c r="L120" s="40"/>
    </row>
    <row r="121" spans="2:12" s="1" customFormat="1" ht="15.15" customHeight="1">
      <c r="B121" s="35"/>
      <c r="C121" s="29" t="s">
        <v>30</v>
      </c>
      <c r="D121" s="36"/>
      <c r="E121" s="36"/>
      <c r="F121" s="24" t="str">
        <f>IF(E18="","",E18)</f>
        <v>Vyplň údaj</v>
      </c>
      <c r="G121" s="36"/>
      <c r="H121" s="36"/>
      <c r="I121" s="139" t="s">
        <v>34</v>
      </c>
      <c r="J121" s="33" t="str">
        <f>E24</f>
        <v>Ing. Jan Krupička</v>
      </c>
      <c r="K121" s="36"/>
      <c r="L121" s="40"/>
    </row>
    <row r="122" spans="2:12" s="1" customFormat="1" ht="10.3" customHeight="1">
      <c r="B122" s="35"/>
      <c r="C122" s="36"/>
      <c r="D122" s="36"/>
      <c r="E122" s="36"/>
      <c r="F122" s="36"/>
      <c r="G122" s="36"/>
      <c r="H122" s="36"/>
      <c r="I122" s="136"/>
      <c r="J122" s="36"/>
      <c r="K122" s="36"/>
      <c r="L122" s="40"/>
    </row>
    <row r="123" spans="2:20" s="9" customFormat="1" ht="29.25" customHeight="1">
      <c r="B123" s="187"/>
      <c r="C123" s="188" t="s">
        <v>120</v>
      </c>
      <c r="D123" s="189" t="s">
        <v>62</v>
      </c>
      <c r="E123" s="189" t="s">
        <v>58</v>
      </c>
      <c r="F123" s="189" t="s">
        <v>59</v>
      </c>
      <c r="G123" s="189" t="s">
        <v>121</v>
      </c>
      <c r="H123" s="189" t="s">
        <v>122</v>
      </c>
      <c r="I123" s="190" t="s">
        <v>123</v>
      </c>
      <c r="J123" s="191" t="s">
        <v>106</v>
      </c>
      <c r="K123" s="192" t="s">
        <v>124</v>
      </c>
      <c r="L123" s="193"/>
      <c r="M123" s="92" t="s">
        <v>1</v>
      </c>
      <c r="N123" s="93" t="s">
        <v>41</v>
      </c>
      <c r="O123" s="93" t="s">
        <v>125</v>
      </c>
      <c r="P123" s="93" t="s">
        <v>126</v>
      </c>
      <c r="Q123" s="93" t="s">
        <v>127</v>
      </c>
      <c r="R123" s="93" t="s">
        <v>128</v>
      </c>
      <c r="S123" s="93" t="s">
        <v>129</v>
      </c>
      <c r="T123" s="94" t="s">
        <v>130</v>
      </c>
    </row>
    <row r="124" spans="2:63" s="1" customFormat="1" ht="22.8" customHeight="1">
      <c r="B124" s="35"/>
      <c r="C124" s="99" t="s">
        <v>131</v>
      </c>
      <c r="D124" s="36"/>
      <c r="E124" s="36"/>
      <c r="F124" s="36"/>
      <c r="G124" s="36"/>
      <c r="H124" s="36"/>
      <c r="I124" s="136"/>
      <c r="J124" s="194">
        <f>BK124</f>
        <v>0</v>
      </c>
      <c r="K124" s="36"/>
      <c r="L124" s="40"/>
      <c r="M124" s="95"/>
      <c r="N124" s="96"/>
      <c r="O124" s="96"/>
      <c r="P124" s="195">
        <f>P125+P140+P150</f>
        <v>0</v>
      </c>
      <c r="Q124" s="96"/>
      <c r="R124" s="195">
        <f>R125+R140+R150</f>
        <v>430.82327699999996</v>
      </c>
      <c r="S124" s="96"/>
      <c r="T124" s="196">
        <f>T125+T140+T150</f>
        <v>0</v>
      </c>
      <c r="AT124" s="14" t="s">
        <v>76</v>
      </c>
      <c r="AU124" s="14" t="s">
        <v>108</v>
      </c>
      <c r="BK124" s="197">
        <f>BK125+BK140+BK150</f>
        <v>0</v>
      </c>
    </row>
    <row r="125" spans="2:63" s="10" customFormat="1" ht="25.9" customHeight="1">
      <c r="B125" s="198"/>
      <c r="C125" s="199"/>
      <c r="D125" s="200" t="s">
        <v>76</v>
      </c>
      <c r="E125" s="201" t="s">
        <v>496</v>
      </c>
      <c r="F125" s="201" t="s">
        <v>497</v>
      </c>
      <c r="G125" s="199"/>
      <c r="H125" s="199"/>
      <c r="I125" s="202"/>
      <c r="J125" s="203">
        <f>BK125</f>
        <v>0</v>
      </c>
      <c r="K125" s="199"/>
      <c r="L125" s="204"/>
      <c r="M125" s="205"/>
      <c r="N125" s="206"/>
      <c r="O125" s="206"/>
      <c r="P125" s="207">
        <f>P126+P137</f>
        <v>0</v>
      </c>
      <c r="Q125" s="206"/>
      <c r="R125" s="207">
        <f>R126+R137</f>
        <v>0.18416500000000002</v>
      </c>
      <c r="S125" s="206"/>
      <c r="T125" s="208">
        <f>T126+T137</f>
        <v>0</v>
      </c>
      <c r="AR125" s="209" t="s">
        <v>84</v>
      </c>
      <c r="AT125" s="210" t="s">
        <v>76</v>
      </c>
      <c r="AU125" s="210" t="s">
        <v>16</v>
      </c>
      <c r="AY125" s="209" t="s">
        <v>133</v>
      </c>
      <c r="BK125" s="211">
        <f>BK126+BK137</f>
        <v>0</v>
      </c>
    </row>
    <row r="126" spans="2:63" s="10" customFormat="1" ht="22.8" customHeight="1">
      <c r="B126" s="198"/>
      <c r="C126" s="199"/>
      <c r="D126" s="200" t="s">
        <v>76</v>
      </c>
      <c r="E126" s="262" t="s">
        <v>84</v>
      </c>
      <c r="F126" s="262" t="s">
        <v>498</v>
      </c>
      <c r="G126" s="199"/>
      <c r="H126" s="199"/>
      <c r="I126" s="202"/>
      <c r="J126" s="263">
        <f>BK126</f>
        <v>0</v>
      </c>
      <c r="K126" s="199"/>
      <c r="L126" s="204"/>
      <c r="M126" s="205"/>
      <c r="N126" s="206"/>
      <c r="O126" s="206"/>
      <c r="P126" s="207">
        <f>SUM(P127:P136)</f>
        <v>0</v>
      </c>
      <c r="Q126" s="206"/>
      <c r="R126" s="207">
        <f>SUM(R127:R136)</f>
        <v>0.18416500000000002</v>
      </c>
      <c r="S126" s="206"/>
      <c r="T126" s="208">
        <f>SUM(T127:T136)</f>
        <v>0</v>
      </c>
      <c r="AR126" s="209" t="s">
        <v>84</v>
      </c>
      <c r="AT126" s="210" t="s">
        <v>76</v>
      </c>
      <c r="AU126" s="210" t="s">
        <v>84</v>
      </c>
      <c r="AY126" s="209" t="s">
        <v>133</v>
      </c>
      <c r="BK126" s="211">
        <f>SUM(BK127:BK136)</f>
        <v>0</v>
      </c>
    </row>
    <row r="127" spans="2:65" s="1" customFormat="1" ht="24" customHeight="1">
      <c r="B127" s="35"/>
      <c r="C127" s="212" t="s">
        <v>84</v>
      </c>
      <c r="D127" s="212" t="s">
        <v>135</v>
      </c>
      <c r="E127" s="213" t="s">
        <v>499</v>
      </c>
      <c r="F127" s="214" t="s">
        <v>500</v>
      </c>
      <c r="G127" s="215" t="s">
        <v>229</v>
      </c>
      <c r="H127" s="216">
        <v>216</v>
      </c>
      <c r="I127" s="217"/>
      <c r="J127" s="218">
        <f>ROUND(I127*H127,2)</f>
        <v>0</v>
      </c>
      <c r="K127" s="214" t="s">
        <v>1</v>
      </c>
      <c r="L127" s="40"/>
      <c r="M127" s="219" t="s">
        <v>1</v>
      </c>
      <c r="N127" s="220" t="s">
        <v>42</v>
      </c>
      <c r="O127" s="83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AR127" s="223" t="s">
        <v>139</v>
      </c>
      <c r="AT127" s="223" t="s">
        <v>135</v>
      </c>
      <c r="AU127" s="223" t="s">
        <v>86</v>
      </c>
      <c r="AY127" s="14" t="s">
        <v>133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4" t="s">
        <v>84</v>
      </c>
      <c r="BK127" s="224">
        <f>ROUND(I127*H127,2)</f>
        <v>0</v>
      </c>
      <c r="BL127" s="14" t="s">
        <v>139</v>
      </c>
      <c r="BM127" s="223" t="s">
        <v>501</v>
      </c>
    </row>
    <row r="128" spans="2:65" s="1" customFormat="1" ht="16.5" customHeight="1">
      <c r="B128" s="35"/>
      <c r="C128" s="212" t="s">
        <v>86</v>
      </c>
      <c r="D128" s="212" t="s">
        <v>135</v>
      </c>
      <c r="E128" s="213" t="s">
        <v>502</v>
      </c>
      <c r="F128" s="214" t="s">
        <v>503</v>
      </c>
      <c r="G128" s="215" t="s">
        <v>223</v>
      </c>
      <c r="H128" s="216">
        <v>250</v>
      </c>
      <c r="I128" s="217"/>
      <c r="J128" s="218">
        <f>ROUND(I128*H128,2)</f>
        <v>0</v>
      </c>
      <c r="K128" s="214" t="s">
        <v>1</v>
      </c>
      <c r="L128" s="40"/>
      <c r="M128" s="219" t="s">
        <v>1</v>
      </c>
      <c r="N128" s="220" t="s">
        <v>42</v>
      </c>
      <c r="O128" s="83"/>
      <c r="P128" s="221">
        <f>O128*H128</f>
        <v>0</v>
      </c>
      <c r="Q128" s="221">
        <v>0.00055</v>
      </c>
      <c r="R128" s="221">
        <f>Q128*H128</f>
        <v>0.1375</v>
      </c>
      <c r="S128" s="221">
        <v>0</v>
      </c>
      <c r="T128" s="222">
        <f>S128*H128</f>
        <v>0</v>
      </c>
      <c r="AR128" s="223" t="s">
        <v>139</v>
      </c>
      <c r="AT128" s="223" t="s">
        <v>135</v>
      </c>
      <c r="AU128" s="223" t="s">
        <v>86</v>
      </c>
      <c r="AY128" s="14" t="s">
        <v>133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4" t="s">
        <v>84</v>
      </c>
      <c r="BK128" s="224">
        <f>ROUND(I128*H128,2)</f>
        <v>0</v>
      </c>
      <c r="BL128" s="14" t="s">
        <v>139</v>
      </c>
      <c r="BM128" s="223" t="s">
        <v>504</v>
      </c>
    </row>
    <row r="129" spans="2:65" s="1" customFormat="1" ht="16.5" customHeight="1">
      <c r="B129" s="35"/>
      <c r="C129" s="237" t="s">
        <v>147</v>
      </c>
      <c r="D129" s="237" t="s">
        <v>414</v>
      </c>
      <c r="E129" s="238" t="s">
        <v>505</v>
      </c>
      <c r="F129" s="239" t="s">
        <v>506</v>
      </c>
      <c r="G129" s="240" t="s">
        <v>336</v>
      </c>
      <c r="H129" s="241">
        <v>1.25</v>
      </c>
      <c r="I129" s="242"/>
      <c r="J129" s="243">
        <f>ROUND(I129*H129,2)</f>
        <v>0</v>
      </c>
      <c r="K129" s="239" t="s">
        <v>1</v>
      </c>
      <c r="L129" s="244"/>
      <c r="M129" s="245" t="s">
        <v>1</v>
      </c>
      <c r="N129" s="246" t="s">
        <v>42</v>
      </c>
      <c r="O129" s="83"/>
      <c r="P129" s="221">
        <f>O129*H129</f>
        <v>0</v>
      </c>
      <c r="Q129" s="221">
        <v>2E-05</v>
      </c>
      <c r="R129" s="221">
        <f>Q129*H129</f>
        <v>2.5E-05</v>
      </c>
      <c r="S129" s="221">
        <v>0</v>
      </c>
      <c r="T129" s="222">
        <f>S129*H129</f>
        <v>0</v>
      </c>
      <c r="AR129" s="223" t="s">
        <v>163</v>
      </c>
      <c r="AT129" s="223" t="s">
        <v>414</v>
      </c>
      <c r="AU129" s="223" t="s">
        <v>86</v>
      </c>
      <c r="AY129" s="14" t="s">
        <v>133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4" t="s">
        <v>84</v>
      </c>
      <c r="BK129" s="224">
        <f>ROUND(I129*H129,2)</f>
        <v>0</v>
      </c>
      <c r="BL129" s="14" t="s">
        <v>139</v>
      </c>
      <c r="BM129" s="223" t="s">
        <v>507</v>
      </c>
    </row>
    <row r="130" spans="2:65" s="1" customFormat="1" ht="16.5" customHeight="1">
      <c r="B130" s="35"/>
      <c r="C130" s="212" t="s">
        <v>139</v>
      </c>
      <c r="D130" s="212" t="s">
        <v>135</v>
      </c>
      <c r="E130" s="213" t="s">
        <v>508</v>
      </c>
      <c r="F130" s="214" t="s">
        <v>509</v>
      </c>
      <c r="G130" s="215" t="s">
        <v>223</v>
      </c>
      <c r="H130" s="216">
        <v>250</v>
      </c>
      <c r="I130" s="217"/>
      <c r="J130" s="218">
        <f>ROUND(I130*H130,2)</f>
        <v>0</v>
      </c>
      <c r="K130" s="214" t="s">
        <v>1</v>
      </c>
      <c r="L130" s="40"/>
      <c r="M130" s="219" t="s">
        <v>1</v>
      </c>
      <c r="N130" s="220" t="s">
        <v>42</v>
      </c>
      <c r="O130" s="83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AR130" s="223" t="s">
        <v>139</v>
      </c>
      <c r="AT130" s="223" t="s">
        <v>135</v>
      </c>
      <c r="AU130" s="223" t="s">
        <v>86</v>
      </c>
      <c r="AY130" s="14" t="s">
        <v>133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4" t="s">
        <v>84</v>
      </c>
      <c r="BK130" s="224">
        <f>ROUND(I130*H130,2)</f>
        <v>0</v>
      </c>
      <c r="BL130" s="14" t="s">
        <v>139</v>
      </c>
      <c r="BM130" s="223" t="s">
        <v>510</v>
      </c>
    </row>
    <row r="131" spans="2:65" s="1" customFormat="1" ht="24" customHeight="1">
      <c r="B131" s="35"/>
      <c r="C131" s="212" t="s">
        <v>280</v>
      </c>
      <c r="D131" s="212" t="s">
        <v>135</v>
      </c>
      <c r="E131" s="213" t="s">
        <v>511</v>
      </c>
      <c r="F131" s="214" t="s">
        <v>512</v>
      </c>
      <c r="G131" s="215" t="s">
        <v>176</v>
      </c>
      <c r="H131" s="216">
        <v>30</v>
      </c>
      <c r="I131" s="217"/>
      <c r="J131" s="218">
        <f>ROUND(I131*H131,2)</f>
        <v>0</v>
      </c>
      <c r="K131" s="214" t="s">
        <v>1</v>
      </c>
      <c r="L131" s="40"/>
      <c r="M131" s="219" t="s">
        <v>1</v>
      </c>
      <c r="N131" s="220" t="s">
        <v>42</v>
      </c>
      <c r="O131" s="83"/>
      <c r="P131" s="221">
        <f>O131*H131</f>
        <v>0</v>
      </c>
      <c r="Q131" s="221">
        <v>0.001</v>
      </c>
      <c r="R131" s="221">
        <f>Q131*H131</f>
        <v>0.03</v>
      </c>
      <c r="S131" s="221">
        <v>0</v>
      </c>
      <c r="T131" s="222">
        <f>S131*H131</f>
        <v>0</v>
      </c>
      <c r="AR131" s="223" t="s">
        <v>139</v>
      </c>
      <c r="AT131" s="223" t="s">
        <v>135</v>
      </c>
      <c r="AU131" s="223" t="s">
        <v>86</v>
      </c>
      <c r="AY131" s="14" t="s">
        <v>133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4" t="s">
        <v>84</v>
      </c>
      <c r="BK131" s="224">
        <f>ROUND(I131*H131,2)</f>
        <v>0</v>
      </c>
      <c r="BL131" s="14" t="s">
        <v>139</v>
      </c>
      <c r="BM131" s="223" t="s">
        <v>513</v>
      </c>
    </row>
    <row r="132" spans="2:65" s="1" customFormat="1" ht="16.5" customHeight="1">
      <c r="B132" s="35"/>
      <c r="C132" s="237" t="s">
        <v>431</v>
      </c>
      <c r="D132" s="237" t="s">
        <v>414</v>
      </c>
      <c r="E132" s="238" t="s">
        <v>355</v>
      </c>
      <c r="F132" s="239" t="s">
        <v>514</v>
      </c>
      <c r="G132" s="240" t="s">
        <v>336</v>
      </c>
      <c r="H132" s="241">
        <v>15</v>
      </c>
      <c r="I132" s="242"/>
      <c r="J132" s="243">
        <f>ROUND(I132*H132,2)</f>
        <v>0</v>
      </c>
      <c r="K132" s="239" t="s">
        <v>1</v>
      </c>
      <c r="L132" s="244"/>
      <c r="M132" s="245" t="s">
        <v>1</v>
      </c>
      <c r="N132" s="246" t="s">
        <v>42</v>
      </c>
      <c r="O132" s="83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AR132" s="223" t="s">
        <v>163</v>
      </c>
      <c r="AT132" s="223" t="s">
        <v>414</v>
      </c>
      <c r="AU132" s="223" t="s">
        <v>86</v>
      </c>
      <c r="AY132" s="14" t="s">
        <v>133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4" t="s">
        <v>84</v>
      </c>
      <c r="BK132" s="224">
        <f>ROUND(I132*H132,2)</f>
        <v>0</v>
      </c>
      <c r="BL132" s="14" t="s">
        <v>139</v>
      </c>
      <c r="BM132" s="223" t="s">
        <v>515</v>
      </c>
    </row>
    <row r="133" spans="2:65" s="1" customFormat="1" ht="24" customHeight="1">
      <c r="B133" s="35"/>
      <c r="C133" s="212" t="s">
        <v>445</v>
      </c>
      <c r="D133" s="212" t="s">
        <v>135</v>
      </c>
      <c r="E133" s="213" t="s">
        <v>516</v>
      </c>
      <c r="F133" s="214" t="s">
        <v>517</v>
      </c>
      <c r="G133" s="215" t="s">
        <v>176</v>
      </c>
      <c r="H133" s="216">
        <v>30</v>
      </c>
      <c r="I133" s="217"/>
      <c r="J133" s="218">
        <f>ROUND(I133*H133,2)</f>
        <v>0</v>
      </c>
      <c r="K133" s="214" t="s">
        <v>1</v>
      </c>
      <c r="L133" s="40"/>
      <c r="M133" s="219" t="s">
        <v>1</v>
      </c>
      <c r="N133" s="220" t="s">
        <v>42</v>
      </c>
      <c r="O133" s="83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AR133" s="223" t="s">
        <v>139</v>
      </c>
      <c r="AT133" s="223" t="s">
        <v>135</v>
      </c>
      <c r="AU133" s="223" t="s">
        <v>86</v>
      </c>
      <c r="AY133" s="14" t="s">
        <v>133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4" t="s">
        <v>84</v>
      </c>
      <c r="BK133" s="224">
        <f>ROUND(I133*H133,2)</f>
        <v>0</v>
      </c>
      <c r="BL133" s="14" t="s">
        <v>139</v>
      </c>
      <c r="BM133" s="223" t="s">
        <v>518</v>
      </c>
    </row>
    <row r="134" spans="2:65" s="1" customFormat="1" ht="16.5" customHeight="1">
      <c r="B134" s="35"/>
      <c r="C134" s="212" t="s">
        <v>163</v>
      </c>
      <c r="D134" s="212" t="s">
        <v>135</v>
      </c>
      <c r="E134" s="213" t="s">
        <v>519</v>
      </c>
      <c r="F134" s="214" t="s">
        <v>520</v>
      </c>
      <c r="G134" s="215" t="s">
        <v>176</v>
      </c>
      <c r="H134" s="216">
        <v>26</v>
      </c>
      <c r="I134" s="217"/>
      <c r="J134" s="218">
        <f>ROUND(I134*H134,2)</f>
        <v>0</v>
      </c>
      <c r="K134" s="214" t="s">
        <v>1</v>
      </c>
      <c r="L134" s="40"/>
      <c r="M134" s="219" t="s">
        <v>1</v>
      </c>
      <c r="N134" s="220" t="s">
        <v>42</v>
      </c>
      <c r="O134" s="83"/>
      <c r="P134" s="221">
        <f>O134*H134</f>
        <v>0</v>
      </c>
      <c r="Q134" s="221">
        <v>0.00064</v>
      </c>
      <c r="R134" s="221">
        <f>Q134*H134</f>
        <v>0.016640000000000002</v>
      </c>
      <c r="S134" s="221">
        <v>0</v>
      </c>
      <c r="T134" s="222">
        <f>S134*H134</f>
        <v>0</v>
      </c>
      <c r="AR134" s="223" t="s">
        <v>139</v>
      </c>
      <c r="AT134" s="223" t="s">
        <v>135</v>
      </c>
      <c r="AU134" s="223" t="s">
        <v>86</v>
      </c>
      <c r="AY134" s="14" t="s">
        <v>133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4" t="s">
        <v>84</v>
      </c>
      <c r="BK134" s="224">
        <f>ROUND(I134*H134,2)</f>
        <v>0</v>
      </c>
      <c r="BL134" s="14" t="s">
        <v>139</v>
      </c>
      <c r="BM134" s="223" t="s">
        <v>521</v>
      </c>
    </row>
    <row r="135" spans="2:65" s="1" customFormat="1" ht="16.5" customHeight="1">
      <c r="B135" s="35"/>
      <c r="C135" s="237" t="s">
        <v>476</v>
      </c>
      <c r="D135" s="237" t="s">
        <v>414</v>
      </c>
      <c r="E135" s="238" t="s">
        <v>522</v>
      </c>
      <c r="F135" s="239" t="s">
        <v>523</v>
      </c>
      <c r="G135" s="240" t="s">
        <v>336</v>
      </c>
      <c r="H135" s="241">
        <v>13</v>
      </c>
      <c r="I135" s="242"/>
      <c r="J135" s="243">
        <f>ROUND(I135*H135,2)</f>
        <v>0</v>
      </c>
      <c r="K135" s="239" t="s">
        <v>1</v>
      </c>
      <c r="L135" s="244"/>
      <c r="M135" s="245" t="s">
        <v>1</v>
      </c>
      <c r="N135" s="246" t="s">
        <v>42</v>
      </c>
      <c r="O135" s="83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AR135" s="223" t="s">
        <v>163</v>
      </c>
      <c r="AT135" s="223" t="s">
        <v>414</v>
      </c>
      <c r="AU135" s="223" t="s">
        <v>86</v>
      </c>
      <c r="AY135" s="14" t="s">
        <v>133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4" t="s">
        <v>84</v>
      </c>
      <c r="BK135" s="224">
        <f>ROUND(I135*H135,2)</f>
        <v>0</v>
      </c>
      <c r="BL135" s="14" t="s">
        <v>139</v>
      </c>
      <c r="BM135" s="223" t="s">
        <v>524</v>
      </c>
    </row>
    <row r="136" spans="2:65" s="1" customFormat="1" ht="24" customHeight="1">
      <c r="B136" s="35"/>
      <c r="C136" s="212" t="s">
        <v>480</v>
      </c>
      <c r="D136" s="212" t="s">
        <v>135</v>
      </c>
      <c r="E136" s="213" t="s">
        <v>525</v>
      </c>
      <c r="F136" s="214" t="s">
        <v>526</v>
      </c>
      <c r="G136" s="215" t="s">
        <v>176</v>
      </c>
      <c r="H136" s="216">
        <v>26</v>
      </c>
      <c r="I136" s="217"/>
      <c r="J136" s="218">
        <f>ROUND(I136*H136,2)</f>
        <v>0</v>
      </c>
      <c r="K136" s="214" t="s">
        <v>1</v>
      </c>
      <c r="L136" s="40"/>
      <c r="M136" s="219" t="s">
        <v>1</v>
      </c>
      <c r="N136" s="220" t="s">
        <v>42</v>
      </c>
      <c r="O136" s="83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AR136" s="223" t="s">
        <v>139</v>
      </c>
      <c r="AT136" s="223" t="s">
        <v>135</v>
      </c>
      <c r="AU136" s="223" t="s">
        <v>86</v>
      </c>
      <c r="AY136" s="14" t="s">
        <v>133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4" t="s">
        <v>84</v>
      </c>
      <c r="BK136" s="224">
        <f>ROUND(I136*H136,2)</f>
        <v>0</v>
      </c>
      <c r="BL136" s="14" t="s">
        <v>139</v>
      </c>
      <c r="BM136" s="223" t="s">
        <v>527</v>
      </c>
    </row>
    <row r="137" spans="2:63" s="10" customFormat="1" ht="22.8" customHeight="1">
      <c r="B137" s="198"/>
      <c r="C137" s="199"/>
      <c r="D137" s="200" t="s">
        <v>76</v>
      </c>
      <c r="E137" s="262" t="s">
        <v>528</v>
      </c>
      <c r="F137" s="262" t="s">
        <v>529</v>
      </c>
      <c r="G137" s="199"/>
      <c r="H137" s="199"/>
      <c r="I137" s="202"/>
      <c r="J137" s="263">
        <f>BK137</f>
        <v>0</v>
      </c>
      <c r="K137" s="199"/>
      <c r="L137" s="204"/>
      <c r="M137" s="205"/>
      <c r="N137" s="206"/>
      <c r="O137" s="206"/>
      <c r="P137" s="207">
        <f>SUM(P138:P139)</f>
        <v>0</v>
      </c>
      <c r="Q137" s="206"/>
      <c r="R137" s="207">
        <f>SUM(R138:R139)</f>
        <v>0</v>
      </c>
      <c r="S137" s="206"/>
      <c r="T137" s="208">
        <f>SUM(T138:T139)</f>
        <v>0</v>
      </c>
      <c r="AR137" s="209" t="s">
        <v>84</v>
      </c>
      <c r="AT137" s="210" t="s">
        <v>76</v>
      </c>
      <c r="AU137" s="210" t="s">
        <v>84</v>
      </c>
      <c r="AY137" s="209" t="s">
        <v>133</v>
      </c>
      <c r="BK137" s="211">
        <f>SUM(BK138:BK139)</f>
        <v>0</v>
      </c>
    </row>
    <row r="138" spans="2:65" s="1" customFormat="1" ht="24" customHeight="1">
      <c r="B138" s="35"/>
      <c r="C138" s="212" t="s">
        <v>213</v>
      </c>
      <c r="D138" s="212" t="s">
        <v>135</v>
      </c>
      <c r="E138" s="213" t="s">
        <v>530</v>
      </c>
      <c r="F138" s="214" t="s">
        <v>531</v>
      </c>
      <c r="G138" s="215" t="s">
        <v>229</v>
      </c>
      <c r="H138" s="216">
        <v>55</v>
      </c>
      <c r="I138" s="217"/>
      <c r="J138" s="218">
        <f>ROUND(I138*H138,2)</f>
        <v>0</v>
      </c>
      <c r="K138" s="214" t="s">
        <v>1</v>
      </c>
      <c r="L138" s="40"/>
      <c r="M138" s="219" t="s">
        <v>1</v>
      </c>
      <c r="N138" s="220" t="s">
        <v>42</v>
      </c>
      <c r="O138" s="83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AR138" s="223" t="s">
        <v>139</v>
      </c>
      <c r="AT138" s="223" t="s">
        <v>135</v>
      </c>
      <c r="AU138" s="223" t="s">
        <v>86</v>
      </c>
      <c r="AY138" s="14" t="s">
        <v>133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4" t="s">
        <v>84</v>
      </c>
      <c r="BK138" s="224">
        <f>ROUND(I138*H138,2)</f>
        <v>0</v>
      </c>
      <c r="BL138" s="14" t="s">
        <v>139</v>
      </c>
      <c r="BM138" s="223" t="s">
        <v>532</v>
      </c>
    </row>
    <row r="139" spans="2:65" s="1" customFormat="1" ht="24" customHeight="1">
      <c r="B139" s="35"/>
      <c r="C139" s="212" t="s">
        <v>533</v>
      </c>
      <c r="D139" s="212" t="s">
        <v>135</v>
      </c>
      <c r="E139" s="213" t="s">
        <v>534</v>
      </c>
      <c r="F139" s="214" t="s">
        <v>535</v>
      </c>
      <c r="G139" s="215" t="s">
        <v>229</v>
      </c>
      <c r="H139" s="216">
        <v>3</v>
      </c>
      <c r="I139" s="217"/>
      <c r="J139" s="218">
        <f>ROUND(I139*H139,2)</f>
        <v>0</v>
      </c>
      <c r="K139" s="214" t="s">
        <v>1</v>
      </c>
      <c r="L139" s="40"/>
      <c r="M139" s="219" t="s">
        <v>1</v>
      </c>
      <c r="N139" s="220" t="s">
        <v>42</v>
      </c>
      <c r="O139" s="83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AR139" s="223" t="s">
        <v>139</v>
      </c>
      <c r="AT139" s="223" t="s">
        <v>135</v>
      </c>
      <c r="AU139" s="223" t="s">
        <v>86</v>
      </c>
      <c r="AY139" s="14" t="s">
        <v>133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4" t="s">
        <v>84</v>
      </c>
      <c r="BK139" s="224">
        <f>ROUND(I139*H139,2)</f>
        <v>0</v>
      </c>
      <c r="BL139" s="14" t="s">
        <v>139</v>
      </c>
      <c r="BM139" s="223" t="s">
        <v>536</v>
      </c>
    </row>
    <row r="140" spans="2:63" s="10" customFormat="1" ht="25.9" customHeight="1">
      <c r="B140" s="198"/>
      <c r="C140" s="199"/>
      <c r="D140" s="200" t="s">
        <v>76</v>
      </c>
      <c r="E140" s="201" t="s">
        <v>537</v>
      </c>
      <c r="F140" s="201" t="s">
        <v>538</v>
      </c>
      <c r="G140" s="199"/>
      <c r="H140" s="199"/>
      <c r="I140" s="202"/>
      <c r="J140" s="203">
        <f>BK140</f>
        <v>0</v>
      </c>
      <c r="K140" s="199"/>
      <c r="L140" s="204"/>
      <c r="M140" s="205"/>
      <c r="N140" s="206"/>
      <c r="O140" s="206"/>
      <c r="P140" s="207">
        <f>P141</f>
        <v>0</v>
      </c>
      <c r="Q140" s="206"/>
      <c r="R140" s="207">
        <f>R141</f>
        <v>0.0037000000000000006</v>
      </c>
      <c r="S140" s="206"/>
      <c r="T140" s="208">
        <f>T141</f>
        <v>0</v>
      </c>
      <c r="AR140" s="209" t="s">
        <v>86</v>
      </c>
      <c r="AT140" s="210" t="s">
        <v>76</v>
      </c>
      <c r="AU140" s="210" t="s">
        <v>16</v>
      </c>
      <c r="AY140" s="209" t="s">
        <v>133</v>
      </c>
      <c r="BK140" s="211">
        <f>BK141</f>
        <v>0</v>
      </c>
    </row>
    <row r="141" spans="2:63" s="10" customFormat="1" ht="22.8" customHeight="1">
      <c r="B141" s="198"/>
      <c r="C141" s="199"/>
      <c r="D141" s="200" t="s">
        <v>76</v>
      </c>
      <c r="E141" s="262" t="s">
        <v>539</v>
      </c>
      <c r="F141" s="262" t="s">
        <v>540</v>
      </c>
      <c r="G141" s="199"/>
      <c r="H141" s="199"/>
      <c r="I141" s="202"/>
      <c r="J141" s="263">
        <f>BK141</f>
        <v>0</v>
      </c>
      <c r="K141" s="199"/>
      <c r="L141" s="204"/>
      <c r="M141" s="205"/>
      <c r="N141" s="206"/>
      <c r="O141" s="206"/>
      <c r="P141" s="207">
        <f>SUM(P142:P149)</f>
        <v>0</v>
      </c>
      <c r="Q141" s="206"/>
      <c r="R141" s="207">
        <f>SUM(R142:R149)</f>
        <v>0.0037000000000000006</v>
      </c>
      <c r="S141" s="206"/>
      <c r="T141" s="208">
        <f>SUM(T142:T149)</f>
        <v>0</v>
      </c>
      <c r="AR141" s="209" t="s">
        <v>86</v>
      </c>
      <c r="AT141" s="210" t="s">
        <v>76</v>
      </c>
      <c r="AU141" s="210" t="s">
        <v>84</v>
      </c>
      <c r="AY141" s="209" t="s">
        <v>133</v>
      </c>
      <c r="BK141" s="211">
        <f>SUM(BK142:BK149)</f>
        <v>0</v>
      </c>
    </row>
    <row r="142" spans="2:65" s="1" customFormat="1" ht="24" customHeight="1">
      <c r="B142" s="35"/>
      <c r="C142" s="212" t="s">
        <v>541</v>
      </c>
      <c r="D142" s="212" t="s">
        <v>135</v>
      </c>
      <c r="E142" s="213" t="s">
        <v>542</v>
      </c>
      <c r="F142" s="214" t="s">
        <v>543</v>
      </c>
      <c r="G142" s="215" t="s">
        <v>336</v>
      </c>
      <c r="H142" s="216">
        <v>14</v>
      </c>
      <c r="I142" s="217"/>
      <c r="J142" s="218">
        <f>ROUND(I142*H142,2)</f>
        <v>0</v>
      </c>
      <c r="K142" s="214" t="s">
        <v>1</v>
      </c>
      <c r="L142" s="40"/>
      <c r="M142" s="219" t="s">
        <v>1</v>
      </c>
      <c r="N142" s="220" t="s">
        <v>42</v>
      </c>
      <c r="O142" s="83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AR142" s="223" t="s">
        <v>168</v>
      </c>
      <c r="AT142" s="223" t="s">
        <v>135</v>
      </c>
      <c r="AU142" s="223" t="s">
        <v>86</v>
      </c>
      <c r="AY142" s="14" t="s">
        <v>133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4" t="s">
        <v>84</v>
      </c>
      <c r="BK142" s="224">
        <f>ROUND(I142*H142,2)</f>
        <v>0</v>
      </c>
      <c r="BL142" s="14" t="s">
        <v>168</v>
      </c>
      <c r="BM142" s="223" t="s">
        <v>544</v>
      </c>
    </row>
    <row r="143" spans="2:65" s="1" customFormat="1" ht="24" customHeight="1">
      <c r="B143" s="35"/>
      <c r="C143" s="237" t="s">
        <v>545</v>
      </c>
      <c r="D143" s="237" t="s">
        <v>414</v>
      </c>
      <c r="E143" s="238" t="s">
        <v>546</v>
      </c>
      <c r="F143" s="239" t="s">
        <v>547</v>
      </c>
      <c r="G143" s="240" t="s">
        <v>336</v>
      </c>
      <c r="H143" s="241">
        <v>14</v>
      </c>
      <c r="I143" s="242"/>
      <c r="J143" s="243">
        <f>ROUND(I143*H143,2)</f>
        <v>0</v>
      </c>
      <c r="K143" s="239" t="s">
        <v>1</v>
      </c>
      <c r="L143" s="244"/>
      <c r="M143" s="245" t="s">
        <v>1</v>
      </c>
      <c r="N143" s="246" t="s">
        <v>42</v>
      </c>
      <c r="O143" s="83"/>
      <c r="P143" s="221">
        <f>O143*H143</f>
        <v>0</v>
      </c>
      <c r="Q143" s="221">
        <v>0.00022</v>
      </c>
      <c r="R143" s="221">
        <f>Q143*H143</f>
        <v>0.0030800000000000003</v>
      </c>
      <c r="S143" s="221">
        <v>0</v>
      </c>
      <c r="T143" s="222">
        <f>S143*H143</f>
        <v>0</v>
      </c>
      <c r="AR143" s="223" t="s">
        <v>303</v>
      </c>
      <c r="AT143" s="223" t="s">
        <v>414</v>
      </c>
      <c r="AU143" s="223" t="s">
        <v>86</v>
      </c>
      <c r="AY143" s="14" t="s">
        <v>133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4" t="s">
        <v>84</v>
      </c>
      <c r="BK143" s="224">
        <f>ROUND(I143*H143,2)</f>
        <v>0</v>
      </c>
      <c r="BL143" s="14" t="s">
        <v>168</v>
      </c>
      <c r="BM143" s="223" t="s">
        <v>548</v>
      </c>
    </row>
    <row r="144" spans="2:65" s="1" customFormat="1" ht="24" customHeight="1">
      <c r="B144" s="35"/>
      <c r="C144" s="212" t="s">
        <v>8</v>
      </c>
      <c r="D144" s="212" t="s">
        <v>135</v>
      </c>
      <c r="E144" s="213" t="s">
        <v>549</v>
      </c>
      <c r="F144" s="214" t="s">
        <v>550</v>
      </c>
      <c r="G144" s="215" t="s">
        <v>336</v>
      </c>
      <c r="H144" s="216">
        <v>1</v>
      </c>
      <c r="I144" s="217"/>
      <c r="J144" s="218">
        <f>ROUND(I144*H144,2)</f>
        <v>0</v>
      </c>
      <c r="K144" s="214" t="s">
        <v>1</v>
      </c>
      <c r="L144" s="40"/>
      <c r="M144" s="219" t="s">
        <v>1</v>
      </c>
      <c r="N144" s="220" t="s">
        <v>42</v>
      </c>
      <c r="O144" s="83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AR144" s="223" t="s">
        <v>168</v>
      </c>
      <c r="AT144" s="223" t="s">
        <v>135</v>
      </c>
      <c r="AU144" s="223" t="s">
        <v>86</v>
      </c>
      <c r="AY144" s="14" t="s">
        <v>133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4" t="s">
        <v>84</v>
      </c>
      <c r="BK144" s="224">
        <f>ROUND(I144*H144,2)</f>
        <v>0</v>
      </c>
      <c r="BL144" s="14" t="s">
        <v>168</v>
      </c>
      <c r="BM144" s="223" t="s">
        <v>551</v>
      </c>
    </row>
    <row r="145" spans="2:65" s="1" customFormat="1" ht="16.5" customHeight="1">
      <c r="B145" s="35"/>
      <c r="C145" s="237" t="s">
        <v>168</v>
      </c>
      <c r="D145" s="237" t="s">
        <v>414</v>
      </c>
      <c r="E145" s="238" t="s">
        <v>552</v>
      </c>
      <c r="F145" s="239" t="s">
        <v>553</v>
      </c>
      <c r="G145" s="240" t="s">
        <v>336</v>
      </c>
      <c r="H145" s="241">
        <v>1</v>
      </c>
      <c r="I145" s="242"/>
      <c r="J145" s="243">
        <f>ROUND(I145*H145,2)</f>
        <v>0</v>
      </c>
      <c r="K145" s="239" t="s">
        <v>1</v>
      </c>
      <c r="L145" s="244"/>
      <c r="M145" s="245" t="s">
        <v>1</v>
      </c>
      <c r="N145" s="246" t="s">
        <v>42</v>
      </c>
      <c r="O145" s="83"/>
      <c r="P145" s="221">
        <f>O145*H145</f>
        <v>0</v>
      </c>
      <c r="Q145" s="221">
        <v>0.00022</v>
      </c>
      <c r="R145" s="221">
        <f>Q145*H145</f>
        <v>0.00022</v>
      </c>
      <c r="S145" s="221">
        <v>0</v>
      </c>
      <c r="T145" s="222">
        <f>S145*H145</f>
        <v>0</v>
      </c>
      <c r="AR145" s="223" t="s">
        <v>303</v>
      </c>
      <c r="AT145" s="223" t="s">
        <v>414</v>
      </c>
      <c r="AU145" s="223" t="s">
        <v>86</v>
      </c>
      <c r="AY145" s="14" t="s">
        <v>133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4" t="s">
        <v>84</v>
      </c>
      <c r="BK145" s="224">
        <f>ROUND(I145*H145,2)</f>
        <v>0</v>
      </c>
      <c r="BL145" s="14" t="s">
        <v>168</v>
      </c>
      <c r="BM145" s="223" t="s">
        <v>554</v>
      </c>
    </row>
    <row r="146" spans="2:65" s="1" customFormat="1" ht="16.5" customHeight="1">
      <c r="B146" s="35"/>
      <c r="C146" s="212" t="s">
        <v>173</v>
      </c>
      <c r="D146" s="212" t="s">
        <v>135</v>
      </c>
      <c r="E146" s="213" t="s">
        <v>555</v>
      </c>
      <c r="F146" s="214" t="s">
        <v>556</v>
      </c>
      <c r="G146" s="215" t="s">
        <v>336</v>
      </c>
      <c r="H146" s="216">
        <v>1</v>
      </c>
      <c r="I146" s="217"/>
      <c r="J146" s="218">
        <f>ROUND(I146*H146,2)</f>
        <v>0</v>
      </c>
      <c r="K146" s="214" t="s">
        <v>1</v>
      </c>
      <c r="L146" s="40"/>
      <c r="M146" s="219" t="s">
        <v>1</v>
      </c>
      <c r="N146" s="220" t="s">
        <v>42</v>
      </c>
      <c r="O146" s="83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AR146" s="223" t="s">
        <v>168</v>
      </c>
      <c r="AT146" s="223" t="s">
        <v>135</v>
      </c>
      <c r="AU146" s="223" t="s">
        <v>86</v>
      </c>
      <c r="AY146" s="14" t="s">
        <v>133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4" t="s">
        <v>84</v>
      </c>
      <c r="BK146" s="224">
        <f>ROUND(I146*H146,2)</f>
        <v>0</v>
      </c>
      <c r="BL146" s="14" t="s">
        <v>168</v>
      </c>
      <c r="BM146" s="223" t="s">
        <v>557</v>
      </c>
    </row>
    <row r="147" spans="2:65" s="1" customFormat="1" ht="16.5" customHeight="1">
      <c r="B147" s="35"/>
      <c r="C147" s="237" t="s">
        <v>179</v>
      </c>
      <c r="D147" s="237" t="s">
        <v>414</v>
      </c>
      <c r="E147" s="238" t="s">
        <v>558</v>
      </c>
      <c r="F147" s="239" t="s">
        <v>559</v>
      </c>
      <c r="G147" s="240" t="s">
        <v>336</v>
      </c>
      <c r="H147" s="241">
        <v>1</v>
      </c>
      <c r="I147" s="242"/>
      <c r="J147" s="243">
        <f>ROUND(I147*H147,2)</f>
        <v>0</v>
      </c>
      <c r="K147" s="239" t="s">
        <v>1</v>
      </c>
      <c r="L147" s="244"/>
      <c r="M147" s="245" t="s">
        <v>1</v>
      </c>
      <c r="N147" s="246" t="s">
        <v>42</v>
      </c>
      <c r="O147" s="83"/>
      <c r="P147" s="221">
        <f>O147*H147</f>
        <v>0</v>
      </c>
      <c r="Q147" s="221">
        <v>0.0004</v>
      </c>
      <c r="R147" s="221">
        <f>Q147*H147</f>
        <v>0.0004</v>
      </c>
      <c r="S147" s="221">
        <v>0</v>
      </c>
      <c r="T147" s="222">
        <f>S147*H147</f>
        <v>0</v>
      </c>
      <c r="AR147" s="223" t="s">
        <v>303</v>
      </c>
      <c r="AT147" s="223" t="s">
        <v>414</v>
      </c>
      <c r="AU147" s="223" t="s">
        <v>86</v>
      </c>
      <c r="AY147" s="14" t="s">
        <v>133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4" t="s">
        <v>84</v>
      </c>
      <c r="BK147" s="224">
        <f>ROUND(I147*H147,2)</f>
        <v>0</v>
      </c>
      <c r="BL147" s="14" t="s">
        <v>168</v>
      </c>
      <c r="BM147" s="223" t="s">
        <v>560</v>
      </c>
    </row>
    <row r="148" spans="2:65" s="1" customFormat="1" ht="16.5" customHeight="1">
      <c r="B148" s="35"/>
      <c r="C148" s="212" t="s">
        <v>184</v>
      </c>
      <c r="D148" s="212" t="s">
        <v>135</v>
      </c>
      <c r="E148" s="213" t="s">
        <v>561</v>
      </c>
      <c r="F148" s="214" t="s">
        <v>562</v>
      </c>
      <c r="G148" s="215" t="s">
        <v>336</v>
      </c>
      <c r="H148" s="216">
        <v>2</v>
      </c>
      <c r="I148" s="217"/>
      <c r="J148" s="218">
        <f>ROUND(I148*H148,2)</f>
        <v>0</v>
      </c>
      <c r="K148" s="214" t="s">
        <v>1</v>
      </c>
      <c r="L148" s="40"/>
      <c r="M148" s="219" t="s">
        <v>1</v>
      </c>
      <c r="N148" s="220" t="s">
        <v>42</v>
      </c>
      <c r="O148" s="83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AR148" s="223" t="s">
        <v>168</v>
      </c>
      <c r="AT148" s="223" t="s">
        <v>135</v>
      </c>
      <c r="AU148" s="223" t="s">
        <v>86</v>
      </c>
      <c r="AY148" s="14" t="s">
        <v>133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4" t="s">
        <v>84</v>
      </c>
      <c r="BK148" s="224">
        <f>ROUND(I148*H148,2)</f>
        <v>0</v>
      </c>
      <c r="BL148" s="14" t="s">
        <v>168</v>
      </c>
      <c r="BM148" s="223" t="s">
        <v>563</v>
      </c>
    </row>
    <row r="149" spans="2:65" s="1" customFormat="1" ht="16.5" customHeight="1">
      <c r="B149" s="35"/>
      <c r="C149" s="212" t="s">
        <v>189</v>
      </c>
      <c r="D149" s="212" t="s">
        <v>135</v>
      </c>
      <c r="E149" s="213" t="s">
        <v>564</v>
      </c>
      <c r="F149" s="214" t="s">
        <v>565</v>
      </c>
      <c r="G149" s="215" t="s">
        <v>336</v>
      </c>
      <c r="H149" s="216">
        <v>1</v>
      </c>
      <c r="I149" s="217"/>
      <c r="J149" s="218">
        <f>ROUND(I149*H149,2)</f>
        <v>0</v>
      </c>
      <c r="K149" s="214" t="s">
        <v>1</v>
      </c>
      <c r="L149" s="40"/>
      <c r="M149" s="219" t="s">
        <v>1</v>
      </c>
      <c r="N149" s="220" t="s">
        <v>42</v>
      </c>
      <c r="O149" s="83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AR149" s="223" t="s">
        <v>168</v>
      </c>
      <c r="AT149" s="223" t="s">
        <v>135</v>
      </c>
      <c r="AU149" s="223" t="s">
        <v>86</v>
      </c>
      <c r="AY149" s="14" t="s">
        <v>133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4" t="s">
        <v>84</v>
      </c>
      <c r="BK149" s="224">
        <f>ROUND(I149*H149,2)</f>
        <v>0</v>
      </c>
      <c r="BL149" s="14" t="s">
        <v>168</v>
      </c>
      <c r="BM149" s="223" t="s">
        <v>566</v>
      </c>
    </row>
    <row r="150" spans="2:63" s="10" customFormat="1" ht="25.9" customHeight="1">
      <c r="B150" s="198"/>
      <c r="C150" s="199"/>
      <c r="D150" s="200" t="s">
        <v>76</v>
      </c>
      <c r="E150" s="201" t="s">
        <v>414</v>
      </c>
      <c r="F150" s="201" t="s">
        <v>567</v>
      </c>
      <c r="G150" s="199"/>
      <c r="H150" s="199"/>
      <c r="I150" s="202"/>
      <c r="J150" s="203">
        <f>BK150</f>
        <v>0</v>
      </c>
      <c r="K150" s="199"/>
      <c r="L150" s="204"/>
      <c r="M150" s="205"/>
      <c r="N150" s="206"/>
      <c r="O150" s="206"/>
      <c r="P150" s="207">
        <f>P151+P183</f>
        <v>0</v>
      </c>
      <c r="Q150" s="206"/>
      <c r="R150" s="207">
        <f>R151+R183</f>
        <v>430.635412</v>
      </c>
      <c r="S150" s="206"/>
      <c r="T150" s="208">
        <f>T151+T183</f>
        <v>0</v>
      </c>
      <c r="AR150" s="209" t="s">
        <v>147</v>
      </c>
      <c r="AT150" s="210" t="s">
        <v>76</v>
      </c>
      <c r="AU150" s="210" t="s">
        <v>16</v>
      </c>
      <c r="AY150" s="209" t="s">
        <v>133</v>
      </c>
      <c r="BK150" s="211">
        <f>BK151+BK183</f>
        <v>0</v>
      </c>
    </row>
    <row r="151" spans="2:63" s="10" customFormat="1" ht="22.8" customHeight="1">
      <c r="B151" s="198"/>
      <c r="C151" s="199"/>
      <c r="D151" s="200" t="s">
        <v>76</v>
      </c>
      <c r="E151" s="262" t="s">
        <v>568</v>
      </c>
      <c r="F151" s="262" t="s">
        <v>569</v>
      </c>
      <c r="G151" s="199"/>
      <c r="H151" s="199"/>
      <c r="I151" s="202"/>
      <c r="J151" s="263">
        <f>BK151</f>
        <v>0</v>
      </c>
      <c r="K151" s="199"/>
      <c r="L151" s="204"/>
      <c r="M151" s="205"/>
      <c r="N151" s="206"/>
      <c r="O151" s="206"/>
      <c r="P151" s="207">
        <f>SUM(P152:P182)</f>
        <v>0</v>
      </c>
      <c r="Q151" s="206"/>
      <c r="R151" s="207">
        <f>SUM(R152:R182)</f>
        <v>6.890000000000001</v>
      </c>
      <c r="S151" s="206"/>
      <c r="T151" s="208">
        <f>SUM(T152:T182)</f>
        <v>0</v>
      </c>
      <c r="AR151" s="209" t="s">
        <v>147</v>
      </c>
      <c r="AT151" s="210" t="s">
        <v>76</v>
      </c>
      <c r="AU151" s="210" t="s">
        <v>84</v>
      </c>
      <c r="AY151" s="209" t="s">
        <v>133</v>
      </c>
      <c r="BK151" s="211">
        <f>SUM(BK152:BK182)</f>
        <v>0</v>
      </c>
    </row>
    <row r="152" spans="2:65" s="1" customFormat="1" ht="24" customHeight="1">
      <c r="B152" s="35"/>
      <c r="C152" s="212" t="s">
        <v>7</v>
      </c>
      <c r="D152" s="212" t="s">
        <v>135</v>
      </c>
      <c r="E152" s="213" t="s">
        <v>570</v>
      </c>
      <c r="F152" s="214" t="s">
        <v>571</v>
      </c>
      <c r="G152" s="215" t="s">
        <v>223</v>
      </c>
      <c r="H152" s="216">
        <v>480</v>
      </c>
      <c r="I152" s="217"/>
      <c r="J152" s="218">
        <f>ROUND(I152*H152,2)</f>
        <v>0</v>
      </c>
      <c r="K152" s="214" t="s">
        <v>1</v>
      </c>
      <c r="L152" s="40"/>
      <c r="M152" s="219" t="s">
        <v>1</v>
      </c>
      <c r="N152" s="220" t="s">
        <v>42</v>
      </c>
      <c r="O152" s="83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AR152" s="223" t="s">
        <v>215</v>
      </c>
      <c r="AT152" s="223" t="s">
        <v>135</v>
      </c>
      <c r="AU152" s="223" t="s">
        <v>86</v>
      </c>
      <c r="AY152" s="14" t="s">
        <v>133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4" t="s">
        <v>84</v>
      </c>
      <c r="BK152" s="224">
        <f>ROUND(I152*H152,2)</f>
        <v>0</v>
      </c>
      <c r="BL152" s="14" t="s">
        <v>215</v>
      </c>
      <c r="BM152" s="223" t="s">
        <v>572</v>
      </c>
    </row>
    <row r="153" spans="2:65" s="1" customFormat="1" ht="16.5" customHeight="1">
      <c r="B153" s="35"/>
      <c r="C153" s="237" t="s">
        <v>198</v>
      </c>
      <c r="D153" s="237" t="s">
        <v>414</v>
      </c>
      <c r="E153" s="238" t="s">
        <v>573</v>
      </c>
      <c r="F153" s="239" t="s">
        <v>574</v>
      </c>
      <c r="G153" s="240" t="s">
        <v>223</v>
      </c>
      <c r="H153" s="241">
        <v>480</v>
      </c>
      <c r="I153" s="242"/>
      <c r="J153" s="243">
        <f>ROUND(I153*H153,2)</f>
        <v>0</v>
      </c>
      <c r="K153" s="239" t="s">
        <v>1</v>
      </c>
      <c r="L153" s="244"/>
      <c r="M153" s="245" t="s">
        <v>1</v>
      </c>
      <c r="N153" s="246" t="s">
        <v>42</v>
      </c>
      <c r="O153" s="83"/>
      <c r="P153" s="221">
        <f>O153*H153</f>
        <v>0</v>
      </c>
      <c r="Q153" s="221">
        <v>0.00012</v>
      </c>
      <c r="R153" s="221">
        <f>Q153*H153</f>
        <v>0.0576</v>
      </c>
      <c r="S153" s="221">
        <v>0</v>
      </c>
      <c r="T153" s="222">
        <f>S153*H153</f>
        <v>0</v>
      </c>
      <c r="AR153" s="223" t="s">
        <v>575</v>
      </c>
      <c r="AT153" s="223" t="s">
        <v>414</v>
      </c>
      <c r="AU153" s="223" t="s">
        <v>86</v>
      </c>
      <c r="AY153" s="14" t="s">
        <v>133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4" t="s">
        <v>84</v>
      </c>
      <c r="BK153" s="224">
        <f>ROUND(I153*H153,2)</f>
        <v>0</v>
      </c>
      <c r="BL153" s="14" t="s">
        <v>575</v>
      </c>
      <c r="BM153" s="223" t="s">
        <v>576</v>
      </c>
    </row>
    <row r="154" spans="2:65" s="1" customFormat="1" ht="24" customHeight="1">
      <c r="B154" s="35"/>
      <c r="C154" s="212" t="s">
        <v>203</v>
      </c>
      <c r="D154" s="212" t="s">
        <v>135</v>
      </c>
      <c r="E154" s="213" t="s">
        <v>577</v>
      </c>
      <c r="F154" s="214" t="s">
        <v>578</v>
      </c>
      <c r="G154" s="215" t="s">
        <v>336</v>
      </c>
      <c r="H154" s="216">
        <v>132</v>
      </c>
      <c r="I154" s="217"/>
      <c r="J154" s="218">
        <f>ROUND(I154*H154,2)</f>
        <v>0</v>
      </c>
      <c r="K154" s="214" t="s">
        <v>1</v>
      </c>
      <c r="L154" s="40"/>
      <c r="M154" s="219" t="s">
        <v>1</v>
      </c>
      <c r="N154" s="220" t="s">
        <v>42</v>
      </c>
      <c r="O154" s="83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AR154" s="223" t="s">
        <v>215</v>
      </c>
      <c r="AT154" s="223" t="s">
        <v>135</v>
      </c>
      <c r="AU154" s="223" t="s">
        <v>86</v>
      </c>
      <c r="AY154" s="14" t="s">
        <v>133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4" t="s">
        <v>84</v>
      </c>
      <c r="BK154" s="224">
        <f>ROUND(I154*H154,2)</f>
        <v>0</v>
      </c>
      <c r="BL154" s="14" t="s">
        <v>215</v>
      </c>
      <c r="BM154" s="223" t="s">
        <v>579</v>
      </c>
    </row>
    <row r="155" spans="2:65" s="1" customFormat="1" ht="24" customHeight="1">
      <c r="B155" s="35"/>
      <c r="C155" s="212" t="s">
        <v>208</v>
      </c>
      <c r="D155" s="212" t="s">
        <v>135</v>
      </c>
      <c r="E155" s="213" t="s">
        <v>580</v>
      </c>
      <c r="F155" s="214" t="s">
        <v>581</v>
      </c>
      <c r="G155" s="215" t="s">
        <v>223</v>
      </c>
      <c r="H155" s="216">
        <v>270</v>
      </c>
      <c r="I155" s="217"/>
      <c r="J155" s="218">
        <f>ROUND(I155*H155,2)</f>
        <v>0</v>
      </c>
      <c r="K155" s="214" t="s">
        <v>1</v>
      </c>
      <c r="L155" s="40"/>
      <c r="M155" s="219" t="s">
        <v>1</v>
      </c>
      <c r="N155" s="220" t="s">
        <v>42</v>
      </c>
      <c r="O155" s="83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AR155" s="223" t="s">
        <v>168</v>
      </c>
      <c r="AT155" s="223" t="s">
        <v>135</v>
      </c>
      <c r="AU155" s="223" t="s">
        <v>86</v>
      </c>
      <c r="AY155" s="14" t="s">
        <v>133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4" t="s">
        <v>84</v>
      </c>
      <c r="BK155" s="224">
        <f>ROUND(I155*H155,2)</f>
        <v>0</v>
      </c>
      <c r="BL155" s="14" t="s">
        <v>168</v>
      </c>
      <c r="BM155" s="223" t="s">
        <v>582</v>
      </c>
    </row>
    <row r="156" spans="2:65" s="1" customFormat="1" ht="16.5" customHeight="1">
      <c r="B156" s="35"/>
      <c r="C156" s="237" t="s">
        <v>583</v>
      </c>
      <c r="D156" s="237" t="s">
        <v>414</v>
      </c>
      <c r="E156" s="238" t="s">
        <v>584</v>
      </c>
      <c r="F156" s="239" t="s">
        <v>585</v>
      </c>
      <c r="G156" s="240" t="s">
        <v>223</v>
      </c>
      <c r="H156" s="241">
        <v>270</v>
      </c>
      <c r="I156" s="242"/>
      <c r="J156" s="243">
        <f>ROUND(I156*H156,2)</f>
        <v>0</v>
      </c>
      <c r="K156" s="239" t="s">
        <v>1</v>
      </c>
      <c r="L156" s="244"/>
      <c r="M156" s="245" t="s">
        <v>1</v>
      </c>
      <c r="N156" s="246" t="s">
        <v>42</v>
      </c>
      <c r="O156" s="83"/>
      <c r="P156" s="221">
        <f>O156*H156</f>
        <v>0</v>
      </c>
      <c r="Q156" s="221">
        <v>0.00053</v>
      </c>
      <c r="R156" s="221">
        <f>Q156*H156</f>
        <v>0.1431</v>
      </c>
      <c r="S156" s="221">
        <v>0</v>
      </c>
      <c r="T156" s="222">
        <f>S156*H156</f>
        <v>0</v>
      </c>
      <c r="AR156" s="223" t="s">
        <v>575</v>
      </c>
      <c r="AT156" s="223" t="s">
        <v>414</v>
      </c>
      <c r="AU156" s="223" t="s">
        <v>86</v>
      </c>
      <c r="AY156" s="14" t="s">
        <v>133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4" t="s">
        <v>84</v>
      </c>
      <c r="BK156" s="224">
        <f>ROUND(I156*H156,2)</f>
        <v>0</v>
      </c>
      <c r="BL156" s="14" t="s">
        <v>575</v>
      </c>
      <c r="BM156" s="223" t="s">
        <v>586</v>
      </c>
    </row>
    <row r="157" spans="2:65" s="1" customFormat="1" ht="24" customHeight="1">
      <c r="B157" s="35"/>
      <c r="C157" s="212" t="s">
        <v>587</v>
      </c>
      <c r="D157" s="212" t="s">
        <v>135</v>
      </c>
      <c r="E157" s="213" t="s">
        <v>588</v>
      </c>
      <c r="F157" s="214" t="s">
        <v>589</v>
      </c>
      <c r="G157" s="215" t="s">
        <v>336</v>
      </c>
      <c r="H157" s="216">
        <v>50</v>
      </c>
      <c r="I157" s="217"/>
      <c r="J157" s="218">
        <f>ROUND(I157*H157,2)</f>
        <v>0</v>
      </c>
      <c r="K157" s="214" t="s">
        <v>1</v>
      </c>
      <c r="L157" s="40"/>
      <c r="M157" s="219" t="s">
        <v>1</v>
      </c>
      <c r="N157" s="220" t="s">
        <v>42</v>
      </c>
      <c r="O157" s="83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AR157" s="223" t="s">
        <v>215</v>
      </c>
      <c r="AT157" s="223" t="s">
        <v>135</v>
      </c>
      <c r="AU157" s="223" t="s">
        <v>86</v>
      </c>
      <c r="AY157" s="14" t="s">
        <v>133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4" t="s">
        <v>84</v>
      </c>
      <c r="BK157" s="224">
        <f>ROUND(I157*H157,2)</f>
        <v>0</v>
      </c>
      <c r="BL157" s="14" t="s">
        <v>215</v>
      </c>
      <c r="BM157" s="223" t="s">
        <v>590</v>
      </c>
    </row>
    <row r="158" spans="2:65" s="1" customFormat="1" ht="24" customHeight="1">
      <c r="B158" s="35"/>
      <c r="C158" s="212" t="s">
        <v>236</v>
      </c>
      <c r="D158" s="212" t="s">
        <v>135</v>
      </c>
      <c r="E158" s="213" t="s">
        <v>591</v>
      </c>
      <c r="F158" s="214" t="s">
        <v>592</v>
      </c>
      <c r="G158" s="215" t="s">
        <v>223</v>
      </c>
      <c r="H158" s="216">
        <v>60</v>
      </c>
      <c r="I158" s="217"/>
      <c r="J158" s="218">
        <f>ROUND(I158*H158,2)</f>
        <v>0</v>
      </c>
      <c r="K158" s="214" t="s">
        <v>1</v>
      </c>
      <c r="L158" s="40"/>
      <c r="M158" s="219" t="s">
        <v>1</v>
      </c>
      <c r="N158" s="220" t="s">
        <v>42</v>
      </c>
      <c r="O158" s="83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AR158" s="223" t="s">
        <v>168</v>
      </c>
      <c r="AT158" s="223" t="s">
        <v>135</v>
      </c>
      <c r="AU158" s="223" t="s">
        <v>86</v>
      </c>
      <c r="AY158" s="14" t="s">
        <v>133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4" t="s">
        <v>84</v>
      </c>
      <c r="BK158" s="224">
        <f>ROUND(I158*H158,2)</f>
        <v>0</v>
      </c>
      <c r="BL158" s="14" t="s">
        <v>168</v>
      </c>
      <c r="BM158" s="223" t="s">
        <v>593</v>
      </c>
    </row>
    <row r="159" spans="2:65" s="1" customFormat="1" ht="16.5" customHeight="1">
      <c r="B159" s="35"/>
      <c r="C159" s="237" t="s">
        <v>270</v>
      </c>
      <c r="D159" s="237" t="s">
        <v>414</v>
      </c>
      <c r="E159" s="238" t="s">
        <v>594</v>
      </c>
      <c r="F159" s="239" t="s">
        <v>595</v>
      </c>
      <c r="G159" s="240" t="s">
        <v>223</v>
      </c>
      <c r="H159" s="241">
        <v>60</v>
      </c>
      <c r="I159" s="242"/>
      <c r="J159" s="243">
        <f>ROUND(I159*H159,2)</f>
        <v>0</v>
      </c>
      <c r="K159" s="239" t="s">
        <v>1</v>
      </c>
      <c r="L159" s="244"/>
      <c r="M159" s="245" t="s">
        <v>1</v>
      </c>
      <c r="N159" s="246" t="s">
        <v>42</v>
      </c>
      <c r="O159" s="83"/>
      <c r="P159" s="221">
        <f>O159*H159</f>
        <v>0</v>
      </c>
      <c r="Q159" s="221">
        <v>0.00063</v>
      </c>
      <c r="R159" s="221">
        <f>Q159*H159</f>
        <v>0.0378</v>
      </c>
      <c r="S159" s="221">
        <v>0</v>
      </c>
      <c r="T159" s="222">
        <f>S159*H159</f>
        <v>0</v>
      </c>
      <c r="AR159" s="223" t="s">
        <v>303</v>
      </c>
      <c r="AT159" s="223" t="s">
        <v>414</v>
      </c>
      <c r="AU159" s="223" t="s">
        <v>86</v>
      </c>
      <c r="AY159" s="14" t="s">
        <v>133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4" t="s">
        <v>84</v>
      </c>
      <c r="BK159" s="224">
        <f>ROUND(I159*H159,2)</f>
        <v>0</v>
      </c>
      <c r="BL159" s="14" t="s">
        <v>168</v>
      </c>
      <c r="BM159" s="223" t="s">
        <v>596</v>
      </c>
    </row>
    <row r="160" spans="2:65" s="1" customFormat="1" ht="24" customHeight="1">
      <c r="B160" s="35"/>
      <c r="C160" s="212" t="s">
        <v>597</v>
      </c>
      <c r="D160" s="212" t="s">
        <v>135</v>
      </c>
      <c r="E160" s="213" t="s">
        <v>598</v>
      </c>
      <c r="F160" s="214" t="s">
        <v>599</v>
      </c>
      <c r="G160" s="215" t="s">
        <v>223</v>
      </c>
      <c r="H160" s="216">
        <v>640</v>
      </c>
      <c r="I160" s="217"/>
      <c r="J160" s="218">
        <f>ROUND(I160*H160,2)</f>
        <v>0</v>
      </c>
      <c r="K160" s="214" t="s">
        <v>1</v>
      </c>
      <c r="L160" s="40"/>
      <c r="M160" s="219" t="s">
        <v>1</v>
      </c>
      <c r="N160" s="220" t="s">
        <v>42</v>
      </c>
      <c r="O160" s="83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AR160" s="223" t="s">
        <v>168</v>
      </c>
      <c r="AT160" s="223" t="s">
        <v>135</v>
      </c>
      <c r="AU160" s="223" t="s">
        <v>86</v>
      </c>
      <c r="AY160" s="14" t="s">
        <v>133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4" t="s">
        <v>84</v>
      </c>
      <c r="BK160" s="224">
        <f>ROUND(I160*H160,2)</f>
        <v>0</v>
      </c>
      <c r="BL160" s="14" t="s">
        <v>168</v>
      </c>
      <c r="BM160" s="223" t="s">
        <v>600</v>
      </c>
    </row>
    <row r="161" spans="2:65" s="1" customFormat="1" ht="16.5" customHeight="1">
      <c r="B161" s="35"/>
      <c r="C161" s="237" t="s">
        <v>601</v>
      </c>
      <c r="D161" s="237" t="s">
        <v>414</v>
      </c>
      <c r="E161" s="238" t="s">
        <v>602</v>
      </c>
      <c r="F161" s="239" t="s">
        <v>603</v>
      </c>
      <c r="G161" s="240" t="s">
        <v>223</v>
      </c>
      <c r="H161" s="241">
        <v>640</v>
      </c>
      <c r="I161" s="242"/>
      <c r="J161" s="243">
        <f>ROUND(I161*H161,2)</f>
        <v>0</v>
      </c>
      <c r="K161" s="239" t="s">
        <v>1</v>
      </c>
      <c r="L161" s="244"/>
      <c r="M161" s="245" t="s">
        <v>1</v>
      </c>
      <c r="N161" s="246" t="s">
        <v>42</v>
      </c>
      <c r="O161" s="83"/>
      <c r="P161" s="221">
        <f>O161*H161</f>
        <v>0</v>
      </c>
      <c r="Q161" s="221">
        <v>0.00053</v>
      </c>
      <c r="R161" s="221">
        <f>Q161*H161</f>
        <v>0.3392</v>
      </c>
      <c r="S161" s="221">
        <v>0</v>
      </c>
      <c r="T161" s="222">
        <f>S161*H161</f>
        <v>0</v>
      </c>
      <c r="AR161" s="223" t="s">
        <v>575</v>
      </c>
      <c r="AT161" s="223" t="s">
        <v>414</v>
      </c>
      <c r="AU161" s="223" t="s">
        <v>86</v>
      </c>
      <c r="AY161" s="14" t="s">
        <v>133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4" t="s">
        <v>84</v>
      </c>
      <c r="BK161" s="224">
        <f>ROUND(I161*H161,2)</f>
        <v>0</v>
      </c>
      <c r="BL161" s="14" t="s">
        <v>575</v>
      </c>
      <c r="BM161" s="223" t="s">
        <v>604</v>
      </c>
    </row>
    <row r="162" spans="2:65" s="1" customFormat="1" ht="24" customHeight="1">
      <c r="B162" s="35"/>
      <c r="C162" s="212" t="s">
        <v>605</v>
      </c>
      <c r="D162" s="212" t="s">
        <v>135</v>
      </c>
      <c r="E162" s="213" t="s">
        <v>606</v>
      </c>
      <c r="F162" s="214" t="s">
        <v>607</v>
      </c>
      <c r="G162" s="215" t="s">
        <v>336</v>
      </c>
      <c r="H162" s="216">
        <v>224</v>
      </c>
      <c r="I162" s="217"/>
      <c r="J162" s="218">
        <f>ROUND(I162*H162,2)</f>
        <v>0</v>
      </c>
      <c r="K162" s="214" t="s">
        <v>1</v>
      </c>
      <c r="L162" s="40"/>
      <c r="M162" s="219" t="s">
        <v>1</v>
      </c>
      <c r="N162" s="220" t="s">
        <v>42</v>
      </c>
      <c r="O162" s="83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AR162" s="223" t="s">
        <v>215</v>
      </c>
      <c r="AT162" s="223" t="s">
        <v>135</v>
      </c>
      <c r="AU162" s="223" t="s">
        <v>86</v>
      </c>
      <c r="AY162" s="14" t="s">
        <v>133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4" t="s">
        <v>84</v>
      </c>
      <c r="BK162" s="224">
        <f>ROUND(I162*H162,2)</f>
        <v>0</v>
      </c>
      <c r="BL162" s="14" t="s">
        <v>215</v>
      </c>
      <c r="BM162" s="223" t="s">
        <v>608</v>
      </c>
    </row>
    <row r="163" spans="2:65" s="1" customFormat="1" ht="24" customHeight="1">
      <c r="B163" s="35"/>
      <c r="C163" s="212" t="s">
        <v>303</v>
      </c>
      <c r="D163" s="212" t="s">
        <v>135</v>
      </c>
      <c r="E163" s="213" t="s">
        <v>609</v>
      </c>
      <c r="F163" s="214" t="s">
        <v>610</v>
      </c>
      <c r="G163" s="215" t="s">
        <v>336</v>
      </c>
      <c r="H163" s="216">
        <v>3</v>
      </c>
      <c r="I163" s="217"/>
      <c r="J163" s="218">
        <f>ROUND(I163*H163,2)</f>
        <v>0</v>
      </c>
      <c r="K163" s="214" t="s">
        <v>1</v>
      </c>
      <c r="L163" s="40"/>
      <c r="M163" s="219" t="s">
        <v>1</v>
      </c>
      <c r="N163" s="220" t="s">
        <v>42</v>
      </c>
      <c r="O163" s="83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AR163" s="223" t="s">
        <v>215</v>
      </c>
      <c r="AT163" s="223" t="s">
        <v>135</v>
      </c>
      <c r="AU163" s="223" t="s">
        <v>86</v>
      </c>
      <c r="AY163" s="14" t="s">
        <v>133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4" t="s">
        <v>84</v>
      </c>
      <c r="BK163" s="224">
        <f>ROUND(I163*H163,2)</f>
        <v>0</v>
      </c>
      <c r="BL163" s="14" t="s">
        <v>215</v>
      </c>
      <c r="BM163" s="223" t="s">
        <v>611</v>
      </c>
    </row>
    <row r="164" spans="2:65" s="1" customFormat="1" ht="24" customHeight="1">
      <c r="B164" s="35"/>
      <c r="C164" s="237" t="s">
        <v>612</v>
      </c>
      <c r="D164" s="237" t="s">
        <v>414</v>
      </c>
      <c r="E164" s="238" t="s">
        <v>613</v>
      </c>
      <c r="F164" s="239" t="s">
        <v>614</v>
      </c>
      <c r="G164" s="240" t="s">
        <v>336</v>
      </c>
      <c r="H164" s="241">
        <v>3</v>
      </c>
      <c r="I164" s="242"/>
      <c r="J164" s="243">
        <f>ROUND(I164*H164,2)</f>
        <v>0</v>
      </c>
      <c r="K164" s="239" t="s">
        <v>1</v>
      </c>
      <c r="L164" s="244"/>
      <c r="M164" s="245" t="s">
        <v>1</v>
      </c>
      <c r="N164" s="246" t="s">
        <v>42</v>
      </c>
      <c r="O164" s="83"/>
      <c r="P164" s="221">
        <f>O164*H164</f>
        <v>0</v>
      </c>
      <c r="Q164" s="221">
        <v>0.0081</v>
      </c>
      <c r="R164" s="221">
        <f>Q164*H164</f>
        <v>0.0243</v>
      </c>
      <c r="S164" s="221">
        <v>0</v>
      </c>
      <c r="T164" s="222">
        <f>S164*H164</f>
        <v>0</v>
      </c>
      <c r="AR164" s="223" t="s">
        <v>575</v>
      </c>
      <c r="AT164" s="223" t="s">
        <v>414</v>
      </c>
      <c r="AU164" s="223" t="s">
        <v>86</v>
      </c>
      <c r="AY164" s="14" t="s">
        <v>133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4" t="s">
        <v>84</v>
      </c>
      <c r="BK164" s="224">
        <f>ROUND(I164*H164,2)</f>
        <v>0</v>
      </c>
      <c r="BL164" s="14" t="s">
        <v>575</v>
      </c>
      <c r="BM164" s="223" t="s">
        <v>615</v>
      </c>
    </row>
    <row r="165" spans="2:65" s="1" customFormat="1" ht="16.5" customHeight="1">
      <c r="B165" s="35"/>
      <c r="C165" s="212" t="s">
        <v>307</v>
      </c>
      <c r="D165" s="212" t="s">
        <v>135</v>
      </c>
      <c r="E165" s="213" t="s">
        <v>616</v>
      </c>
      <c r="F165" s="214" t="s">
        <v>617</v>
      </c>
      <c r="G165" s="215" t="s">
        <v>336</v>
      </c>
      <c r="H165" s="216">
        <v>3</v>
      </c>
      <c r="I165" s="217"/>
      <c r="J165" s="218">
        <f>ROUND(I165*H165,2)</f>
        <v>0</v>
      </c>
      <c r="K165" s="214" t="s">
        <v>1</v>
      </c>
      <c r="L165" s="40"/>
      <c r="M165" s="219" t="s">
        <v>1</v>
      </c>
      <c r="N165" s="220" t="s">
        <v>42</v>
      </c>
      <c r="O165" s="83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AR165" s="223" t="s">
        <v>215</v>
      </c>
      <c r="AT165" s="223" t="s">
        <v>135</v>
      </c>
      <c r="AU165" s="223" t="s">
        <v>86</v>
      </c>
      <c r="AY165" s="14" t="s">
        <v>133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4" t="s">
        <v>84</v>
      </c>
      <c r="BK165" s="224">
        <f>ROUND(I165*H165,2)</f>
        <v>0</v>
      </c>
      <c r="BL165" s="14" t="s">
        <v>215</v>
      </c>
      <c r="BM165" s="223" t="s">
        <v>618</v>
      </c>
    </row>
    <row r="166" spans="2:65" s="1" customFormat="1" ht="24" customHeight="1">
      <c r="B166" s="35"/>
      <c r="C166" s="212" t="s">
        <v>619</v>
      </c>
      <c r="D166" s="212" t="s">
        <v>135</v>
      </c>
      <c r="E166" s="213" t="s">
        <v>620</v>
      </c>
      <c r="F166" s="214" t="s">
        <v>621</v>
      </c>
      <c r="G166" s="215" t="s">
        <v>336</v>
      </c>
      <c r="H166" s="216">
        <v>31</v>
      </c>
      <c r="I166" s="217"/>
      <c r="J166" s="218">
        <f>ROUND(I166*H166,2)</f>
        <v>0</v>
      </c>
      <c r="K166" s="214" t="s">
        <v>1</v>
      </c>
      <c r="L166" s="40"/>
      <c r="M166" s="219" t="s">
        <v>1</v>
      </c>
      <c r="N166" s="220" t="s">
        <v>42</v>
      </c>
      <c r="O166" s="83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AR166" s="223" t="s">
        <v>168</v>
      </c>
      <c r="AT166" s="223" t="s">
        <v>135</v>
      </c>
      <c r="AU166" s="223" t="s">
        <v>86</v>
      </c>
      <c r="AY166" s="14" t="s">
        <v>133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4" t="s">
        <v>84</v>
      </c>
      <c r="BK166" s="224">
        <f>ROUND(I166*H166,2)</f>
        <v>0</v>
      </c>
      <c r="BL166" s="14" t="s">
        <v>168</v>
      </c>
      <c r="BM166" s="223" t="s">
        <v>622</v>
      </c>
    </row>
    <row r="167" spans="2:65" s="1" customFormat="1" ht="24" customHeight="1">
      <c r="B167" s="35"/>
      <c r="C167" s="212" t="s">
        <v>623</v>
      </c>
      <c r="D167" s="212" t="s">
        <v>135</v>
      </c>
      <c r="E167" s="213" t="s">
        <v>624</v>
      </c>
      <c r="F167" s="214" t="s">
        <v>625</v>
      </c>
      <c r="G167" s="215" t="s">
        <v>336</v>
      </c>
      <c r="H167" s="216">
        <v>26</v>
      </c>
      <c r="I167" s="217"/>
      <c r="J167" s="218">
        <f>ROUND(I167*H167,2)</f>
        <v>0</v>
      </c>
      <c r="K167" s="214" t="s">
        <v>1</v>
      </c>
      <c r="L167" s="40"/>
      <c r="M167" s="219" t="s">
        <v>1</v>
      </c>
      <c r="N167" s="220" t="s">
        <v>42</v>
      </c>
      <c r="O167" s="83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AR167" s="223" t="s">
        <v>168</v>
      </c>
      <c r="AT167" s="223" t="s">
        <v>135</v>
      </c>
      <c r="AU167" s="223" t="s">
        <v>86</v>
      </c>
      <c r="AY167" s="14" t="s">
        <v>133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4" t="s">
        <v>84</v>
      </c>
      <c r="BK167" s="224">
        <f>ROUND(I167*H167,2)</f>
        <v>0</v>
      </c>
      <c r="BL167" s="14" t="s">
        <v>168</v>
      </c>
      <c r="BM167" s="223" t="s">
        <v>626</v>
      </c>
    </row>
    <row r="168" spans="2:65" s="1" customFormat="1" ht="24" customHeight="1">
      <c r="B168" s="35"/>
      <c r="C168" s="237" t="s">
        <v>627</v>
      </c>
      <c r="D168" s="237" t="s">
        <v>414</v>
      </c>
      <c r="E168" s="238" t="s">
        <v>628</v>
      </c>
      <c r="F168" s="239" t="s">
        <v>629</v>
      </c>
      <c r="G168" s="240" t="s">
        <v>336</v>
      </c>
      <c r="H168" s="241">
        <v>26</v>
      </c>
      <c r="I168" s="242"/>
      <c r="J168" s="243">
        <f>ROUND(I168*H168,2)</f>
        <v>0</v>
      </c>
      <c r="K168" s="239" t="s">
        <v>1</v>
      </c>
      <c r="L168" s="244"/>
      <c r="M168" s="245" t="s">
        <v>1</v>
      </c>
      <c r="N168" s="246" t="s">
        <v>42</v>
      </c>
      <c r="O168" s="83"/>
      <c r="P168" s="221">
        <f>O168*H168</f>
        <v>0</v>
      </c>
      <c r="Q168" s="221">
        <v>0.062</v>
      </c>
      <c r="R168" s="221">
        <f>Q168*H168</f>
        <v>1.612</v>
      </c>
      <c r="S168" s="221">
        <v>0</v>
      </c>
      <c r="T168" s="222">
        <f>S168*H168</f>
        <v>0</v>
      </c>
      <c r="AR168" s="223" t="s">
        <v>575</v>
      </c>
      <c r="AT168" s="223" t="s">
        <v>414</v>
      </c>
      <c r="AU168" s="223" t="s">
        <v>86</v>
      </c>
      <c r="AY168" s="14" t="s">
        <v>133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4" t="s">
        <v>84</v>
      </c>
      <c r="BK168" s="224">
        <f>ROUND(I168*H168,2)</f>
        <v>0</v>
      </c>
      <c r="BL168" s="14" t="s">
        <v>575</v>
      </c>
      <c r="BM168" s="223" t="s">
        <v>630</v>
      </c>
    </row>
    <row r="169" spans="2:65" s="1" customFormat="1" ht="24" customHeight="1">
      <c r="B169" s="35"/>
      <c r="C169" s="212" t="s">
        <v>312</v>
      </c>
      <c r="D169" s="212" t="s">
        <v>135</v>
      </c>
      <c r="E169" s="213" t="s">
        <v>631</v>
      </c>
      <c r="F169" s="214" t="s">
        <v>632</v>
      </c>
      <c r="G169" s="215" t="s">
        <v>336</v>
      </c>
      <c r="H169" s="216">
        <v>26</v>
      </c>
      <c r="I169" s="217"/>
      <c r="J169" s="218">
        <f>ROUND(I169*H169,2)</f>
        <v>0</v>
      </c>
      <c r="K169" s="214" t="s">
        <v>1</v>
      </c>
      <c r="L169" s="40"/>
      <c r="M169" s="219" t="s">
        <v>1</v>
      </c>
      <c r="N169" s="220" t="s">
        <v>42</v>
      </c>
      <c r="O169" s="83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AR169" s="223" t="s">
        <v>168</v>
      </c>
      <c r="AT169" s="223" t="s">
        <v>135</v>
      </c>
      <c r="AU169" s="223" t="s">
        <v>86</v>
      </c>
      <c r="AY169" s="14" t="s">
        <v>133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4" t="s">
        <v>84</v>
      </c>
      <c r="BK169" s="224">
        <f>ROUND(I169*H169,2)</f>
        <v>0</v>
      </c>
      <c r="BL169" s="14" t="s">
        <v>168</v>
      </c>
      <c r="BM169" s="223" t="s">
        <v>633</v>
      </c>
    </row>
    <row r="170" spans="2:65" s="1" customFormat="1" ht="16.5" customHeight="1">
      <c r="B170" s="35"/>
      <c r="C170" s="237" t="s">
        <v>320</v>
      </c>
      <c r="D170" s="237" t="s">
        <v>414</v>
      </c>
      <c r="E170" s="238" t="s">
        <v>634</v>
      </c>
      <c r="F170" s="239" t="s">
        <v>635</v>
      </c>
      <c r="G170" s="240" t="s">
        <v>336</v>
      </c>
      <c r="H170" s="241">
        <v>26</v>
      </c>
      <c r="I170" s="242"/>
      <c r="J170" s="243">
        <f>ROUND(I170*H170,2)</f>
        <v>0</v>
      </c>
      <c r="K170" s="239" t="s">
        <v>1</v>
      </c>
      <c r="L170" s="244"/>
      <c r="M170" s="245" t="s">
        <v>1</v>
      </c>
      <c r="N170" s="246" t="s">
        <v>42</v>
      </c>
      <c r="O170" s="83"/>
      <c r="P170" s="221">
        <f>O170*H170</f>
        <v>0</v>
      </c>
      <c r="Q170" s="221">
        <v>0.062</v>
      </c>
      <c r="R170" s="221">
        <f>Q170*H170</f>
        <v>1.612</v>
      </c>
      <c r="S170" s="221">
        <v>0</v>
      </c>
      <c r="T170" s="222">
        <f>S170*H170</f>
        <v>0</v>
      </c>
      <c r="AR170" s="223" t="s">
        <v>575</v>
      </c>
      <c r="AT170" s="223" t="s">
        <v>414</v>
      </c>
      <c r="AU170" s="223" t="s">
        <v>86</v>
      </c>
      <c r="AY170" s="14" t="s">
        <v>133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4" t="s">
        <v>84</v>
      </c>
      <c r="BK170" s="224">
        <f>ROUND(I170*H170,2)</f>
        <v>0</v>
      </c>
      <c r="BL170" s="14" t="s">
        <v>575</v>
      </c>
      <c r="BM170" s="223" t="s">
        <v>636</v>
      </c>
    </row>
    <row r="171" spans="2:65" s="1" customFormat="1" ht="16.5" customHeight="1">
      <c r="B171" s="35"/>
      <c r="C171" s="212" t="s">
        <v>329</v>
      </c>
      <c r="D171" s="212" t="s">
        <v>135</v>
      </c>
      <c r="E171" s="213" t="s">
        <v>637</v>
      </c>
      <c r="F171" s="214" t="s">
        <v>638</v>
      </c>
      <c r="G171" s="215" t="s">
        <v>336</v>
      </c>
      <c r="H171" s="216">
        <v>26</v>
      </c>
      <c r="I171" s="217"/>
      <c r="J171" s="218">
        <f>ROUND(I171*H171,2)</f>
        <v>0</v>
      </c>
      <c r="K171" s="214" t="s">
        <v>1</v>
      </c>
      <c r="L171" s="40"/>
      <c r="M171" s="219" t="s">
        <v>1</v>
      </c>
      <c r="N171" s="220" t="s">
        <v>42</v>
      </c>
      <c r="O171" s="83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AR171" s="223" t="s">
        <v>168</v>
      </c>
      <c r="AT171" s="223" t="s">
        <v>135</v>
      </c>
      <c r="AU171" s="223" t="s">
        <v>86</v>
      </c>
      <c r="AY171" s="14" t="s">
        <v>133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4" t="s">
        <v>84</v>
      </c>
      <c r="BK171" s="224">
        <f>ROUND(I171*H171,2)</f>
        <v>0</v>
      </c>
      <c r="BL171" s="14" t="s">
        <v>168</v>
      </c>
      <c r="BM171" s="223" t="s">
        <v>639</v>
      </c>
    </row>
    <row r="172" spans="2:65" s="1" customFormat="1" ht="24" customHeight="1">
      <c r="B172" s="35"/>
      <c r="C172" s="237" t="s">
        <v>380</v>
      </c>
      <c r="D172" s="237" t="s">
        <v>414</v>
      </c>
      <c r="E172" s="238" t="s">
        <v>640</v>
      </c>
      <c r="F172" s="239" t="s">
        <v>641</v>
      </c>
      <c r="G172" s="240" t="s">
        <v>336</v>
      </c>
      <c r="H172" s="241">
        <v>24</v>
      </c>
      <c r="I172" s="242"/>
      <c r="J172" s="243">
        <f>ROUND(I172*H172,2)</f>
        <v>0</v>
      </c>
      <c r="K172" s="239" t="s">
        <v>1</v>
      </c>
      <c r="L172" s="244"/>
      <c r="M172" s="245" t="s">
        <v>1</v>
      </c>
      <c r="N172" s="246" t="s">
        <v>42</v>
      </c>
      <c r="O172" s="83"/>
      <c r="P172" s="221">
        <f>O172*H172</f>
        <v>0</v>
      </c>
      <c r="Q172" s="221">
        <v>0.079</v>
      </c>
      <c r="R172" s="221">
        <f>Q172*H172</f>
        <v>1.896</v>
      </c>
      <c r="S172" s="221">
        <v>0</v>
      </c>
      <c r="T172" s="222">
        <f>S172*H172</f>
        <v>0</v>
      </c>
      <c r="AR172" s="223" t="s">
        <v>575</v>
      </c>
      <c r="AT172" s="223" t="s">
        <v>414</v>
      </c>
      <c r="AU172" s="223" t="s">
        <v>86</v>
      </c>
      <c r="AY172" s="14" t="s">
        <v>133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4" t="s">
        <v>84</v>
      </c>
      <c r="BK172" s="224">
        <f>ROUND(I172*H172,2)</f>
        <v>0</v>
      </c>
      <c r="BL172" s="14" t="s">
        <v>575</v>
      </c>
      <c r="BM172" s="223" t="s">
        <v>642</v>
      </c>
    </row>
    <row r="173" spans="2:65" s="1" customFormat="1" ht="24" customHeight="1">
      <c r="B173" s="35"/>
      <c r="C173" s="237" t="s">
        <v>643</v>
      </c>
      <c r="D173" s="237" t="s">
        <v>414</v>
      </c>
      <c r="E173" s="238" t="s">
        <v>644</v>
      </c>
      <c r="F173" s="239" t="s">
        <v>645</v>
      </c>
      <c r="G173" s="240" t="s">
        <v>336</v>
      </c>
      <c r="H173" s="241">
        <v>2</v>
      </c>
      <c r="I173" s="242"/>
      <c r="J173" s="243">
        <f>ROUND(I173*H173,2)</f>
        <v>0</v>
      </c>
      <c r="K173" s="239" t="s">
        <v>1</v>
      </c>
      <c r="L173" s="244"/>
      <c r="M173" s="245" t="s">
        <v>1</v>
      </c>
      <c r="N173" s="246" t="s">
        <v>42</v>
      </c>
      <c r="O173" s="83"/>
      <c r="P173" s="221">
        <f>O173*H173</f>
        <v>0</v>
      </c>
      <c r="Q173" s="221">
        <v>0.079</v>
      </c>
      <c r="R173" s="221">
        <f>Q173*H173</f>
        <v>0.158</v>
      </c>
      <c r="S173" s="221">
        <v>0</v>
      </c>
      <c r="T173" s="222">
        <f>S173*H173</f>
        <v>0</v>
      </c>
      <c r="AR173" s="223" t="s">
        <v>575</v>
      </c>
      <c r="AT173" s="223" t="s">
        <v>414</v>
      </c>
      <c r="AU173" s="223" t="s">
        <v>86</v>
      </c>
      <c r="AY173" s="14" t="s">
        <v>133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4" t="s">
        <v>84</v>
      </c>
      <c r="BK173" s="224">
        <f>ROUND(I173*H173,2)</f>
        <v>0</v>
      </c>
      <c r="BL173" s="14" t="s">
        <v>575</v>
      </c>
      <c r="BM173" s="223" t="s">
        <v>646</v>
      </c>
    </row>
    <row r="174" spans="2:65" s="1" customFormat="1" ht="16.5" customHeight="1">
      <c r="B174" s="35"/>
      <c r="C174" s="237" t="s">
        <v>647</v>
      </c>
      <c r="D174" s="237" t="s">
        <v>414</v>
      </c>
      <c r="E174" s="238" t="s">
        <v>648</v>
      </c>
      <c r="F174" s="239" t="s">
        <v>649</v>
      </c>
      <c r="G174" s="240" t="s">
        <v>336</v>
      </c>
      <c r="H174" s="241">
        <v>26</v>
      </c>
      <c r="I174" s="242"/>
      <c r="J174" s="243">
        <f>ROUND(I174*H174,2)</f>
        <v>0</v>
      </c>
      <c r="K174" s="239" t="s">
        <v>1</v>
      </c>
      <c r="L174" s="244"/>
      <c r="M174" s="245" t="s">
        <v>1</v>
      </c>
      <c r="N174" s="246" t="s">
        <v>42</v>
      </c>
      <c r="O174" s="83"/>
      <c r="P174" s="221">
        <f>O174*H174</f>
        <v>0</v>
      </c>
      <c r="Q174" s="221">
        <v>0.0115</v>
      </c>
      <c r="R174" s="221">
        <f>Q174*H174</f>
        <v>0.299</v>
      </c>
      <c r="S174" s="221">
        <v>0</v>
      </c>
      <c r="T174" s="222">
        <f>S174*H174</f>
        <v>0</v>
      </c>
      <c r="AR174" s="223" t="s">
        <v>575</v>
      </c>
      <c r="AT174" s="223" t="s">
        <v>414</v>
      </c>
      <c r="AU174" s="223" t="s">
        <v>86</v>
      </c>
      <c r="AY174" s="14" t="s">
        <v>133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4" t="s">
        <v>84</v>
      </c>
      <c r="BK174" s="224">
        <f>ROUND(I174*H174,2)</f>
        <v>0</v>
      </c>
      <c r="BL174" s="14" t="s">
        <v>575</v>
      </c>
      <c r="BM174" s="223" t="s">
        <v>650</v>
      </c>
    </row>
    <row r="175" spans="2:65" s="1" customFormat="1" ht="16.5" customHeight="1">
      <c r="B175" s="35"/>
      <c r="C175" s="237" t="s">
        <v>651</v>
      </c>
      <c r="D175" s="237" t="s">
        <v>414</v>
      </c>
      <c r="E175" s="238" t="s">
        <v>652</v>
      </c>
      <c r="F175" s="239" t="s">
        <v>653</v>
      </c>
      <c r="G175" s="240" t="s">
        <v>336</v>
      </c>
      <c r="H175" s="241">
        <v>16</v>
      </c>
      <c r="I175" s="242"/>
      <c r="J175" s="243">
        <f>ROUND(I175*H175,2)</f>
        <v>0</v>
      </c>
      <c r="K175" s="239" t="s">
        <v>1</v>
      </c>
      <c r="L175" s="244"/>
      <c r="M175" s="245" t="s">
        <v>1</v>
      </c>
      <c r="N175" s="246" t="s">
        <v>42</v>
      </c>
      <c r="O175" s="83"/>
      <c r="P175" s="221">
        <f>O175*H175</f>
        <v>0</v>
      </c>
      <c r="Q175" s="221">
        <v>0.0115</v>
      </c>
      <c r="R175" s="221">
        <f>Q175*H175</f>
        <v>0.184</v>
      </c>
      <c r="S175" s="221">
        <v>0</v>
      </c>
      <c r="T175" s="222">
        <f>S175*H175</f>
        <v>0</v>
      </c>
      <c r="AR175" s="223" t="s">
        <v>575</v>
      </c>
      <c r="AT175" s="223" t="s">
        <v>414</v>
      </c>
      <c r="AU175" s="223" t="s">
        <v>86</v>
      </c>
      <c r="AY175" s="14" t="s">
        <v>133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4" t="s">
        <v>84</v>
      </c>
      <c r="BK175" s="224">
        <f>ROUND(I175*H175,2)</f>
        <v>0</v>
      </c>
      <c r="BL175" s="14" t="s">
        <v>575</v>
      </c>
      <c r="BM175" s="223" t="s">
        <v>654</v>
      </c>
    </row>
    <row r="176" spans="2:65" s="1" customFormat="1" ht="16.5" customHeight="1">
      <c r="B176" s="35"/>
      <c r="C176" s="212" t="s">
        <v>655</v>
      </c>
      <c r="D176" s="212" t="s">
        <v>135</v>
      </c>
      <c r="E176" s="213" t="s">
        <v>656</v>
      </c>
      <c r="F176" s="214" t="s">
        <v>657</v>
      </c>
      <c r="G176" s="215" t="s">
        <v>336</v>
      </c>
      <c r="H176" s="216">
        <v>26</v>
      </c>
      <c r="I176" s="217"/>
      <c r="J176" s="218">
        <f>ROUND(I176*H176,2)</f>
        <v>0</v>
      </c>
      <c r="K176" s="214" t="s">
        <v>1</v>
      </c>
      <c r="L176" s="40"/>
      <c r="M176" s="219" t="s">
        <v>1</v>
      </c>
      <c r="N176" s="220" t="s">
        <v>42</v>
      </c>
      <c r="O176" s="83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AR176" s="223" t="s">
        <v>168</v>
      </c>
      <c r="AT176" s="223" t="s">
        <v>135</v>
      </c>
      <c r="AU176" s="223" t="s">
        <v>86</v>
      </c>
      <c r="AY176" s="14" t="s">
        <v>133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4" t="s">
        <v>84</v>
      </c>
      <c r="BK176" s="224">
        <f>ROUND(I176*H176,2)</f>
        <v>0</v>
      </c>
      <c r="BL176" s="14" t="s">
        <v>168</v>
      </c>
      <c r="BM176" s="223" t="s">
        <v>658</v>
      </c>
    </row>
    <row r="177" spans="2:65" s="1" customFormat="1" ht="16.5" customHeight="1">
      <c r="B177" s="35"/>
      <c r="C177" s="237" t="s">
        <v>659</v>
      </c>
      <c r="D177" s="237" t="s">
        <v>414</v>
      </c>
      <c r="E177" s="238" t="s">
        <v>660</v>
      </c>
      <c r="F177" s="239" t="s">
        <v>661</v>
      </c>
      <c r="G177" s="240" t="s">
        <v>336</v>
      </c>
      <c r="H177" s="241">
        <v>15</v>
      </c>
      <c r="I177" s="242"/>
      <c r="J177" s="243">
        <f>ROUND(I177*H177,2)</f>
        <v>0</v>
      </c>
      <c r="K177" s="239" t="s">
        <v>1</v>
      </c>
      <c r="L177" s="244"/>
      <c r="M177" s="245" t="s">
        <v>1</v>
      </c>
      <c r="N177" s="246" t="s">
        <v>42</v>
      </c>
      <c r="O177" s="83"/>
      <c r="P177" s="221">
        <f>O177*H177</f>
        <v>0</v>
      </c>
      <c r="Q177" s="221">
        <v>0.031</v>
      </c>
      <c r="R177" s="221">
        <f>Q177*H177</f>
        <v>0.46499999999999997</v>
      </c>
      <c r="S177" s="221">
        <v>0</v>
      </c>
      <c r="T177" s="222">
        <f>S177*H177</f>
        <v>0</v>
      </c>
      <c r="AR177" s="223" t="s">
        <v>575</v>
      </c>
      <c r="AT177" s="223" t="s">
        <v>414</v>
      </c>
      <c r="AU177" s="223" t="s">
        <v>86</v>
      </c>
      <c r="AY177" s="14" t="s">
        <v>133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4" t="s">
        <v>84</v>
      </c>
      <c r="BK177" s="224">
        <f>ROUND(I177*H177,2)</f>
        <v>0</v>
      </c>
      <c r="BL177" s="14" t="s">
        <v>575</v>
      </c>
      <c r="BM177" s="223" t="s">
        <v>662</v>
      </c>
    </row>
    <row r="178" spans="2:65" s="1" customFormat="1" ht="16.5" customHeight="1">
      <c r="B178" s="35"/>
      <c r="C178" s="212" t="s">
        <v>394</v>
      </c>
      <c r="D178" s="212" t="s">
        <v>135</v>
      </c>
      <c r="E178" s="213" t="s">
        <v>663</v>
      </c>
      <c r="F178" s="214" t="s">
        <v>664</v>
      </c>
      <c r="G178" s="215" t="s">
        <v>336</v>
      </c>
      <c r="H178" s="216">
        <v>26</v>
      </c>
      <c r="I178" s="217"/>
      <c r="J178" s="218">
        <f>ROUND(I178*H178,2)</f>
        <v>0</v>
      </c>
      <c r="K178" s="214" t="s">
        <v>1</v>
      </c>
      <c r="L178" s="40"/>
      <c r="M178" s="219" t="s">
        <v>1</v>
      </c>
      <c r="N178" s="220" t="s">
        <v>42</v>
      </c>
      <c r="O178" s="83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AR178" s="223" t="s">
        <v>168</v>
      </c>
      <c r="AT178" s="223" t="s">
        <v>135</v>
      </c>
      <c r="AU178" s="223" t="s">
        <v>86</v>
      </c>
      <c r="AY178" s="14" t="s">
        <v>133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4" t="s">
        <v>84</v>
      </c>
      <c r="BK178" s="224">
        <f>ROUND(I178*H178,2)</f>
        <v>0</v>
      </c>
      <c r="BL178" s="14" t="s">
        <v>168</v>
      </c>
      <c r="BM178" s="223" t="s">
        <v>665</v>
      </c>
    </row>
    <row r="179" spans="2:65" s="1" customFormat="1" ht="16.5" customHeight="1">
      <c r="B179" s="35"/>
      <c r="C179" s="237" t="s">
        <v>405</v>
      </c>
      <c r="D179" s="237" t="s">
        <v>414</v>
      </c>
      <c r="E179" s="238" t="s">
        <v>666</v>
      </c>
      <c r="F179" s="239" t="s">
        <v>667</v>
      </c>
      <c r="G179" s="240" t="s">
        <v>336</v>
      </c>
      <c r="H179" s="241">
        <v>2</v>
      </c>
      <c r="I179" s="242"/>
      <c r="J179" s="243">
        <f>ROUND(I179*H179,2)</f>
        <v>0</v>
      </c>
      <c r="K179" s="239" t="s">
        <v>1</v>
      </c>
      <c r="L179" s="244"/>
      <c r="M179" s="245" t="s">
        <v>1</v>
      </c>
      <c r="N179" s="246" t="s">
        <v>42</v>
      </c>
      <c r="O179" s="83"/>
      <c r="P179" s="221">
        <f>O179*H179</f>
        <v>0</v>
      </c>
      <c r="Q179" s="221">
        <v>0.031</v>
      </c>
      <c r="R179" s="221">
        <f>Q179*H179</f>
        <v>0.062</v>
      </c>
      <c r="S179" s="221">
        <v>0</v>
      </c>
      <c r="T179" s="222">
        <f>S179*H179</f>
        <v>0</v>
      </c>
      <c r="AR179" s="223" t="s">
        <v>575</v>
      </c>
      <c r="AT179" s="223" t="s">
        <v>414</v>
      </c>
      <c r="AU179" s="223" t="s">
        <v>86</v>
      </c>
      <c r="AY179" s="14" t="s">
        <v>133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4" t="s">
        <v>84</v>
      </c>
      <c r="BK179" s="224">
        <f>ROUND(I179*H179,2)</f>
        <v>0</v>
      </c>
      <c r="BL179" s="14" t="s">
        <v>575</v>
      </c>
      <c r="BM179" s="223" t="s">
        <v>668</v>
      </c>
    </row>
    <row r="180" spans="2:65" s="1" customFormat="1" ht="16.5" customHeight="1">
      <c r="B180" s="35"/>
      <c r="C180" s="212" t="s">
        <v>669</v>
      </c>
      <c r="D180" s="212" t="s">
        <v>135</v>
      </c>
      <c r="E180" s="213" t="s">
        <v>670</v>
      </c>
      <c r="F180" s="214" t="s">
        <v>671</v>
      </c>
      <c r="G180" s="215" t="s">
        <v>138</v>
      </c>
      <c r="H180" s="216">
        <v>1</v>
      </c>
      <c r="I180" s="217"/>
      <c r="J180" s="218">
        <f>ROUND(I180*H180,2)</f>
        <v>0</v>
      </c>
      <c r="K180" s="214" t="s">
        <v>1</v>
      </c>
      <c r="L180" s="40"/>
      <c r="M180" s="219" t="s">
        <v>1</v>
      </c>
      <c r="N180" s="220" t="s">
        <v>42</v>
      </c>
      <c r="O180" s="83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AR180" s="223" t="s">
        <v>215</v>
      </c>
      <c r="AT180" s="223" t="s">
        <v>135</v>
      </c>
      <c r="AU180" s="223" t="s">
        <v>86</v>
      </c>
      <c r="AY180" s="14" t="s">
        <v>133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4" t="s">
        <v>84</v>
      </c>
      <c r="BK180" s="224">
        <f>ROUND(I180*H180,2)</f>
        <v>0</v>
      </c>
      <c r="BL180" s="14" t="s">
        <v>215</v>
      </c>
      <c r="BM180" s="223" t="s">
        <v>672</v>
      </c>
    </row>
    <row r="181" spans="2:65" s="1" customFormat="1" ht="24" customHeight="1">
      <c r="B181" s="35"/>
      <c r="C181" s="212" t="s">
        <v>673</v>
      </c>
      <c r="D181" s="212" t="s">
        <v>135</v>
      </c>
      <c r="E181" s="213" t="s">
        <v>674</v>
      </c>
      <c r="F181" s="214" t="s">
        <v>675</v>
      </c>
      <c r="G181" s="215" t="s">
        <v>336</v>
      </c>
      <c r="H181" s="216">
        <v>1</v>
      </c>
      <c r="I181" s="217"/>
      <c r="J181" s="218">
        <f>ROUND(I181*H181,2)</f>
        <v>0</v>
      </c>
      <c r="K181" s="214" t="s">
        <v>1</v>
      </c>
      <c r="L181" s="40"/>
      <c r="M181" s="219" t="s">
        <v>1</v>
      </c>
      <c r="N181" s="220" t="s">
        <v>42</v>
      </c>
      <c r="O181" s="83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AR181" s="223" t="s">
        <v>215</v>
      </c>
      <c r="AT181" s="223" t="s">
        <v>135</v>
      </c>
      <c r="AU181" s="223" t="s">
        <v>86</v>
      </c>
      <c r="AY181" s="14" t="s">
        <v>133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4" t="s">
        <v>84</v>
      </c>
      <c r="BK181" s="224">
        <f>ROUND(I181*H181,2)</f>
        <v>0</v>
      </c>
      <c r="BL181" s="14" t="s">
        <v>215</v>
      </c>
      <c r="BM181" s="223" t="s">
        <v>676</v>
      </c>
    </row>
    <row r="182" spans="2:65" s="1" customFormat="1" ht="24" customHeight="1">
      <c r="B182" s="35"/>
      <c r="C182" s="212" t="s">
        <v>677</v>
      </c>
      <c r="D182" s="212" t="s">
        <v>135</v>
      </c>
      <c r="E182" s="213" t="s">
        <v>678</v>
      </c>
      <c r="F182" s="214" t="s">
        <v>679</v>
      </c>
      <c r="G182" s="215" t="s">
        <v>336</v>
      </c>
      <c r="H182" s="216">
        <v>3</v>
      </c>
      <c r="I182" s="217"/>
      <c r="J182" s="218">
        <f>ROUND(I182*H182,2)</f>
        <v>0</v>
      </c>
      <c r="K182" s="214" t="s">
        <v>1</v>
      </c>
      <c r="L182" s="40"/>
      <c r="M182" s="219" t="s">
        <v>1</v>
      </c>
      <c r="N182" s="220" t="s">
        <v>42</v>
      </c>
      <c r="O182" s="83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AR182" s="223" t="s">
        <v>215</v>
      </c>
      <c r="AT182" s="223" t="s">
        <v>135</v>
      </c>
      <c r="AU182" s="223" t="s">
        <v>86</v>
      </c>
      <c r="AY182" s="14" t="s">
        <v>133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4" t="s">
        <v>84</v>
      </c>
      <c r="BK182" s="224">
        <f>ROUND(I182*H182,2)</f>
        <v>0</v>
      </c>
      <c r="BL182" s="14" t="s">
        <v>215</v>
      </c>
      <c r="BM182" s="223" t="s">
        <v>680</v>
      </c>
    </row>
    <row r="183" spans="2:63" s="10" customFormat="1" ht="22.8" customHeight="1">
      <c r="B183" s="198"/>
      <c r="C183" s="199"/>
      <c r="D183" s="200" t="s">
        <v>76</v>
      </c>
      <c r="E183" s="262" t="s">
        <v>681</v>
      </c>
      <c r="F183" s="262" t="s">
        <v>682</v>
      </c>
      <c r="G183" s="199"/>
      <c r="H183" s="199"/>
      <c r="I183" s="202"/>
      <c r="J183" s="263">
        <f>BK183</f>
        <v>0</v>
      </c>
      <c r="K183" s="199"/>
      <c r="L183" s="204"/>
      <c r="M183" s="205"/>
      <c r="N183" s="206"/>
      <c r="O183" s="206"/>
      <c r="P183" s="207">
        <f>SUM(P184:P217)</f>
        <v>0</v>
      </c>
      <c r="Q183" s="206"/>
      <c r="R183" s="207">
        <f>SUM(R184:R217)</f>
        <v>423.745412</v>
      </c>
      <c r="S183" s="206"/>
      <c r="T183" s="208">
        <f>SUM(T184:T217)</f>
        <v>0</v>
      </c>
      <c r="AR183" s="209" t="s">
        <v>147</v>
      </c>
      <c r="AT183" s="210" t="s">
        <v>76</v>
      </c>
      <c r="AU183" s="210" t="s">
        <v>84</v>
      </c>
      <c r="AY183" s="209" t="s">
        <v>133</v>
      </c>
      <c r="BK183" s="211">
        <f>SUM(BK184:BK217)</f>
        <v>0</v>
      </c>
    </row>
    <row r="184" spans="2:65" s="1" customFormat="1" ht="24" customHeight="1">
      <c r="B184" s="35"/>
      <c r="C184" s="212" t="s">
        <v>159</v>
      </c>
      <c r="D184" s="212" t="s">
        <v>135</v>
      </c>
      <c r="E184" s="213" t="s">
        <v>683</v>
      </c>
      <c r="F184" s="214" t="s">
        <v>684</v>
      </c>
      <c r="G184" s="215" t="s">
        <v>685</v>
      </c>
      <c r="H184" s="216">
        <v>1.3</v>
      </c>
      <c r="I184" s="217"/>
      <c r="J184" s="218">
        <f>ROUND(I184*H184,2)</f>
        <v>0</v>
      </c>
      <c r="K184" s="214" t="s">
        <v>1</v>
      </c>
      <c r="L184" s="40"/>
      <c r="M184" s="219" t="s">
        <v>1</v>
      </c>
      <c r="N184" s="220" t="s">
        <v>42</v>
      </c>
      <c r="O184" s="83"/>
      <c r="P184" s="221">
        <f>O184*H184</f>
        <v>0</v>
      </c>
      <c r="Q184" s="221">
        <v>0.0088</v>
      </c>
      <c r="R184" s="221">
        <f>Q184*H184</f>
        <v>0.01144</v>
      </c>
      <c r="S184" s="221">
        <v>0</v>
      </c>
      <c r="T184" s="222">
        <f>S184*H184</f>
        <v>0</v>
      </c>
      <c r="AR184" s="223" t="s">
        <v>215</v>
      </c>
      <c r="AT184" s="223" t="s">
        <v>135</v>
      </c>
      <c r="AU184" s="223" t="s">
        <v>86</v>
      </c>
      <c r="AY184" s="14" t="s">
        <v>133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4" t="s">
        <v>84</v>
      </c>
      <c r="BK184" s="224">
        <f>ROUND(I184*H184,2)</f>
        <v>0</v>
      </c>
      <c r="BL184" s="14" t="s">
        <v>215</v>
      </c>
      <c r="BM184" s="223" t="s">
        <v>686</v>
      </c>
    </row>
    <row r="185" spans="2:65" s="1" customFormat="1" ht="16.5" customHeight="1">
      <c r="B185" s="35"/>
      <c r="C185" s="212" t="s">
        <v>154</v>
      </c>
      <c r="D185" s="212" t="s">
        <v>135</v>
      </c>
      <c r="E185" s="213" t="s">
        <v>687</v>
      </c>
      <c r="F185" s="214" t="s">
        <v>688</v>
      </c>
      <c r="G185" s="215" t="s">
        <v>685</v>
      </c>
      <c r="H185" s="216">
        <v>0.5</v>
      </c>
      <c r="I185" s="217"/>
      <c r="J185" s="218">
        <f>ROUND(I185*H185,2)</f>
        <v>0</v>
      </c>
      <c r="K185" s="214" t="s">
        <v>1</v>
      </c>
      <c r="L185" s="40"/>
      <c r="M185" s="219" t="s">
        <v>1</v>
      </c>
      <c r="N185" s="220" t="s">
        <v>42</v>
      </c>
      <c r="O185" s="83"/>
      <c r="P185" s="221">
        <f>O185*H185</f>
        <v>0</v>
      </c>
      <c r="Q185" s="221">
        <v>0.0099</v>
      </c>
      <c r="R185" s="221">
        <f>Q185*H185</f>
        <v>0.00495</v>
      </c>
      <c r="S185" s="221">
        <v>0</v>
      </c>
      <c r="T185" s="222">
        <f>S185*H185</f>
        <v>0</v>
      </c>
      <c r="AR185" s="223" t="s">
        <v>215</v>
      </c>
      <c r="AT185" s="223" t="s">
        <v>135</v>
      </c>
      <c r="AU185" s="223" t="s">
        <v>86</v>
      </c>
      <c r="AY185" s="14" t="s">
        <v>133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4" t="s">
        <v>84</v>
      </c>
      <c r="BK185" s="224">
        <f>ROUND(I185*H185,2)</f>
        <v>0</v>
      </c>
      <c r="BL185" s="14" t="s">
        <v>215</v>
      </c>
      <c r="BM185" s="223" t="s">
        <v>689</v>
      </c>
    </row>
    <row r="186" spans="2:65" s="1" customFormat="1" ht="24" customHeight="1">
      <c r="B186" s="35"/>
      <c r="C186" s="212" t="s">
        <v>690</v>
      </c>
      <c r="D186" s="212" t="s">
        <v>135</v>
      </c>
      <c r="E186" s="213" t="s">
        <v>691</v>
      </c>
      <c r="F186" s="214" t="s">
        <v>692</v>
      </c>
      <c r="G186" s="215" t="s">
        <v>176</v>
      </c>
      <c r="H186" s="216">
        <v>40</v>
      </c>
      <c r="I186" s="217"/>
      <c r="J186" s="218">
        <f>ROUND(I186*H186,2)</f>
        <v>0</v>
      </c>
      <c r="K186" s="214" t="s">
        <v>1</v>
      </c>
      <c r="L186" s="40"/>
      <c r="M186" s="219" t="s">
        <v>1</v>
      </c>
      <c r="N186" s="220" t="s">
        <v>42</v>
      </c>
      <c r="O186" s="83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AR186" s="223" t="s">
        <v>215</v>
      </c>
      <c r="AT186" s="223" t="s">
        <v>135</v>
      </c>
      <c r="AU186" s="223" t="s">
        <v>86</v>
      </c>
      <c r="AY186" s="14" t="s">
        <v>133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4" t="s">
        <v>84</v>
      </c>
      <c r="BK186" s="224">
        <f>ROUND(I186*H186,2)</f>
        <v>0</v>
      </c>
      <c r="BL186" s="14" t="s">
        <v>215</v>
      </c>
      <c r="BM186" s="223" t="s">
        <v>693</v>
      </c>
    </row>
    <row r="187" spans="2:65" s="1" customFormat="1" ht="24" customHeight="1">
      <c r="B187" s="35"/>
      <c r="C187" s="212" t="s">
        <v>298</v>
      </c>
      <c r="D187" s="212" t="s">
        <v>135</v>
      </c>
      <c r="E187" s="213" t="s">
        <v>694</v>
      </c>
      <c r="F187" s="214" t="s">
        <v>695</v>
      </c>
      <c r="G187" s="215" t="s">
        <v>176</v>
      </c>
      <c r="H187" s="216">
        <v>25</v>
      </c>
      <c r="I187" s="217"/>
      <c r="J187" s="218">
        <f>ROUND(I187*H187,2)</f>
        <v>0</v>
      </c>
      <c r="K187" s="214" t="s">
        <v>1</v>
      </c>
      <c r="L187" s="40"/>
      <c r="M187" s="219" t="s">
        <v>1</v>
      </c>
      <c r="N187" s="220" t="s">
        <v>42</v>
      </c>
      <c r="O187" s="83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AR187" s="223" t="s">
        <v>215</v>
      </c>
      <c r="AT187" s="223" t="s">
        <v>135</v>
      </c>
      <c r="AU187" s="223" t="s">
        <v>86</v>
      </c>
      <c r="AY187" s="14" t="s">
        <v>133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4" t="s">
        <v>84</v>
      </c>
      <c r="BK187" s="224">
        <f>ROUND(I187*H187,2)</f>
        <v>0</v>
      </c>
      <c r="BL187" s="14" t="s">
        <v>215</v>
      </c>
      <c r="BM187" s="223" t="s">
        <v>696</v>
      </c>
    </row>
    <row r="188" spans="2:65" s="1" customFormat="1" ht="24" customHeight="1">
      <c r="B188" s="35"/>
      <c r="C188" s="212" t="s">
        <v>413</v>
      </c>
      <c r="D188" s="212" t="s">
        <v>135</v>
      </c>
      <c r="E188" s="213" t="s">
        <v>697</v>
      </c>
      <c r="F188" s="214" t="s">
        <v>698</v>
      </c>
      <c r="G188" s="215" t="s">
        <v>176</v>
      </c>
      <c r="H188" s="216">
        <v>25</v>
      </c>
      <c r="I188" s="217"/>
      <c r="J188" s="218">
        <f>ROUND(I188*H188,2)</f>
        <v>0</v>
      </c>
      <c r="K188" s="214" t="s">
        <v>1</v>
      </c>
      <c r="L188" s="40"/>
      <c r="M188" s="219" t="s">
        <v>1</v>
      </c>
      <c r="N188" s="220" t="s">
        <v>42</v>
      </c>
      <c r="O188" s="83"/>
      <c r="P188" s="221">
        <f>O188*H188</f>
        <v>0</v>
      </c>
      <c r="Q188" s="221">
        <v>0.08425</v>
      </c>
      <c r="R188" s="221">
        <f>Q188*H188</f>
        <v>2.10625</v>
      </c>
      <c r="S188" s="221">
        <v>0</v>
      </c>
      <c r="T188" s="222">
        <f>S188*H188</f>
        <v>0</v>
      </c>
      <c r="AR188" s="223" t="s">
        <v>215</v>
      </c>
      <c r="AT188" s="223" t="s">
        <v>135</v>
      </c>
      <c r="AU188" s="223" t="s">
        <v>86</v>
      </c>
      <c r="AY188" s="14" t="s">
        <v>133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4" t="s">
        <v>84</v>
      </c>
      <c r="BK188" s="224">
        <f>ROUND(I188*H188,2)</f>
        <v>0</v>
      </c>
      <c r="BL188" s="14" t="s">
        <v>215</v>
      </c>
      <c r="BM188" s="223" t="s">
        <v>699</v>
      </c>
    </row>
    <row r="189" spans="2:65" s="1" customFormat="1" ht="24" customHeight="1">
      <c r="B189" s="35"/>
      <c r="C189" s="212" t="s">
        <v>423</v>
      </c>
      <c r="D189" s="212" t="s">
        <v>135</v>
      </c>
      <c r="E189" s="213" t="s">
        <v>700</v>
      </c>
      <c r="F189" s="214" t="s">
        <v>701</v>
      </c>
      <c r="G189" s="215" t="s">
        <v>223</v>
      </c>
      <c r="H189" s="216">
        <v>80</v>
      </c>
      <c r="I189" s="217"/>
      <c r="J189" s="218">
        <f>ROUND(I189*H189,2)</f>
        <v>0</v>
      </c>
      <c r="K189" s="214" t="s">
        <v>1</v>
      </c>
      <c r="L189" s="40"/>
      <c r="M189" s="219" t="s">
        <v>1</v>
      </c>
      <c r="N189" s="220" t="s">
        <v>42</v>
      </c>
      <c r="O189" s="83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AR189" s="223" t="s">
        <v>215</v>
      </c>
      <c r="AT189" s="223" t="s">
        <v>135</v>
      </c>
      <c r="AU189" s="223" t="s">
        <v>86</v>
      </c>
      <c r="AY189" s="14" t="s">
        <v>133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4" t="s">
        <v>84</v>
      </c>
      <c r="BK189" s="224">
        <f>ROUND(I189*H189,2)</f>
        <v>0</v>
      </c>
      <c r="BL189" s="14" t="s">
        <v>215</v>
      </c>
      <c r="BM189" s="223" t="s">
        <v>702</v>
      </c>
    </row>
    <row r="190" spans="2:65" s="1" customFormat="1" ht="24" customHeight="1">
      <c r="B190" s="35"/>
      <c r="C190" s="212" t="s">
        <v>400</v>
      </c>
      <c r="D190" s="212" t="s">
        <v>135</v>
      </c>
      <c r="E190" s="213" t="s">
        <v>703</v>
      </c>
      <c r="F190" s="214" t="s">
        <v>704</v>
      </c>
      <c r="G190" s="215" t="s">
        <v>176</v>
      </c>
      <c r="H190" s="216">
        <v>28</v>
      </c>
      <c r="I190" s="217"/>
      <c r="J190" s="218">
        <f>ROUND(I190*H190,2)</f>
        <v>0</v>
      </c>
      <c r="K190" s="214" t="s">
        <v>1</v>
      </c>
      <c r="L190" s="40"/>
      <c r="M190" s="219" t="s">
        <v>1</v>
      </c>
      <c r="N190" s="220" t="s">
        <v>42</v>
      </c>
      <c r="O190" s="83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AR190" s="223" t="s">
        <v>215</v>
      </c>
      <c r="AT190" s="223" t="s">
        <v>135</v>
      </c>
      <c r="AU190" s="223" t="s">
        <v>86</v>
      </c>
      <c r="AY190" s="14" t="s">
        <v>133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4" t="s">
        <v>84</v>
      </c>
      <c r="BK190" s="224">
        <f>ROUND(I190*H190,2)</f>
        <v>0</v>
      </c>
      <c r="BL190" s="14" t="s">
        <v>215</v>
      </c>
      <c r="BM190" s="223" t="s">
        <v>705</v>
      </c>
    </row>
    <row r="191" spans="2:65" s="1" customFormat="1" ht="24" customHeight="1">
      <c r="B191" s="35"/>
      <c r="C191" s="212" t="s">
        <v>706</v>
      </c>
      <c r="D191" s="212" t="s">
        <v>135</v>
      </c>
      <c r="E191" s="213" t="s">
        <v>707</v>
      </c>
      <c r="F191" s="214" t="s">
        <v>708</v>
      </c>
      <c r="G191" s="215" t="s">
        <v>176</v>
      </c>
      <c r="H191" s="216">
        <v>28</v>
      </c>
      <c r="I191" s="217"/>
      <c r="J191" s="218">
        <f>ROUND(I191*H191,2)</f>
        <v>0</v>
      </c>
      <c r="K191" s="214" t="s">
        <v>1</v>
      </c>
      <c r="L191" s="40"/>
      <c r="M191" s="219" t="s">
        <v>1</v>
      </c>
      <c r="N191" s="220" t="s">
        <v>42</v>
      </c>
      <c r="O191" s="83"/>
      <c r="P191" s="221">
        <f>O191*H191</f>
        <v>0</v>
      </c>
      <c r="Q191" s="221">
        <v>0.15192</v>
      </c>
      <c r="R191" s="221">
        <f>Q191*H191</f>
        <v>4.25376</v>
      </c>
      <c r="S191" s="221">
        <v>0</v>
      </c>
      <c r="T191" s="222">
        <f>S191*H191</f>
        <v>0</v>
      </c>
      <c r="AR191" s="223" t="s">
        <v>215</v>
      </c>
      <c r="AT191" s="223" t="s">
        <v>135</v>
      </c>
      <c r="AU191" s="223" t="s">
        <v>86</v>
      </c>
      <c r="AY191" s="14" t="s">
        <v>133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4" t="s">
        <v>84</v>
      </c>
      <c r="BK191" s="224">
        <f>ROUND(I191*H191,2)</f>
        <v>0</v>
      </c>
      <c r="BL191" s="14" t="s">
        <v>215</v>
      </c>
      <c r="BM191" s="223" t="s">
        <v>709</v>
      </c>
    </row>
    <row r="192" spans="2:65" s="1" customFormat="1" ht="24" customHeight="1">
      <c r="B192" s="35"/>
      <c r="C192" s="237" t="s">
        <v>710</v>
      </c>
      <c r="D192" s="237" t="s">
        <v>414</v>
      </c>
      <c r="E192" s="238" t="s">
        <v>711</v>
      </c>
      <c r="F192" s="239" t="s">
        <v>712</v>
      </c>
      <c r="G192" s="240" t="s">
        <v>229</v>
      </c>
      <c r="H192" s="241">
        <v>1.7</v>
      </c>
      <c r="I192" s="242"/>
      <c r="J192" s="243">
        <f>ROUND(I192*H192,2)</f>
        <v>0</v>
      </c>
      <c r="K192" s="239" t="s">
        <v>1</v>
      </c>
      <c r="L192" s="244"/>
      <c r="M192" s="245" t="s">
        <v>1</v>
      </c>
      <c r="N192" s="246" t="s">
        <v>42</v>
      </c>
      <c r="O192" s="83"/>
      <c r="P192" s="221">
        <f>O192*H192</f>
        <v>0</v>
      </c>
      <c r="Q192" s="221">
        <v>1</v>
      </c>
      <c r="R192" s="221">
        <f>Q192*H192</f>
        <v>1.7</v>
      </c>
      <c r="S192" s="221">
        <v>0</v>
      </c>
      <c r="T192" s="222">
        <f>S192*H192</f>
        <v>0</v>
      </c>
      <c r="AR192" s="223" t="s">
        <v>575</v>
      </c>
      <c r="AT192" s="223" t="s">
        <v>414</v>
      </c>
      <c r="AU192" s="223" t="s">
        <v>86</v>
      </c>
      <c r="AY192" s="14" t="s">
        <v>133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4" t="s">
        <v>84</v>
      </c>
      <c r="BK192" s="224">
        <f>ROUND(I192*H192,2)</f>
        <v>0</v>
      </c>
      <c r="BL192" s="14" t="s">
        <v>575</v>
      </c>
      <c r="BM192" s="223" t="s">
        <v>713</v>
      </c>
    </row>
    <row r="193" spans="2:65" s="1" customFormat="1" ht="24" customHeight="1">
      <c r="B193" s="35"/>
      <c r="C193" s="212" t="s">
        <v>714</v>
      </c>
      <c r="D193" s="212" t="s">
        <v>135</v>
      </c>
      <c r="E193" s="213" t="s">
        <v>715</v>
      </c>
      <c r="F193" s="214" t="s">
        <v>716</v>
      </c>
      <c r="G193" s="215" t="s">
        <v>150</v>
      </c>
      <c r="H193" s="216">
        <v>48.672</v>
      </c>
      <c r="I193" s="217"/>
      <c r="J193" s="218">
        <f>ROUND(I193*H193,2)</f>
        <v>0</v>
      </c>
      <c r="K193" s="214" t="s">
        <v>1</v>
      </c>
      <c r="L193" s="40"/>
      <c r="M193" s="219" t="s">
        <v>1</v>
      </c>
      <c r="N193" s="220" t="s">
        <v>42</v>
      </c>
      <c r="O193" s="83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AR193" s="223" t="s">
        <v>215</v>
      </c>
      <c r="AT193" s="223" t="s">
        <v>135</v>
      </c>
      <c r="AU193" s="223" t="s">
        <v>86</v>
      </c>
      <c r="AY193" s="14" t="s">
        <v>133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4" t="s">
        <v>84</v>
      </c>
      <c r="BK193" s="224">
        <f>ROUND(I193*H193,2)</f>
        <v>0</v>
      </c>
      <c r="BL193" s="14" t="s">
        <v>215</v>
      </c>
      <c r="BM193" s="223" t="s">
        <v>717</v>
      </c>
    </row>
    <row r="194" spans="2:65" s="1" customFormat="1" ht="24" customHeight="1">
      <c r="B194" s="35"/>
      <c r="C194" s="212" t="s">
        <v>718</v>
      </c>
      <c r="D194" s="212" t="s">
        <v>135</v>
      </c>
      <c r="E194" s="213" t="s">
        <v>719</v>
      </c>
      <c r="F194" s="214" t="s">
        <v>720</v>
      </c>
      <c r="G194" s="215" t="s">
        <v>176</v>
      </c>
      <c r="H194" s="216">
        <v>26</v>
      </c>
      <c r="I194" s="217"/>
      <c r="J194" s="218">
        <f>ROUND(I194*H194,2)</f>
        <v>0</v>
      </c>
      <c r="K194" s="214" t="s">
        <v>1</v>
      </c>
      <c r="L194" s="40"/>
      <c r="M194" s="219" t="s">
        <v>1</v>
      </c>
      <c r="N194" s="220" t="s">
        <v>42</v>
      </c>
      <c r="O194" s="83"/>
      <c r="P194" s="221">
        <f>O194*H194</f>
        <v>0</v>
      </c>
      <c r="Q194" s="221">
        <v>0.00117</v>
      </c>
      <c r="R194" s="221">
        <f>Q194*H194</f>
        <v>0.030420000000000003</v>
      </c>
      <c r="S194" s="221">
        <v>0</v>
      </c>
      <c r="T194" s="222">
        <f>S194*H194</f>
        <v>0</v>
      </c>
      <c r="AR194" s="223" t="s">
        <v>215</v>
      </c>
      <c r="AT194" s="223" t="s">
        <v>135</v>
      </c>
      <c r="AU194" s="223" t="s">
        <v>86</v>
      </c>
      <c r="AY194" s="14" t="s">
        <v>133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4" t="s">
        <v>84</v>
      </c>
      <c r="BK194" s="224">
        <f>ROUND(I194*H194,2)</f>
        <v>0</v>
      </c>
      <c r="BL194" s="14" t="s">
        <v>215</v>
      </c>
      <c r="BM194" s="223" t="s">
        <v>721</v>
      </c>
    </row>
    <row r="195" spans="2:65" s="1" customFormat="1" ht="24" customHeight="1">
      <c r="B195" s="35"/>
      <c r="C195" s="212" t="s">
        <v>220</v>
      </c>
      <c r="D195" s="212" t="s">
        <v>135</v>
      </c>
      <c r="E195" s="213" t="s">
        <v>722</v>
      </c>
      <c r="F195" s="214" t="s">
        <v>723</v>
      </c>
      <c r="G195" s="215" t="s">
        <v>176</v>
      </c>
      <c r="H195" s="216">
        <v>26</v>
      </c>
      <c r="I195" s="217"/>
      <c r="J195" s="218">
        <f>ROUND(I195*H195,2)</f>
        <v>0</v>
      </c>
      <c r="K195" s="214" t="s">
        <v>1</v>
      </c>
      <c r="L195" s="40"/>
      <c r="M195" s="219" t="s">
        <v>1</v>
      </c>
      <c r="N195" s="220" t="s">
        <v>42</v>
      </c>
      <c r="O195" s="83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AR195" s="223" t="s">
        <v>215</v>
      </c>
      <c r="AT195" s="223" t="s">
        <v>135</v>
      </c>
      <c r="AU195" s="223" t="s">
        <v>86</v>
      </c>
      <c r="AY195" s="14" t="s">
        <v>133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4" t="s">
        <v>84</v>
      </c>
      <c r="BK195" s="224">
        <f>ROUND(I195*H195,2)</f>
        <v>0</v>
      </c>
      <c r="BL195" s="14" t="s">
        <v>215</v>
      </c>
      <c r="BM195" s="223" t="s">
        <v>724</v>
      </c>
    </row>
    <row r="196" spans="2:65" s="1" customFormat="1" ht="24" customHeight="1">
      <c r="B196" s="35"/>
      <c r="C196" s="212" t="s">
        <v>215</v>
      </c>
      <c r="D196" s="212" t="s">
        <v>135</v>
      </c>
      <c r="E196" s="213" t="s">
        <v>725</v>
      </c>
      <c r="F196" s="214" t="s">
        <v>726</v>
      </c>
      <c r="G196" s="215" t="s">
        <v>150</v>
      </c>
      <c r="H196" s="216">
        <v>33.8</v>
      </c>
      <c r="I196" s="217"/>
      <c r="J196" s="218">
        <f>ROUND(I196*H196,2)</f>
        <v>0</v>
      </c>
      <c r="K196" s="214" t="s">
        <v>1</v>
      </c>
      <c r="L196" s="40"/>
      <c r="M196" s="219" t="s">
        <v>1</v>
      </c>
      <c r="N196" s="220" t="s">
        <v>42</v>
      </c>
      <c r="O196" s="83"/>
      <c r="P196" s="221">
        <f>O196*H196</f>
        <v>0</v>
      </c>
      <c r="Q196" s="221">
        <v>2.25634</v>
      </c>
      <c r="R196" s="221">
        <f>Q196*H196</f>
        <v>76.26429199999998</v>
      </c>
      <c r="S196" s="221">
        <v>0</v>
      </c>
      <c r="T196" s="222">
        <f>S196*H196</f>
        <v>0</v>
      </c>
      <c r="AR196" s="223" t="s">
        <v>215</v>
      </c>
      <c r="AT196" s="223" t="s">
        <v>135</v>
      </c>
      <c r="AU196" s="223" t="s">
        <v>86</v>
      </c>
      <c r="AY196" s="14" t="s">
        <v>133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4" t="s">
        <v>84</v>
      </c>
      <c r="BK196" s="224">
        <f>ROUND(I196*H196,2)</f>
        <v>0</v>
      </c>
      <c r="BL196" s="14" t="s">
        <v>215</v>
      </c>
      <c r="BM196" s="223" t="s">
        <v>727</v>
      </c>
    </row>
    <row r="197" spans="2:65" s="1" customFormat="1" ht="24" customHeight="1">
      <c r="B197" s="35"/>
      <c r="C197" s="237" t="s">
        <v>231</v>
      </c>
      <c r="D197" s="237" t="s">
        <v>414</v>
      </c>
      <c r="E197" s="238" t="s">
        <v>728</v>
      </c>
      <c r="F197" s="239" t="s">
        <v>729</v>
      </c>
      <c r="G197" s="240" t="s">
        <v>150</v>
      </c>
      <c r="H197" s="241">
        <v>33.8</v>
      </c>
      <c r="I197" s="242"/>
      <c r="J197" s="243">
        <f>ROUND(I197*H197,2)</f>
        <v>0</v>
      </c>
      <c r="K197" s="239" t="s">
        <v>1</v>
      </c>
      <c r="L197" s="244"/>
      <c r="M197" s="245" t="s">
        <v>1</v>
      </c>
      <c r="N197" s="246" t="s">
        <v>42</v>
      </c>
      <c r="O197" s="83"/>
      <c r="P197" s="221">
        <f>O197*H197</f>
        <v>0</v>
      </c>
      <c r="Q197" s="221">
        <v>2.234</v>
      </c>
      <c r="R197" s="221">
        <f>Q197*H197</f>
        <v>75.50919999999999</v>
      </c>
      <c r="S197" s="221">
        <v>0</v>
      </c>
      <c r="T197" s="222">
        <f>S197*H197</f>
        <v>0</v>
      </c>
      <c r="AR197" s="223" t="s">
        <v>575</v>
      </c>
      <c r="AT197" s="223" t="s">
        <v>414</v>
      </c>
      <c r="AU197" s="223" t="s">
        <v>86</v>
      </c>
      <c r="AY197" s="14" t="s">
        <v>133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4" t="s">
        <v>84</v>
      </c>
      <c r="BK197" s="224">
        <f>ROUND(I197*H197,2)</f>
        <v>0</v>
      </c>
      <c r="BL197" s="14" t="s">
        <v>575</v>
      </c>
      <c r="BM197" s="223" t="s">
        <v>730</v>
      </c>
    </row>
    <row r="198" spans="2:65" s="1" customFormat="1" ht="16.5" customHeight="1">
      <c r="B198" s="35"/>
      <c r="C198" s="237" t="s">
        <v>275</v>
      </c>
      <c r="D198" s="237" t="s">
        <v>414</v>
      </c>
      <c r="E198" s="238" t="s">
        <v>731</v>
      </c>
      <c r="F198" s="239" t="s">
        <v>732</v>
      </c>
      <c r="G198" s="240" t="s">
        <v>223</v>
      </c>
      <c r="H198" s="241">
        <v>40</v>
      </c>
      <c r="I198" s="242"/>
      <c r="J198" s="243">
        <f>ROUND(I198*H198,2)</f>
        <v>0</v>
      </c>
      <c r="K198" s="239" t="s">
        <v>1</v>
      </c>
      <c r="L198" s="244"/>
      <c r="M198" s="245" t="s">
        <v>1</v>
      </c>
      <c r="N198" s="246" t="s">
        <v>42</v>
      </c>
      <c r="O198" s="83"/>
      <c r="P198" s="221">
        <f>O198*H198</f>
        <v>0</v>
      </c>
      <c r="Q198" s="221">
        <v>0.031</v>
      </c>
      <c r="R198" s="221">
        <f>Q198*H198</f>
        <v>1.24</v>
      </c>
      <c r="S198" s="221">
        <v>0</v>
      </c>
      <c r="T198" s="222">
        <f>S198*H198</f>
        <v>0</v>
      </c>
      <c r="AR198" s="223" t="s">
        <v>575</v>
      </c>
      <c r="AT198" s="223" t="s">
        <v>414</v>
      </c>
      <c r="AU198" s="223" t="s">
        <v>86</v>
      </c>
      <c r="AY198" s="14" t="s">
        <v>133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4" t="s">
        <v>84</v>
      </c>
      <c r="BK198" s="224">
        <f>ROUND(I198*H198,2)</f>
        <v>0</v>
      </c>
      <c r="BL198" s="14" t="s">
        <v>575</v>
      </c>
      <c r="BM198" s="223" t="s">
        <v>733</v>
      </c>
    </row>
    <row r="199" spans="2:65" s="1" customFormat="1" ht="24" customHeight="1">
      <c r="B199" s="35"/>
      <c r="C199" s="212" t="s">
        <v>265</v>
      </c>
      <c r="D199" s="212" t="s">
        <v>135</v>
      </c>
      <c r="E199" s="213" t="s">
        <v>734</v>
      </c>
      <c r="F199" s="214" t="s">
        <v>735</v>
      </c>
      <c r="G199" s="215" t="s">
        <v>223</v>
      </c>
      <c r="H199" s="216">
        <v>1050</v>
      </c>
      <c r="I199" s="217"/>
      <c r="J199" s="218">
        <f>ROUND(I199*H199,2)</f>
        <v>0</v>
      </c>
      <c r="K199" s="214" t="s">
        <v>1</v>
      </c>
      <c r="L199" s="40"/>
      <c r="M199" s="219" t="s">
        <v>1</v>
      </c>
      <c r="N199" s="220" t="s">
        <v>42</v>
      </c>
      <c r="O199" s="83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AR199" s="223" t="s">
        <v>215</v>
      </c>
      <c r="AT199" s="223" t="s">
        <v>135</v>
      </c>
      <c r="AU199" s="223" t="s">
        <v>86</v>
      </c>
      <c r="AY199" s="14" t="s">
        <v>133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4" t="s">
        <v>84</v>
      </c>
      <c r="BK199" s="224">
        <f>ROUND(I199*H199,2)</f>
        <v>0</v>
      </c>
      <c r="BL199" s="14" t="s">
        <v>215</v>
      </c>
      <c r="BM199" s="223" t="s">
        <v>736</v>
      </c>
    </row>
    <row r="200" spans="2:65" s="1" customFormat="1" ht="24" customHeight="1">
      <c r="B200" s="35"/>
      <c r="C200" s="212" t="s">
        <v>333</v>
      </c>
      <c r="D200" s="212" t="s">
        <v>135</v>
      </c>
      <c r="E200" s="213" t="s">
        <v>737</v>
      </c>
      <c r="F200" s="214" t="s">
        <v>738</v>
      </c>
      <c r="G200" s="215" t="s">
        <v>223</v>
      </c>
      <c r="H200" s="216">
        <v>40</v>
      </c>
      <c r="I200" s="217"/>
      <c r="J200" s="218">
        <f>ROUND(I200*H200,2)</f>
        <v>0</v>
      </c>
      <c r="K200" s="214" t="s">
        <v>1</v>
      </c>
      <c r="L200" s="40"/>
      <c r="M200" s="219" t="s">
        <v>1</v>
      </c>
      <c r="N200" s="220" t="s">
        <v>42</v>
      </c>
      <c r="O200" s="83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AR200" s="223" t="s">
        <v>215</v>
      </c>
      <c r="AT200" s="223" t="s">
        <v>135</v>
      </c>
      <c r="AU200" s="223" t="s">
        <v>86</v>
      </c>
      <c r="AY200" s="14" t="s">
        <v>133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4" t="s">
        <v>84</v>
      </c>
      <c r="BK200" s="224">
        <f>ROUND(I200*H200,2)</f>
        <v>0</v>
      </c>
      <c r="BL200" s="14" t="s">
        <v>215</v>
      </c>
      <c r="BM200" s="223" t="s">
        <v>739</v>
      </c>
    </row>
    <row r="201" spans="2:65" s="1" customFormat="1" ht="24" customHeight="1">
      <c r="B201" s="35"/>
      <c r="C201" s="212" t="s">
        <v>350</v>
      </c>
      <c r="D201" s="212" t="s">
        <v>135</v>
      </c>
      <c r="E201" s="213" t="s">
        <v>740</v>
      </c>
      <c r="F201" s="214" t="s">
        <v>741</v>
      </c>
      <c r="G201" s="215" t="s">
        <v>223</v>
      </c>
      <c r="H201" s="216">
        <v>1090</v>
      </c>
      <c r="I201" s="217"/>
      <c r="J201" s="218">
        <f>ROUND(I201*H201,2)</f>
        <v>0</v>
      </c>
      <c r="K201" s="214" t="s">
        <v>1</v>
      </c>
      <c r="L201" s="40"/>
      <c r="M201" s="219" t="s">
        <v>1</v>
      </c>
      <c r="N201" s="220" t="s">
        <v>42</v>
      </c>
      <c r="O201" s="83"/>
      <c r="P201" s="221">
        <f>O201*H201</f>
        <v>0</v>
      </c>
      <c r="Q201" s="221">
        <v>0.203</v>
      </c>
      <c r="R201" s="221">
        <f>Q201*H201</f>
        <v>221.27</v>
      </c>
      <c r="S201" s="221">
        <v>0</v>
      </c>
      <c r="T201" s="222">
        <f>S201*H201</f>
        <v>0</v>
      </c>
      <c r="AR201" s="223" t="s">
        <v>215</v>
      </c>
      <c r="AT201" s="223" t="s">
        <v>135</v>
      </c>
      <c r="AU201" s="223" t="s">
        <v>86</v>
      </c>
      <c r="AY201" s="14" t="s">
        <v>133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4" t="s">
        <v>84</v>
      </c>
      <c r="BK201" s="224">
        <f>ROUND(I201*H201,2)</f>
        <v>0</v>
      </c>
      <c r="BL201" s="14" t="s">
        <v>215</v>
      </c>
      <c r="BM201" s="223" t="s">
        <v>742</v>
      </c>
    </row>
    <row r="202" spans="2:65" s="1" customFormat="1" ht="16.5" customHeight="1">
      <c r="B202" s="35"/>
      <c r="C202" s="237" t="s">
        <v>354</v>
      </c>
      <c r="D202" s="237" t="s">
        <v>414</v>
      </c>
      <c r="E202" s="238" t="s">
        <v>743</v>
      </c>
      <c r="F202" s="239" t="s">
        <v>744</v>
      </c>
      <c r="G202" s="240" t="s">
        <v>229</v>
      </c>
      <c r="H202" s="241">
        <v>35</v>
      </c>
      <c r="I202" s="242"/>
      <c r="J202" s="243">
        <f>ROUND(I202*H202,2)</f>
        <v>0</v>
      </c>
      <c r="K202" s="239" t="s">
        <v>1</v>
      </c>
      <c r="L202" s="244"/>
      <c r="M202" s="245" t="s">
        <v>1</v>
      </c>
      <c r="N202" s="246" t="s">
        <v>42</v>
      </c>
      <c r="O202" s="83"/>
      <c r="P202" s="221">
        <f>O202*H202</f>
        <v>0</v>
      </c>
      <c r="Q202" s="221">
        <v>1</v>
      </c>
      <c r="R202" s="221">
        <f>Q202*H202</f>
        <v>35</v>
      </c>
      <c r="S202" s="221">
        <v>0</v>
      </c>
      <c r="T202" s="222">
        <f>S202*H202</f>
        <v>0</v>
      </c>
      <c r="AR202" s="223" t="s">
        <v>575</v>
      </c>
      <c r="AT202" s="223" t="s">
        <v>414</v>
      </c>
      <c r="AU202" s="223" t="s">
        <v>86</v>
      </c>
      <c r="AY202" s="14" t="s">
        <v>133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4" t="s">
        <v>84</v>
      </c>
      <c r="BK202" s="224">
        <f>ROUND(I202*H202,2)</f>
        <v>0</v>
      </c>
      <c r="BL202" s="14" t="s">
        <v>575</v>
      </c>
      <c r="BM202" s="223" t="s">
        <v>745</v>
      </c>
    </row>
    <row r="203" spans="2:65" s="1" customFormat="1" ht="16.5" customHeight="1">
      <c r="B203" s="35"/>
      <c r="C203" s="212" t="s">
        <v>286</v>
      </c>
      <c r="D203" s="212" t="s">
        <v>135</v>
      </c>
      <c r="E203" s="213" t="s">
        <v>746</v>
      </c>
      <c r="F203" s="214" t="s">
        <v>747</v>
      </c>
      <c r="G203" s="215" t="s">
        <v>223</v>
      </c>
      <c r="H203" s="216">
        <v>1090</v>
      </c>
      <c r="I203" s="217"/>
      <c r="J203" s="218">
        <f>ROUND(I203*H203,2)</f>
        <v>0</v>
      </c>
      <c r="K203" s="214" t="s">
        <v>1</v>
      </c>
      <c r="L203" s="40"/>
      <c r="M203" s="219" t="s">
        <v>1</v>
      </c>
      <c r="N203" s="220" t="s">
        <v>42</v>
      </c>
      <c r="O203" s="83"/>
      <c r="P203" s="221">
        <f>O203*H203</f>
        <v>0</v>
      </c>
      <c r="Q203" s="221">
        <v>0.00012</v>
      </c>
      <c r="R203" s="221">
        <f>Q203*H203</f>
        <v>0.1308</v>
      </c>
      <c r="S203" s="221">
        <v>0</v>
      </c>
      <c r="T203" s="222">
        <f>S203*H203</f>
        <v>0</v>
      </c>
      <c r="AR203" s="223" t="s">
        <v>215</v>
      </c>
      <c r="AT203" s="223" t="s">
        <v>135</v>
      </c>
      <c r="AU203" s="223" t="s">
        <v>86</v>
      </c>
      <c r="AY203" s="14" t="s">
        <v>133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4" t="s">
        <v>84</v>
      </c>
      <c r="BK203" s="224">
        <f>ROUND(I203*H203,2)</f>
        <v>0</v>
      </c>
      <c r="BL203" s="14" t="s">
        <v>215</v>
      </c>
      <c r="BM203" s="223" t="s">
        <v>748</v>
      </c>
    </row>
    <row r="204" spans="2:65" s="1" customFormat="1" ht="24" customHeight="1">
      <c r="B204" s="35"/>
      <c r="C204" s="237" t="s">
        <v>290</v>
      </c>
      <c r="D204" s="237" t="s">
        <v>414</v>
      </c>
      <c r="E204" s="238" t="s">
        <v>749</v>
      </c>
      <c r="F204" s="239" t="s">
        <v>750</v>
      </c>
      <c r="G204" s="240" t="s">
        <v>223</v>
      </c>
      <c r="H204" s="241">
        <v>1090</v>
      </c>
      <c r="I204" s="242"/>
      <c r="J204" s="243">
        <f>ROUND(I204*H204,2)</f>
        <v>0</v>
      </c>
      <c r="K204" s="239" t="s">
        <v>1</v>
      </c>
      <c r="L204" s="244"/>
      <c r="M204" s="245" t="s">
        <v>1</v>
      </c>
      <c r="N204" s="246" t="s">
        <v>42</v>
      </c>
      <c r="O204" s="83"/>
      <c r="P204" s="221">
        <f>O204*H204</f>
        <v>0</v>
      </c>
      <c r="Q204" s="221">
        <v>2E-05</v>
      </c>
      <c r="R204" s="221">
        <f>Q204*H204</f>
        <v>0.021800000000000003</v>
      </c>
      <c r="S204" s="221">
        <v>0</v>
      </c>
      <c r="T204" s="222">
        <f>S204*H204</f>
        <v>0</v>
      </c>
      <c r="AR204" s="223" t="s">
        <v>575</v>
      </c>
      <c r="AT204" s="223" t="s">
        <v>414</v>
      </c>
      <c r="AU204" s="223" t="s">
        <v>86</v>
      </c>
      <c r="AY204" s="14" t="s">
        <v>133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4" t="s">
        <v>84</v>
      </c>
      <c r="BK204" s="224">
        <f>ROUND(I204*H204,2)</f>
        <v>0</v>
      </c>
      <c r="BL204" s="14" t="s">
        <v>575</v>
      </c>
      <c r="BM204" s="223" t="s">
        <v>751</v>
      </c>
    </row>
    <row r="205" spans="2:65" s="1" customFormat="1" ht="24" customHeight="1">
      <c r="B205" s="35"/>
      <c r="C205" s="212" t="s">
        <v>338</v>
      </c>
      <c r="D205" s="212" t="s">
        <v>135</v>
      </c>
      <c r="E205" s="213" t="s">
        <v>752</v>
      </c>
      <c r="F205" s="214" t="s">
        <v>753</v>
      </c>
      <c r="G205" s="215" t="s">
        <v>223</v>
      </c>
      <c r="H205" s="216">
        <v>1150</v>
      </c>
      <c r="I205" s="217"/>
      <c r="J205" s="218">
        <f>ROUND(I205*H205,2)</f>
        <v>0</v>
      </c>
      <c r="K205" s="214" t="s">
        <v>1</v>
      </c>
      <c r="L205" s="40"/>
      <c r="M205" s="219" t="s">
        <v>1</v>
      </c>
      <c r="N205" s="220" t="s">
        <v>42</v>
      </c>
      <c r="O205" s="83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AR205" s="223" t="s">
        <v>215</v>
      </c>
      <c r="AT205" s="223" t="s">
        <v>135</v>
      </c>
      <c r="AU205" s="223" t="s">
        <v>86</v>
      </c>
      <c r="AY205" s="14" t="s">
        <v>133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4" t="s">
        <v>84</v>
      </c>
      <c r="BK205" s="224">
        <f>ROUND(I205*H205,2)</f>
        <v>0</v>
      </c>
      <c r="BL205" s="14" t="s">
        <v>215</v>
      </c>
      <c r="BM205" s="223" t="s">
        <v>754</v>
      </c>
    </row>
    <row r="206" spans="2:65" s="1" customFormat="1" ht="24" customHeight="1">
      <c r="B206" s="35"/>
      <c r="C206" s="237" t="s">
        <v>346</v>
      </c>
      <c r="D206" s="237" t="s">
        <v>414</v>
      </c>
      <c r="E206" s="238" t="s">
        <v>755</v>
      </c>
      <c r="F206" s="239" t="s">
        <v>756</v>
      </c>
      <c r="G206" s="240" t="s">
        <v>223</v>
      </c>
      <c r="H206" s="241">
        <v>1150</v>
      </c>
      <c r="I206" s="242"/>
      <c r="J206" s="243">
        <f>ROUND(I206*H206,2)</f>
        <v>0</v>
      </c>
      <c r="K206" s="239" t="s">
        <v>1</v>
      </c>
      <c r="L206" s="244"/>
      <c r="M206" s="245" t="s">
        <v>1</v>
      </c>
      <c r="N206" s="246" t="s">
        <v>42</v>
      </c>
      <c r="O206" s="83"/>
      <c r="P206" s="221">
        <f>O206*H206</f>
        <v>0</v>
      </c>
      <c r="Q206" s="221">
        <v>0.00055</v>
      </c>
      <c r="R206" s="221">
        <f>Q206*H206</f>
        <v>0.6325000000000001</v>
      </c>
      <c r="S206" s="221">
        <v>0</v>
      </c>
      <c r="T206" s="222">
        <f>S206*H206</f>
        <v>0</v>
      </c>
      <c r="AR206" s="223" t="s">
        <v>575</v>
      </c>
      <c r="AT206" s="223" t="s">
        <v>414</v>
      </c>
      <c r="AU206" s="223" t="s">
        <v>86</v>
      </c>
      <c r="AY206" s="14" t="s">
        <v>133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4" t="s">
        <v>84</v>
      </c>
      <c r="BK206" s="224">
        <f>ROUND(I206*H206,2)</f>
        <v>0</v>
      </c>
      <c r="BL206" s="14" t="s">
        <v>575</v>
      </c>
      <c r="BM206" s="223" t="s">
        <v>757</v>
      </c>
    </row>
    <row r="207" spans="2:65" s="1" customFormat="1" ht="24" customHeight="1">
      <c r="B207" s="35"/>
      <c r="C207" s="212" t="s">
        <v>758</v>
      </c>
      <c r="D207" s="212" t="s">
        <v>135</v>
      </c>
      <c r="E207" s="213" t="s">
        <v>759</v>
      </c>
      <c r="F207" s="214" t="s">
        <v>760</v>
      </c>
      <c r="G207" s="215" t="s">
        <v>223</v>
      </c>
      <c r="H207" s="216">
        <v>50</v>
      </c>
      <c r="I207" s="217"/>
      <c r="J207" s="218">
        <f>ROUND(I207*H207,2)</f>
        <v>0</v>
      </c>
      <c r="K207" s="214" t="s">
        <v>1</v>
      </c>
      <c r="L207" s="40"/>
      <c r="M207" s="219" t="s">
        <v>1</v>
      </c>
      <c r="N207" s="220" t="s">
        <v>42</v>
      </c>
      <c r="O207" s="83"/>
      <c r="P207" s="221">
        <f>O207*H207</f>
        <v>0</v>
      </c>
      <c r="Q207" s="221">
        <v>0.043</v>
      </c>
      <c r="R207" s="221">
        <f>Q207*H207</f>
        <v>2.15</v>
      </c>
      <c r="S207" s="221">
        <v>0</v>
      </c>
      <c r="T207" s="222">
        <f>S207*H207</f>
        <v>0</v>
      </c>
      <c r="AR207" s="223" t="s">
        <v>215</v>
      </c>
      <c r="AT207" s="223" t="s">
        <v>135</v>
      </c>
      <c r="AU207" s="223" t="s">
        <v>86</v>
      </c>
      <c r="AY207" s="14" t="s">
        <v>133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4" t="s">
        <v>84</v>
      </c>
      <c r="BK207" s="224">
        <f>ROUND(I207*H207,2)</f>
        <v>0</v>
      </c>
      <c r="BL207" s="14" t="s">
        <v>215</v>
      </c>
      <c r="BM207" s="223" t="s">
        <v>761</v>
      </c>
    </row>
    <row r="208" spans="2:65" s="1" customFormat="1" ht="24" customHeight="1">
      <c r="B208" s="35"/>
      <c r="C208" s="237" t="s">
        <v>342</v>
      </c>
      <c r="D208" s="237" t="s">
        <v>414</v>
      </c>
      <c r="E208" s="238" t="s">
        <v>762</v>
      </c>
      <c r="F208" s="239" t="s">
        <v>763</v>
      </c>
      <c r="G208" s="240" t="s">
        <v>336</v>
      </c>
      <c r="H208" s="241">
        <v>50</v>
      </c>
      <c r="I208" s="242"/>
      <c r="J208" s="243">
        <f>ROUND(I208*H208,2)</f>
        <v>0</v>
      </c>
      <c r="K208" s="239" t="s">
        <v>1</v>
      </c>
      <c r="L208" s="244"/>
      <c r="M208" s="245" t="s">
        <v>1</v>
      </c>
      <c r="N208" s="246" t="s">
        <v>42</v>
      </c>
      <c r="O208" s="83"/>
      <c r="P208" s="221">
        <f>O208*H208</f>
        <v>0</v>
      </c>
      <c r="Q208" s="221">
        <v>0.031</v>
      </c>
      <c r="R208" s="221">
        <f>Q208*H208</f>
        <v>1.55</v>
      </c>
      <c r="S208" s="221">
        <v>0</v>
      </c>
      <c r="T208" s="222">
        <f>S208*H208</f>
        <v>0</v>
      </c>
      <c r="AR208" s="223" t="s">
        <v>575</v>
      </c>
      <c r="AT208" s="223" t="s">
        <v>414</v>
      </c>
      <c r="AU208" s="223" t="s">
        <v>86</v>
      </c>
      <c r="AY208" s="14" t="s">
        <v>133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4" t="s">
        <v>84</v>
      </c>
      <c r="BK208" s="224">
        <f>ROUND(I208*H208,2)</f>
        <v>0</v>
      </c>
      <c r="BL208" s="14" t="s">
        <v>575</v>
      </c>
      <c r="BM208" s="223" t="s">
        <v>764</v>
      </c>
    </row>
    <row r="209" spans="2:65" s="1" customFormat="1" ht="24" customHeight="1">
      <c r="B209" s="35"/>
      <c r="C209" s="237" t="s">
        <v>282</v>
      </c>
      <c r="D209" s="237" t="s">
        <v>414</v>
      </c>
      <c r="E209" s="238" t="s">
        <v>765</v>
      </c>
      <c r="F209" s="239" t="s">
        <v>766</v>
      </c>
      <c r="G209" s="240" t="s">
        <v>336</v>
      </c>
      <c r="H209" s="241">
        <v>80</v>
      </c>
      <c r="I209" s="242"/>
      <c r="J209" s="243">
        <f>ROUND(I209*H209,2)</f>
        <v>0</v>
      </c>
      <c r="K209" s="239" t="s">
        <v>1</v>
      </c>
      <c r="L209" s="244"/>
      <c r="M209" s="245" t="s">
        <v>1</v>
      </c>
      <c r="N209" s="246" t="s">
        <v>42</v>
      </c>
      <c r="O209" s="83"/>
      <c r="P209" s="221">
        <f>O209*H209</f>
        <v>0</v>
      </c>
      <c r="Q209" s="221">
        <v>0.009</v>
      </c>
      <c r="R209" s="221">
        <f>Q209*H209</f>
        <v>0.72</v>
      </c>
      <c r="S209" s="221">
        <v>0</v>
      </c>
      <c r="T209" s="222">
        <f>S209*H209</f>
        <v>0</v>
      </c>
      <c r="AR209" s="223" t="s">
        <v>575</v>
      </c>
      <c r="AT209" s="223" t="s">
        <v>414</v>
      </c>
      <c r="AU209" s="223" t="s">
        <v>86</v>
      </c>
      <c r="AY209" s="14" t="s">
        <v>133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4" t="s">
        <v>84</v>
      </c>
      <c r="BK209" s="224">
        <f>ROUND(I209*H209,2)</f>
        <v>0</v>
      </c>
      <c r="BL209" s="14" t="s">
        <v>575</v>
      </c>
      <c r="BM209" s="223" t="s">
        <v>767</v>
      </c>
    </row>
    <row r="210" spans="2:65" s="1" customFormat="1" ht="24" customHeight="1">
      <c r="B210" s="35"/>
      <c r="C210" s="212" t="s">
        <v>294</v>
      </c>
      <c r="D210" s="212" t="s">
        <v>135</v>
      </c>
      <c r="E210" s="213" t="s">
        <v>768</v>
      </c>
      <c r="F210" s="214" t="s">
        <v>769</v>
      </c>
      <c r="G210" s="215" t="s">
        <v>223</v>
      </c>
      <c r="H210" s="216">
        <v>1150</v>
      </c>
      <c r="I210" s="217"/>
      <c r="J210" s="218">
        <f>ROUND(I210*H210,2)</f>
        <v>0</v>
      </c>
      <c r="K210" s="214" t="s">
        <v>1</v>
      </c>
      <c r="L210" s="40"/>
      <c r="M210" s="219" t="s">
        <v>1</v>
      </c>
      <c r="N210" s="220" t="s">
        <v>42</v>
      </c>
      <c r="O210" s="83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AR210" s="223" t="s">
        <v>215</v>
      </c>
      <c r="AT210" s="223" t="s">
        <v>135</v>
      </c>
      <c r="AU210" s="223" t="s">
        <v>86</v>
      </c>
      <c r="AY210" s="14" t="s">
        <v>133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4" t="s">
        <v>84</v>
      </c>
      <c r="BK210" s="224">
        <f>ROUND(I210*H210,2)</f>
        <v>0</v>
      </c>
      <c r="BL210" s="14" t="s">
        <v>215</v>
      </c>
      <c r="BM210" s="223" t="s">
        <v>770</v>
      </c>
    </row>
    <row r="211" spans="2:65" s="1" customFormat="1" ht="16.5" customHeight="1">
      <c r="B211" s="35"/>
      <c r="C211" s="237" t="s">
        <v>771</v>
      </c>
      <c r="D211" s="237" t="s">
        <v>414</v>
      </c>
      <c r="E211" s="238" t="s">
        <v>772</v>
      </c>
      <c r="F211" s="239" t="s">
        <v>773</v>
      </c>
      <c r="G211" s="240" t="s">
        <v>211</v>
      </c>
      <c r="H211" s="241">
        <v>1150</v>
      </c>
      <c r="I211" s="242"/>
      <c r="J211" s="243">
        <f>ROUND(I211*H211,2)</f>
        <v>0</v>
      </c>
      <c r="K211" s="239" t="s">
        <v>1</v>
      </c>
      <c r="L211" s="244"/>
      <c r="M211" s="245" t="s">
        <v>1</v>
      </c>
      <c r="N211" s="246" t="s">
        <v>42</v>
      </c>
      <c r="O211" s="83"/>
      <c r="P211" s="221">
        <f>O211*H211</f>
        <v>0</v>
      </c>
      <c r="Q211" s="221">
        <v>0.001</v>
      </c>
      <c r="R211" s="221">
        <f>Q211*H211</f>
        <v>1.1500000000000001</v>
      </c>
      <c r="S211" s="221">
        <v>0</v>
      </c>
      <c r="T211" s="222">
        <f>S211*H211</f>
        <v>0</v>
      </c>
      <c r="AR211" s="223" t="s">
        <v>774</v>
      </c>
      <c r="AT211" s="223" t="s">
        <v>414</v>
      </c>
      <c r="AU211" s="223" t="s">
        <v>86</v>
      </c>
      <c r="AY211" s="14" t="s">
        <v>133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4" t="s">
        <v>84</v>
      </c>
      <c r="BK211" s="224">
        <f>ROUND(I211*H211,2)</f>
        <v>0</v>
      </c>
      <c r="BL211" s="14" t="s">
        <v>215</v>
      </c>
      <c r="BM211" s="223" t="s">
        <v>775</v>
      </c>
    </row>
    <row r="212" spans="2:65" s="1" customFormat="1" ht="16.5" customHeight="1">
      <c r="B212" s="35"/>
      <c r="C212" s="212" t="s">
        <v>134</v>
      </c>
      <c r="D212" s="212" t="s">
        <v>135</v>
      </c>
      <c r="E212" s="213" t="s">
        <v>776</v>
      </c>
      <c r="F212" s="214" t="s">
        <v>777</v>
      </c>
      <c r="G212" s="215" t="s">
        <v>150</v>
      </c>
      <c r="H212" s="216">
        <v>203.75</v>
      </c>
      <c r="I212" s="217"/>
      <c r="J212" s="218">
        <f>ROUND(I212*H212,2)</f>
        <v>0</v>
      </c>
      <c r="K212" s="214" t="s">
        <v>1</v>
      </c>
      <c r="L212" s="40"/>
      <c r="M212" s="219" t="s">
        <v>1</v>
      </c>
      <c r="N212" s="220" t="s">
        <v>42</v>
      </c>
      <c r="O212" s="83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AR212" s="223" t="s">
        <v>215</v>
      </c>
      <c r="AT212" s="223" t="s">
        <v>135</v>
      </c>
      <c r="AU212" s="223" t="s">
        <v>86</v>
      </c>
      <c r="AY212" s="14" t="s">
        <v>133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4" t="s">
        <v>84</v>
      </c>
      <c r="BK212" s="224">
        <f>ROUND(I212*H212,2)</f>
        <v>0</v>
      </c>
      <c r="BL212" s="14" t="s">
        <v>215</v>
      </c>
      <c r="BM212" s="223" t="s">
        <v>778</v>
      </c>
    </row>
    <row r="213" spans="2:65" s="1" customFormat="1" ht="16.5" customHeight="1">
      <c r="B213" s="35"/>
      <c r="C213" s="212" t="s">
        <v>255</v>
      </c>
      <c r="D213" s="212" t="s">
        <v>135</v>
      </c>
      <c r="E213" s="213" t="s">
        <v>779</v>
      </c>
      <c r="F213" s="214" t="s">
        <v>780</v>
      </c>
      <c r="G213" s="215" t="s">
        <v>176</v>
      </c>
      <c r="H213" s="216">
        <v>110</v>
      </c>
      <c r="I213" s="217"/>
      <c r="J213" s="218">
        <f>ROUND(I213*H213,2)</f>
        <v>0</v>
      </c>
      <c r="K213" s="214" t="s">
        <v>1</v>
      </c>
      <c r="L213" s="40"/>
      <c r="M213" s="219" t="s">
        <v>1</v>
      </c>
      <c r="N213" s="220" t="s">
        <v>42</v>
      </c>
      <c r="O213" s="83"/>
      <c r="P213" s="221">
        <f>O213*H213</f>
        <v>0</v>
      </c>
      <c r="Q213" s="221">
        <v>0</v>
      </c>
      <c r="R213" s="221">
        <f>Q213*H213</f>
        <v>0</v>
      </c>
      <c r="S213" s="221">
        <v>0</v>
      </c>
      <c r="T213" s="222">
        <f>S213*H213</f>
        <v>0</v>
      </c>
      <c r="AR213" s="223" t="s">
        <v>215</v>
      </c>
      <c r="AT213" s="223" t="s">
        <v>135</v>
      </c>
      <c r="AU213" s="223" t="s">
        <v>86</v>
      </c>
      <c r="AY213" s="14" t="s">
        <v>133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4" t="s">
        <v>84</v>
      </c>
      <c r="BK213" s="224">
        <f>ROUND(I213*H213,2)</f>
        <v>0</v>
      </c>
      <c r="BL213" s="14" t="s">
        <v>215</v>
      </c>
      <c r="BM213" s="223" t="s">
        <v>781</v>
      </c>
    </row>
    <row r="214" spans="2:65" s="1" customFormat="1" ht="24" customHeight="1">
      <c r="B214" s="35"/>
      <c r="C214" s="212" t="s">
        <v>260</v>
      </c>
      <c r="D214" s="212" t="s">
        <v>135</v>
      </c>
      <c r="E214" s="213" t="s">
        <v>782</v>
      </c>
      <c r="F214" s="214" t="s">
        <v>783</v>
      </c>
      <c r="G214" s="215" t="s">
        <v>150</v>
      </c>
      <c r="H214" s="216">
        <v>120</v>
      </c>
      <c r="I214" s="217"/>
      <c r="J214" s="218">
        <f>ROUND(I214*H214,2)</f>
        <v>0</v>
      </c>
      <c r="K214" s="214" t="s">
        <v>1</v>
      </c>
      <c r="L214" s="40"/>
      <c r="M214" s="219" t="s">
        <v>1</v>
      </c>
      <c r="N214" s="220" t="s">
        <v>42</v>
      </c>
      <c r="O214" s="83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AR214" s="223" t="s">
        <v>215</v>
      </c>
      <c r="AT214" s="223" t="s">
        <v>135</v>
      </c>
      <c r="AU214" s="223" t="s">
        <v>86</v>
      </c>
      <c r="AY214" s="14" t="s">
        <v>133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4" t="s">
        <v>84</v>
      </c>
      <c r="BK214" s="224">
        <f>ROUND(I214*H214,2)</f>
        <v>0</v>
      </c>
      <c r="BL214" s="14" t="s">
        <v>215</v>
      </c>
      <c r="BM214" s="223" t="s">
        <v>784</v>
      </c>
    </row>
    <row r="215" spans="2:65" s="1" customFormat="1" ht="24" customHeight="1">
      <c r="B215" s="35"/>
      <c r="C215" s="212" t="s">
        <v>363</v>
      </c>
      <c r="D215" s="212" t="s">
        <v>135</v>
      </c>
      <c r="E215" s="213" t="s">
        <v>785</v>
      </c>
      <c r="F215" s="214" t="s">
        <v>786</v>
      </c>
      <c r="G215" s="215" t="s">
        <v>150</v>
      </c>
      <c r="H215" s="216">
        <v>1200</v>
      </c>
      <c r="I215" s="217"/>
      <c r="J215" s="218">
        <f>ROUND(I215*H215,2)</f>
        <v>0</v>
      </c>
      <c r="K215" s="214" t="s">
        <v>1</v>
      </c>
      <c r="L215" s="40"/>
      <c r="M215" s="219" t="s">
        <v>1</v>
      </c>
      <c r="N215" s="220" t="s">
        <v>42</v>
      </c>
      <c r="O215" s="83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2">
        <f>S215*H215</f>
        <v>0</v>
      </c>
      <c r="AR215" s="223" t="s">
        <v>215</v>
      </c>
      <c r="AT215" s="223" t="s">
        <v>135</v>
      </c>
      <c r="AU215" s="223" t="s">
        <v>86</v>
      </c>
      <c r="AY215" s="14" t="s">
        <v>133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4" t="s">
        <v>84</v>
      </c>
      <c r="BK215" s="224">
        <f>ROUND(I215*H215,2)</f>
        <v>0</v>
      </c>
      <c r="BL215" s="14" t="s">
        <v>215</v>
      </c>
      <c r="BM215" s="223" t="s">
        <v>787</v>
      </c>
    </row>
    <row r="216" spans="2:65" s="1" customFormat="1" ht="24" customHeight="1">
      <c r="B216" s="35"/>
      <c r="C216" s="212" t="s">
        <v>367</v>
      </c>
      <c r="D216" s="212" t="s">
        <v>135</v>
      </c>
      <c r="E216" s="213" t="s">
        <v>788</v>
      </c>
      <c r="F216" s="214" t="s">
        <v>789</v>
      </c>
      <c r="G216" s="215" t="s">
        <v>150</v>
      </c>
      <c r="H216" s="216">
        <v>25</v>
      </c>
      <c r="I216" s="217"/>
      <c r="J216" s="218">
        <f>ROUND(I216*H216,2)</f>
        <v>0</v>
      </c>
      <c r="K216" s="214" t="s">
        <v>1</v>
      </c>
      <c r="L216" s="40"/>
      <c r="M216" s="219" t="s">
        <v>1</v>
      </c>
      <c r="N216" s="220" t="s">
        <v>42</v>
      </c>
      <c r="O216" s="83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AR216" s="223" t="s">
        <v>215</v>
      </c>
      <c r="AT216" s="223" t="s">
        <v>135</v>
      </c>
      <c r="AU216" s="223" t="s">
        <v>86</v>
      </c>
      <c r="AY216" s="14" t="s">
        <v>133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4" t="s">
        <v>84</v>
      </c>
      <c r="BK216" s="224">
        <f>ROUND(I216*H216,2)</f>
        <v>0</v>
      </c>
      <c r="BL216" s="14" t="s">
        <v>215</v>
      </c>
      <c r="BM216" s="223" t="s">
        <v>790</v>
      </c>
    </row>
    <row r="217" spans="2:65" s="1" customFormat="1" ht="16.5" customHeight="1">
      <c r="B217" s="35"/>
      <c r="C217" s="212" t="s">
        <v>371</v>
      </c>
      <c r="D217" s="212" t="s">
        <v>135</v>
      </c>
      <c r="E217" s="213" t="s">
        <v>791</v>
      </c>
      <c r="F217" s="214" t="s">
        <v>792</v>
      </c>
      <c r="G217" s="215" t="s">
        <v>336</v>
      </c>
      <c r="H217" s="216">
        <v>1</v>
      </c>
      <c r="I217" s="217"/>
      <c r="J217" s="218">
        <f>ROUND(I217*H217,2)</f>
        <v>0</v>
      </c>
      <c r="K217" s="214" t="s">
        <v>1</v>
      </c>
      <c r="L217" s="40"/>
      <c r="M217" s="250" t="s">
        <v>1</v>
      </c>
      <c r="N217" s="251" t="s">
        <v>42</v>
      </c>
      <c r="O217" s="252"/>
      <c r="P217" s="253">
        <f>O217*H217</f>
        <v>0</v>
      </c>
      <c r="Q217" s="253">
        <v>0</v>
      </c>
      <c r="R217" s="253">
        <f>Q217*H217</f>
        <v>0</v>
      </c>
      <c r="S217" s="253">
        <v>0</v>
      </c>
      <c r="T217" s="254">
        <f>S217*H217</f>
        <v>0</v>
      </c>
      <c r="AR217" s="223" t="s">
        <v>215</v>
      </c>
      <c r="AT217" s="223" t="s">
        <v>135</v>
      </c>
      <c r="AU217" s="223" t="s">
        <v>86</v>
      </c>
      <c r="AY217" s="14" t="s">
        <v>133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4" t="s">
        <v>84</v>
      </c>
      <c r="BK217" s="224">
        <f>ROUND(I217*H217,2)</f>
        <v>0</v>
      </c>
      <c r="BL217" s="14" t="s">
        <v>215</v>
      </c>
      <c r="BM217" s="223" t="s">
        <v>793</v>
      </c>
    </row>
    <row r="218" spans="2:12" s="1" customFormat="1" ht="6.95" customHeight="1">
      <c r="B218" s="58"/>
      <c r="C218" s="59"/>
      <c r="D218" s="59"/>
      <c r="E218" s="59"/>
      <c r="F218" s="59"/>
      <c r="G218" s="59"/>
      <c r="H218" s="59"/>
      <c r="I218" s="170"/>
      <c r="J218" s="59"/>
      <c r="K218" s="59"/>
      <c r="L218" s="40"/>
    </row>
  </sheetData>
  <sheetProtection password="CC35" sheet="1" objects="1" scenarios="1" formatColumns="0" formatRows="0" autoFilter="0"/>
  <autoFilter ref="C123:K21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98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86</v>
      </c>
    </row>
    <row r="4" spans="2:46" ht="24.95" customHeight="1">
      <c r="B4" s="17"/>
      <c r="D4" s="132" t="s">
        <v>99</v>
      </c>
      <c r="L4" s="17"/>
      <c r="M4" s="133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34" t="s">
        <v>17</v>
      </c>
      <c r="L6" s="17"/>
    </row>
    <row r="7" spans="2:12" ht="16.5" customHeight="1">
      <c r="B7" s="17"/>
      <c r="E7" s="135" t="str">
        <f>'Rekapitulace stavby'!K6</f>
        <v>Cyklostezka ve Studénce</v>
      </c>
      <c r="F7" s="134"/>
      <c r="G7" s="134"/>
      <c r="H7" s="134"/>
      <c r="L7" s="17"/>
    </row>
    <row r="8" spans="2:12" s="1" customFormat="1" ht="12" customHeight="1">
      <c r="B8" s="40"/>
      <c r="D8" s="134" t="s">
        <v>100</v>
      </c>
      <c r="I8" s="136"/>
      <c r="L8" s="40"/>
    </row>
    <row r="9" spans="2:12" s="1" customFormat="1" ht="36.95" customHeight="1">
      <c r="B9" s="40"/>
      <c r="E9" s="137" t="s">
        <v>794</v>
      </c>
      <c r="F9" s="1"/>
      <c r="G9" s="1"/>
      <c r="H9" s="1"/>
      <c r="I9" s="136"/>
      <c r="L9" s="40"/>
    </row>
    <row r="10" spans="2:12" s="1" customFormat="1" ht="12">
      <c r="B10" s="40"/>
      <c r="I10" s="136"/>
      <c r="L10" s="40"/>
    </row>
    <row r="11" spans="2:12" s="1" customFormat="1" ht="12" customHeight="1">
      <c r="B11" s="40"/>
      <c r="D11" s="134" t="s">
        <v>19</v>
      </c>
      <c r="F11" s="138" t="s">
        <v>1</v>
      </c>
      <c r="I11" s="139" t="s">
        <v>20</v>
      </c>
      <c r="J11" s="138" t="s">
        <v>1</v>
      </c>
      <c r="L11" s="40"/>
    </row>
    <row r="12" spans="2:12" s="1" customFormat="1" ht="12" customHeight="1">
      <c r="B12" s="40"/>
      <c r="D12" s="134" t="s">
        <v>21</v>
      </c>
      <c r="F12" s="138" t="s">
        <v>22</v>
      </c>
      <c r="I12" s="139" t="s">
        <v>23</v>
      </c>
      <c r="J12" s="140" t="str">
        <f>'Rekapitulace stavby'!AN8</f>
        <v>27. 4. 2017</v>
      </c>
      <c r="L12" s="40"/>
    </row>
    <row r="13" spans="2:12" s="1" customFormat="1" ht="10.8" customHeight="1">
      <c r="B13" s="40"/>
      <c r="I13" s="136"/>
      <c r="L13" s="40"/>
    </row>
    <row r="14" spans="2:12" s="1" customFormat="1" ht="12" customHeight="1">
      <c r="B14" s="40"/>
      <c r="D14" s="134" t="s">
        <v>25</v>
      </c>
      <c r="I14" s="139" t="s">
        <v>26</v>
      </c>
      <c r="J14" s="138" t="str">
        <f>IF('Rekapitulace stavby'!AN10="","",'Rekapitulace stavby'!AN10)</f>
        <v/>
      </c>
      <c r="L14" s="40"/>
    </row>
    <row r="15" spans="2:12" s="1" customFormat="1" ht="18" customHeight="1">
      <c r="B15" s="40"/>
      <c r="E15" s="138" t="str">
        <f>IF('Rekapitulace stavby'!E11="","",'Rekapitulace stavby'!E11)</f>
        <v>Město Sudénka</v>
      </c>
      <c r="I15" s="139" t="s">
        <v>29</v>
      </c>
      <c r="J15" s="138" t="str">
        <f>IF('Rekapitulace stavby'!AN11="","",'Rekapitulace stavby'!AN11)</f>
        <v/>
      </c>
      <c r="L15" s="40"/>
    </row>
    <row r="16" spans="2:12" s="1" customFormat="1" ht="6.95" customHeight="1">
      <c r="B16" s="40"/>
      <c r="I16" s="136"/>
      <c r="L16" s="40"/>
    </row>
    <row r="17" spans="2:12" s="1" customFormat="1" ht="12" customHeight="1">
      <c r="B17" s="40"/>
      <c r="D17" s="134" t="s">
        <v>30</v>
      </c>
      <c r="I17" s="139" t="s">
        <v>26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38"/>
      <c r="G18" s="138"/>
      <c r="H18" s="138"/>
      <c r="I18" s="139" t="s">
        <v>29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36"/>
      <c r="L19" s="40"/>
    </row>
    <row r="20" spans="2:12" s="1" customFormat="1" ht="12" customHeight="1">
      <c r="B20" s="40"/>
      <c r="D20" s="134" t="s">
        <v>32</v>
      </c>
      <c r="I20" s="139" t="s">
        <v>26</v>
      </c>
      <c r="J20" s="138" t="str">
        <f>IF('Rekapitulace stavby'!AN16="","",'Rekapitulace stavby'!AN16)</f>
        <v/>
      </c>
      <c r="L20" s="40"/>
    </row>
    <row r="21" spans="2:12" s="1" customFormat="1" ht="18" customHeight="1">
      <c r="B21" s="40"/>
      <c r="E21" s="138" t="str">
        <f>IF('Rekapitulace stavby'!E17="","",'Rekapitulace stavby'!E17)</f>
        <v xml:space="preserve"> </v>
      </c>
      <c r="I21" s="139" t="s">
        <v>29</v>
      </c>
      <c r="J21" s="138" t="str">
        <f>IF('Rekapitulace stavby'!AN17="","",'Rekapitulace stavby'!AN17)</f>
        <v/>
      </c>
      <c r="L21" s="40"/>
    </row>
    <row r="22" spans="2:12" s="1" customFormat="1" ht="6.95" customHeight="1">
      <c r="B22" s="40"/>
      <c r="I22" s="136"/>
      <c r="L22" s="40"/>
    </row>
    <row r="23" spans="2:12" s="1" customFormat="1" ht="12" customHeight="1">
      <c r="B23" s="40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0"/>
    </row>
    <row r="24" spans="2:12" s="1" customFormat="1" ht="18" customHeight="1">
      <c r="B24" s="40"/>
      <c r="E24" s="138" t="str">
        <f>IF('Rekapitulace stavby'!E20="","",'Rekapitulace stavby'!E20)</f>
        <v>Ing. Jan Krupička</v>
      </c>
      <c r="I24" s="139" t="s">
        <v>29</v>
      </c>
      <c r="J24" s="138" t="str">
        <f>IF('Rekapitulace stavby'!AN20="","",'Rekapitulace stavby'!AN20)</f>
        <v/>
      </c>
      <c r="L24" s="40"/>
    </row>
    <row r="25" spans="2:12" s="1" customFormat="1" ht="6.95" customHeight="1">
      <c r="B25" s="40"/>
      <c r="I25" s="136"/>
      <c r="L25" s="40"/>
    </row>
    <row r="26" spans="2:12" s="1" customFormat="1" ht="12" customHeight="1">
      <c r="B26" s="40"/>
      <c r="D26" s="134" t="s">
        <v>36</v>
      </c>
      <c r="I26" s="136"/>
      <c r="L26" s="40"/>
    </row>
    <row r="27" spans="2:12" s="7" customFormat="1" ht="16.5" customHeight="1">
      <c r="B27" s="141"/>
      <c r="E27" s="142" t="s">
        <v>1</v>
      </c>
      <c r="F27" s="142"/>
      <c r="G27" s="142"/>
      <c r="H27" s="142"/>
      <c r="I27" s="143"/>
      <c r="L27" s="141"/>
    </row>
    <row r="28" spans="2:12" s="1" customFormat="1" ht="6.95" customHeight="1">
      <c r="B28" s="40"/>
      <c r="I28" s="136"/>
      <c r="L28" s="40"/>
    </row>
    <row r="29" spans="2:12" s="1" customFormat="1" ht="6.95" customHeight="1">
      <c r="B29" s="40"/>
      <c r="D29" s="75"/>
      <c r="E29" s="75"/>
      <c r="F29" s="75"/>
      <c r="G29" s="75"/>
      <c r="H29" s="75"/>
      <c r="I29" s="144"/>
      <c r="J29" s="75"/>
      <c r="K29" s="75"/>
      <c r="L29" s="40"/>
    </row>
    <row r="30" spans="2:12" s="1" customFormat="1" ht="25.4" customHeight="1">
      <c r="B30" s="40"/>
      <c r="D30" s="145" t="s">
        <v>37</v>
      </c>
      <c r="I30" s="136"/>
      <c r="J30" s="146">
        <f>ROUND(J122,2)</f>
        <v>0</v>
      </c>
      <c r="L30" s="40"/>
    </row>
    <row r="31" spans="2:12" s="1" customFormat="1" ht="6.95" customHeight="1">
      <c r="B31" s="40"/>
      <c r="D31" s="75"/>
      <c r="E31" s="75"/>
      <c r="F31" s="75"/>
      <c r="G31" s="75"/>
      <c r="H31" s="75"/>
      <c r="I31" s="144"/>
      <c r="J31" s="75"/>
      <c r="K31" s="75"/>
      <c r="L31" s="40"/>
    </row>
    <row r="32" spans="2:12" s="1" customFormat="1" ht="14.4" customHeight="1">
      <c r="B32" s="40"/>
      <c r="F32" s="147" t="s">
        <v>39</v>
      </c>
      <c r="I32" s="148" t="s">
        <v>38</v>
      </c>
      <c r="J32" s="147" t="s">
        <v>40</v>
      </c>
      <c r="L32" s="40"/>
    </row>
    <row r="33" spans="2:12" s="1" customFormat="1" ht="14.4" customHeight="1">
      <c r="B33" s="40"/>
      <c r="D33" s="149" t="s">
        <v>41</v>
      </c>
      <c r="E33" s="134" t="s">
        <v>42</v>
      </c>
      <c r="F33" s="150">
        <f>ROUND((SUM(BE122:BE215)),2)</f>
        <v>0</v>
      </c>
      <c r="I33" s="151">
        <v>0.21</v>
      </c>
      <c r="J33" s="150">
        <f>ROUND(((SUM(BE122:BE215))*I33),2)</f>
        <v>0</v>
      </c>
      <c r="L33" s="40"/>
    </row>
    <row r="34" spans="2:12" s="1" customFormat="1" ht="14.4" customHeight="1">
      <c r="B34" s="40"/>
      <c r="E34" s="134" t="s">
        <v>43</v>
      </c>
      <c r="F34" s="150">
        <f>ROUND((SUM(BF122:BF215)),2)</f>
        <v>0</v>
      </c>
      <c r="I34" s="151">
        <v>0.15</v>
      </c>
      <c r="J34" s="150">
        <f>ROUND(((SUM(BF122:BF215))*I34),2)</f>
        <v>0</v>
      </c>
      <c r="L34" s="40"/>
    </row>
    <row r="35" spans="2:12" s="1" customFormat="1" ht="14.4" customHeight="1" hidden="1">
      <c r="B35" s="40"/>
      <c r="E35" s="134" t="s">
        <v>44</v>
      </c>
      <c r="F35" s="150">
        <f>ROUND((SUM(BG122:BG215)),2)</f>
        <v>0</v>
      </c>
      <c r="I35" s="151">
        <v>0.21</v>
      </c>
      <c r="J35" s="150">
        <f>0</f>
        <v>0</v>
      </c>
      <c r="L35" s="40"/>
    </row>
    <row r="36" spans="2:12" s="1" customFormat="1" ht="14.4" customHeight="1" hidden="1">
      <c r="B36" s="40"/>
      <c r="E36" s="134" t="s">
        <v>45</v>
      </c>
      <c r="F36" s="150">
        <f>ROUND((SUM(BH122:BH215)),2)</f>
        <v>0</v>
      </c>
      <c r="I36" s="151">
        <v>0.15</v>
      </c>
      <c r="J36" s="150">
        <f>0</f>
        <v>0</v>
      </c>
      <c r="L36" s="40"/>
    </row>
    <row r="37" spans="2:12" s="1" customFormat="1" ht="14.4" customHeight="1" hidden="1">
      <c r="B37" s="40"/>
      <c r="E37" s="134" t="s">
        <v>46</v>
      </c>
      <c r="F37" s="150">
        <f>ROUND((SUM(BI122:BI215)),2)</f>
        <v>0</v>
      </c>
      <c r="I37" s="151">
        <v>0</v>
      </c>
      <c r="J37" s="150">
        <f>0</f>
        <v>0</v>
      </c>
      <c r="L37" s="40"/>
    </row>
    <row r="38" spans="2:12" s="1" customFormat="1" ht="6.95" customHeight="1">
      <c r="B38" s="40"/>
      <c r="I38" s="136"/>
      <c r="L38" s="40"/>
    </row>
    <row r="39" spans="2:12" s="1" customFormat="1" ht="25.4" customHeight="1">
      <c r="B39" s="40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7"/>
      <c r="J39" s="158">
        <f>SUM(J30:J37)</f>
        <v>0</v>
      </c>
      <c r="K39" s="159"/>
      <c r="L39" s="40"/>
    </row>
    <row r="40" spans="2:12" s="1" customFormat="1" ht="14.4" customHeight="1">
      <c r="B40" s="40"/>
      <c r="I40" s="136"/>
      <c r="L40" s="40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40"/>
      <c r="D50" s="160" t="s">
        <v>50</v>
      </c>
      <c r="E50" s="161"/>
      <c r="F50" s="161"/>
      <c r="G50" s="160" t="s">
        <v>51</v>
      </c>
      <c r="H50" s="161"/>
      <c r="I50" s="162"/>
      <c r="J50" s="161"/>
      <c r="K50" s="161"/>
      <c r="L50" s="4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40"/>
      <c r="D61" s="163" t="s">
        <v>52</v>
      </c>
      <c r="E61" s="164"/>
      <c r="F61" s="165" t="s">
        <v>53</v>
      </c>
      <c r="G61" s="163" t="s">
        <v>52</v>
      </c>
      <c r="H61" s="164"/>
      <c r="I61" s="166"/>
      <c r="J61" s="167" t="s">
        <v>53</v>
      </c>
      <c r="K61" s="164"/>
      <c r="L61" s="40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40"/>
      <c r="D65" s="160" t="s">
        <v>54</v>
      </c>
      <c r="E65" s="161"/>
      <c r="F65" s="161"/>
      <c r="G65" s="160" t="s">
        <v>55</v>
      </c>
      <c r="H65" s="161"/>
      <c r="I65" s="162"/>
      <c r="J65" s="161"/>
      <c r="K65" s="161"/>
      <c r="L65" s="40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40"/>
      <c r="D76" s="163" t="s">
        <v>52</v>
      </c>
      <c r="E76" s="164"/>
      <c r="F76" s="165" t="s">
        <v>53</v>
      </c>
      <c r="G76" s="163" t="s">
        <v>52</v>
      </c>
      <c r="H76" s="164"/>
      <c r="I76" s="166"/>
      <c r="J76" s="167" t="s">
        <v>53</v>
      </c>
      <c r="K76" s="164"/>
      <c r="L76" s="40"/>
    </row>
    <row r="77" spans="2:12" s="1" customFormat="1" ht="14.4" customHeight="1">
      <c r="B77" s="168"/>
      <c r="C77" s="169"/>
      <c r="D77" s="169"/>
      <c r="E77" s="169"/>
      <c r="F77" s="169"/>
      <c r="G77" s="169"/>
      <c r="H77" s="169"/>
      <c r="I77" s="170"/>
      <c r="J77" s="169"/>
      <c r="K77" s="169"/>
      <c r="L77" s="40"/>
    </row>
    <row r="81" spans="2:12" s="1" customFormat="1" ht="6.95" customHeight="1">
      <c r="B81" s="171"/>
      <c r="C81" s="172"/>
      <c r="D81" s="172"/>
      <c r="E81" s="172"/>
      <c r="F81" s="172"/>
      <c r="G81" s="172"/>
      <c r="H81" s="172"/>
      <c r="I81" s="173"/>
      <c r="J81" s="172"/>
      <c r="K81" s="172"/>
      <c r="L81" s="40"/>
    </row>
    <row r="82" spans="2:12" s="1" customFormat="1" ht="24.95" customHeight="1">
      <c r="B82" s="35"/>
      <c r="C82" s="20" t="s">
        <v>104</v>
      </c>
      <c r="D82" s="36"/>
      <c r="E82" s="36"/>
      <c r="F82" s="36"/>
      <c r="G82" s="36"/>
      <c r="H82" s="36"/>
      <c r="I82" s="136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6"/>
      <c r="J83" s="36"/>
      <c r="K83" s="36"/>
      <c r="L83" s="40"/>
    </row>
    <row r="84" spans="2:12" s="1" customFormat="1" ht="12" customHeight="1">
      <c r="B84" s="35"/>
      <c r="C84" s="29" t="s">
        <v>17</v>
      </c>
      <c r="D84" s="36"/>
      <c r="E84" s="36"/>
      <c r="F84" s="36"/>
      <c r="G84" s="36"/>
      <c r="H84" s="36"/>
      <c r="I84" s="136"/>
      <c r="J84" s="36"/>
      <c r="K84" s="36"/>
      <c r="L84" s="40"/>
    </row>
    <row r="85" spans="2:12" s="1" customFormat="1" ht="16.5" customHeight="1">
      <c r="B85" s="35"/>
      <c r="C85" s="36"/>
      <c r="D85" s="36"/>
      <c r="E85" s="174" t="str">
        <f>E7</f>
        <v>Cyklostezka ve Studénce</v>
      </c>
      <c r="F85" s="29"/>
      <c r="G85" s="29"/>
      <c r="H85" s="29"/>
      <c r="I85" s="136"/>
      <c r="J85" s="36"/>
      <c r="K85" s="36"/>
      <c r="L85" s="40"/>
    </row>
    <row r="86" spans="2:12" s="1" customFormat="1" ht="12" customHeight="1">
      <c r="B86" s="35"/>
      <c r="C86" s="29" t="s">
        <v>100</v>
      </c>
      <c r="D86" s="36"/>
      <c r="E86" s="36"/>
      <c r="F86" s="36"/>
      <c r="G86" s="36"/>
      <c r="H86" s="36"/>
      <c r="I86" s="136"/>
      <c r="J86" s="36"/>
      <c r="K86" s="36"/>
      <c r="L86" s="40"/>
    </row>
    <row r="87" spans="2:12" s="1" customFormat="1" ht="16.5" customHeight="1">
      <c r="B87" s="35"/>
      <c r="C87" s="36"/>
      <c r="D87" s="36"/>
      <c r="E87" s="68" t="str">
        <f>E9</f>
        <v>SO03B - Veřejné osvětlení, trasa na ul. Sjednocení až k nádraží ČD</v>
      </c>
      <c r="F87" s="36"/>
      <c r="G87" s="36"/>
      <c r="H87" s="36"/>
      <c r="I87" s="136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6"/>
      <c r="J88" s="36"/>
      <c r="K88" s="36"/>
      <c r="L88" s="40"/>
    </row>
    <row r="89" spans="2:12" s="1" customFormat="1" ht="12" customHeight="1">
      <c r="B89" s="35"/>
      <c r="C89" s="29" t="s">
        <v>21</v>
      </c>
      <c r="D89" s="36"/>
      <c r="E89" s="36"/>
      <c r="F89" s="24" t="str">
        <f>F12</f>
        <v xml:space="preserve"> </v>
      </c>
      <c r="G89" s="36"/>
      <c r="H89" s="36"/>
      <c r="I89" s="139" t="s">
        <v>23</v>
      </c>
      <c r="J89" s="71" t="str">
        <f>IF(J12="","",J12)</f>
        <v>27. 4. 2017</v>
      </c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6"/>
      <c r="J90" s="36"/>
      <c r="K90" s="36"/>
      <c r="L90" s="40"/>
    </row>
    <row r="91" spans="2:12" s="1" customFormat="1" ht="15.15" customHeight="1">
      <c r="B91" s="35"/>
      <c r="C91" s="29" t="s">
        <v>25</v>
      </c>
      <c r="D91" s="36"/>
      <c r="E91" s="36"/>
      <c r="F91" s="24" t="str">
        <f>E15</f>
        <v>Město Sudénka</v>
      </c>
      <c r="G91" s="36"/>
      <c r="H91" s="36"/>
      <c r="I91" s="139" t="s">
        <v>32</v>
      </c>
      <c r="J91" s="33" t="str">
        <f>E21</f>
        <v xml:space="preserve"> </v>
      </c>
      <c r="K91" s="36"/>
      <c r="L91" s="40"/>
    </row>
    <row r="92" spans="2:12" s="1" customFormat="1" ht="15.15" customHeight="1">
      <c r="B92" s="35"/>
      <c r="C92" s="29" t="s">
        <v>30</v>
      </c>
      <c r="D92" s="36"/>
      <c r="E92" s="36"/>
      <c r="F92" s="24" t="str">
        <f>IF(E18="","",E18)</f>
        <v>Vyplň údaj</v>
      </c>
      <c r="G92" s="36"/>
      <c r="H92" s="36"/>
      <c r="I92" s="139" t="s">
        <v>34</v>
      </c>
      <c r="J92" s="33" t="str">
        <f>E24</f>
        <v>Ing. Jan Krupička</v>
      </c>
      <c r="K92" s="36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6"/>
      <c r="J93" s="36"/>
      <c r="K93" s="36"/>
      <c r="L93" s="40"/>
    </row>
    <row r="94" spans="2:12" s="1" customFormat="1" ht="29.25" customHeight="1">
      <c r="B94" s="35"/>
      <c r="C94" s="175" t="s">
        <v>105</v>
      </c>
      <c r="D94" s="176"/>
      <c r="E94" s="176"/>
      <c r="F94" s="176"/>
      <c r="G94" s="176"/>
      <c r="H94" s="176"/>
      <c r="I94" s="177"/>
      <c r="J94" s="178" t="s">
        <v>106</v>
      </c>
      <c r="K94" s="176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6"/>
      <c r="J95" s="36"/>
      <c r="K95" s="36"/>
      <c r="L95" s="40"/>
    </row>
    <row r="96" spans="2:47" s="1" customFormat="1" ht="22.8" customHeight="1">
      <c r="B96" s="35"/>
      <c r="C96" s="179" t="s">
        <v>107</v>
      </c>
      <c r="D96" s="36"/>
      <c r="E96" s="36"/>
      <c r="F96" s="36"/>
      <c r="G96" s="36"/>
      <c r="H96" s="36"/>
      <c r="I96" s="136"/>
      <c r="J96" s="102">
        <f>J122</f>
        <v>0</v>
      </c>
      <c r="K96" s="36"/>
      <c r="L96" s="40"/>
      <c r="AU96" s="14" t="s">
        <v>108</v>
      </c>
    </row>
    <row r="97" spans="2:12" s="8" customFormat="1" ht="24.95" customHeight="1">
      <c r="B97" s="180"/>
      <c r="C97" s="181"/>
      <c r="D97" s="182" t="s">
        <v>488</v>
      </c>
      <c r="E97" s="183"/>
      <c r="F97" s="183"/>
      <c r="G97" s="183"/>
      <c r="H97" s="183"/>
      <c r="I97" s="184"/>
      <c r="J97" s="185">
        <f>J123</f>
        <v>0</v>
      </c>
      <c r="K97" s="181"/>
      <c r="L97" s="186"/>
    </row>
    <row r="98" spans="2:12" s="12" customFormat="1" ht="19.9" customHeight="1">
      <c r="B98" s="255"/>
      <c r="C98" s="256"/>
      <c r="D98" s="257" t="s">
        <v>489</v>
      </c>
      <c r="E98" s="258"/>
      <c r="F98" s="258"/>
      <c r="G98" s="258"/>
      <c r="H98" s="258"/>
      <c r="I98" s="259"/>
      <c r="J98" s="260">
        <f>J124</f>
        <v>0</v>
      </c>
      <c r="K98" s="256"/>
      <c r="L98" s="261"/>
    </row>
    <row r="99" spans="2:12" s="12" customFormat="1" ht="19.9" customHeight="1">
      <c r="B99" s="255"/>
      <c r="C99" s="256"/>
      <c r="D99" s="257" t="s">
        <v>490</v>
      </c>
      <c r="E99" s="258"/>
      <c r="F99" s="258"/>
      <c r="G99" s="258"/>
      <c r="H99" s="258"/>
      <c r="I99" s="259"/>
      <c r="J99" s="260">
        <f>J135</f>
        <v>0</v>
      </c>
      <c r="K99" s="256"/>
      <c r="L99" s="261"/>
    </row>
    <row r="100" spans="2:12" s="8" customFormat="1" ht="24.95" customHeight="1">
      <c r="B100" s="180"/>
      <c r="C100" s="181"/>
      <c r="D100" s="182" t="s">
        <v>493</v>
      </c>
      <c r="E100" s="183"/>
      <c r="F100" s="183"/>
      <c r="G100" s="183"/>
      <c r="H100" s="183"/>
      <c r="I100" s="184"/>
      <c r="J100" s="185">
        <f>J138</f>
        <v>0</v>
      </c>
      <c r="K100" s="181"/>
      <c r="L100" s="186"/>
    </row>
    <row r="101" spans="2:12" s="12" customFormat="1" ht="19.9" customHeight="1">
      <c r="B101" s="255"/>
      <c r="C101" s="256"/>
      <c r="D101" s="257" t="s">
        <v>494</v>
      </c>
      <c r="E101" s="258"/>
      <c r="F101" s="258"/>
      <c r="G101" s="258"/>
      <c r="H101" s="258"/>
      <c r="I101" s="259"/>
      <c r="J101" s="260">
        <f>J139</f>
        <v>0</v>
      </c>
      <c r="K101" s="256"/>
      <c r="L101" s="261"/>
    </row>
    <row r="102" spans="2:12" s="12" customFormat="1" ht="19.9" customHeight="1">
      <c r="B102" s="255"/>
      <c r="C102" s="256"/>
      <c r="D102" s="257" t="s">
        <v>495</v>
      </c>
      <c r="E102" s="258"/>
      <c r="F102" s="258"/>
      <c r="G102" s="258"/>
      <c r="H102" s="258"/>
      <c r="I102" s="259"/>
      <c r="J102" s="260">
        <f>J178</f>
        <v>0</v>
      </c>
      <c r="K102" s="256"/>
      <c r="L102" s="261"/>
    </row>
    <row r="103" spans="2:12" s="1" customFormat="1" ht="21.8" customHeight="1">
      <c r="B103" s="35"/>
      <c r="C103" s="36"/>
      <c r="D103" s="36"/>
      <c r="E103" s="36"/>
      <c r="F103" s="36"/>
      <c r="G103" s="36"/>
      <c r="H103" s="36"/>
      <c r="I103" s="136"/>
      <c r="J103" s="36"/>
      <c r="K103" s="36"/>
      <c r="L103" s="40"/>
    </row>
    <row r="104" spans="2:12" s="1" customFormat="1" ht="6.95" customHeight="1">
      <c r="B104" s="58"/>
      <c r="C104" s="59"/>
      <c r="D104" s="59"/>
      <c r="E104" s="59"/>
      <c r="F104" s="59"/>
      <c r="G104" s="59"/>
      <c r="H104" s="59"/>
      <c r="I104" s="170"/>
      <c r="J104" s="59"/>
      <c r="K104" s="59"/>
      <c r="L104" s="40"/>
    </row>
    <row r="108" spans="2:12" s="1" customFormat="1" ht="6.95" customHeight="1">
      <c r="B108" s="60"/>
      <c r="C108" s="61"/>
      <c r="D108" s="61"/>
      <c r="E108" s="61"/>
      <c r="F108" s="61"/>
      <c r="G108" s="61"/>
      <c r="H108" s="61"/>
      <c r="I108" s="173"/>
      <c r="J108" s="61"/>
      <c r="K108" s="61"/>
      <c r="L108" s="40"/>
    </row>
    <row r="109" spans="2:12" s="1" customFormat="1" ht="24.95" customHeight="1">
      <c r="B109" s="35"/>
      <c r="C109" s="20" t="s">
        <v>119</v>
      </c>
      <c r="D109" s="36"/>
      <c r="E109" s="36"/>
      <c r="F109" s="36"/>
      <c r="G109" s="36"/>
      <c r="H109" s="36"/>
      <c r="I109" s="136"/>
      <c r="J109" s="36"/>
      <c r="K109" s="36"/>
      <c r="L109" s="40"/>
    </row>
    <row r="110" spans="2:12" s="1" customFormat="1" ht="6.95" customHeight="1">
      <c r="B110" s="35"/>
      <c r="C110" s="36"/>
      <c r="D110" s="36"/>
      <c r="E110" s="36"/>
      <c r="F110" s="36"/>
      <c r="G110" s="36"/>
      <c r="H110" s="36"/>
      <c r="I110" s="136"/>
      <c r="J110" s="36"/>
      <c r="K110" s="36"/>
      <c r="L110" s="40"/>
    </row>
    <row r="111" spans="2:12" s="1" customFormat="1" ht="12" customHeight="1">
      <c r="B111" s="35"/>
      <c r="C111" s="29" t="s">
        <v>17</v>
      </c>
      <c r="D111" s="36"/>
      <c r="E111" s="36"/>
      <c r="F111" s="36"/>
      <c r="G111" s="36"/>
      <c r="H111" s="36"/>
      <c r="I111" s="136"/>
      <c r="J111" s="36"/>
      <c r="K111" s="36"/>
      <c r="L111" s="40"/>
    </row>
    <row r="112" spans="2:12" s="1" customFormat="1" ht="16.5" customHeight="1">
      <c r="B112" s="35"/>
      <c r="C112" s="36"/>
      <c r="D112" s="36"/>
      <c r="E112" s="174" t="str">
        <f>E7</f>
        <v>Cyklostezka ve Studénce</v>
      </c>
      <c r="F112" s="29"/>
      <c r="G112" s="29"/>
      <c r="H112" s="29"/>
      <c r="I112" s="136"/>
      <c r="J112" s="36"/>
      <c r="K112" s="36"/>
      <c r="L112" s="40"/>
    </row>
    <row r="113" spans="2:12" s="1" customFormat="1" ht="12" customHeight="1">
      <c r="B113" s="35"/>
      <c r="C113" s="29" t="s">
        <v>100</v>
      </c>
      <c r="D113" s="36"/>
      <c r="E113" s="36"/>
      <c r="F113" s="36"/>
      <c r="G113" s="36"/>
      <c r="H113" s="36"/>
      <c r="I113" s="136"/>
      <c r="J113" s="36"/>
      <c r="K113" s="36"/>
      <c r="L113" s="40"/>
    </row>
    <row r="114" spans="2:12" s="1" customFormat="1" ht="16.5" customHeight="1">
      <c r="B114" s="35"/>
      <c r="C114" s="36"/>
      <c r="D114" s="36"/>
      <c r="E114" s="68" t="str">
        <f>E9</f>
        <v>SO03B - Veřejné osvětlení, trasa na ul. Sjednocení až k nádraží ČD</v>
      </c>
      <c r="F114" s="36"/>
      <c r="G114" s="36"/>
      <c r="H114" s="36"/>
      <c r="I114" s="136"/>
      <c r="J114" s="36"/>
      <c r="K114" s="36"/>
      <c r="L114" s="40"/>
    </row>
    <row r="115" spans="2:12" s="1" customFormat="1" ht="6.95" customHeight="1">
      <c r="B115" s="35"/>
      <c r="C115" s="36"/>
      <c r="D115" s="36"/>
      <c r="E115" s="36"/>
      <c r="F115" s="36"/>
      <c r="G115" s="36"/>
      <c r="H115" s="36"/>
      <c r="I115" s="136"/>
      <c r="J115" s="36"/>
      <c r="K115" s="36"/>
      <c r="L115" s="40"/>
    </row>
    <row r="116" spans="2:12" s="1" customFormat="1" ht="12" customHeight="1">
      <c r="B116" s="35"/>
      <c r="C116" s="29" t="s">
        <v>21</v>
      </c>
      <c r="D116" s="36"/>
      <c r="E116" s="36"/>
      <c r="F116" s="24" t="str">
        <f>F12</f>
        <v xml:space="preserve"> </v>
      </c>
      <c r="G116" s="36"/>
      <c r="H116" s="36"/>
      <c r="I116" s="139" t="s">
        <v>23</v>
      </c>
      <c r="J116" s="71" t="str">
        <f>IF(J12="","",J12)</f>
        <v>27. 4. 2017</v>
      </c>
      <c r="K116" s="36"/>
      <c r="L116" s="40"/>
    </row>
    <row r="117" spans="2:12" s="1" customFormat="1" ht="6.95" customHeight="1">
      <c r="B117" s="35"/>
      <c r="C117" s="36"/>
      <c r="D117" s="36"/>
      <c r="E117" s="36"/>
      <c r="F117" s="36"/>
      <c r="G117" s="36"/>
      <c r="H117" s="36"/>
      <c r="I117" s="136"/>
      <c r="J117" s="36"/>
      <c r="K117" s="36"/>
      <c r="L117" s="40"/>
    </row>
    <row r="118" spans="2:12" s="1" customFormat="1" ht="15.15" customHeight="1">
      <c r="B118" s="35"/>
      <c r="C118" s="29" t="s">
        <v>25</v>
      </c>
      <c r="D118" s="36"/>
      <c r="E118" s="36"/>
      <c r="F118" s="24" t="str">
        <f>E15</f>
        <v>Město Sudénka</v>
      </c>
      <c r="G118" s="36"/>
      <c r="H118" s="36"/>
      <c r="I118" s="139" t="s">
        <v>32</v>
      </c>
      <c r="J118" s="33" t="str">
        <f>E21</f>
        <v xml:space="preserve"> </v>
      </c>
      <c r="K118" s="36"/>
      <c r="L118" s="40"/>
    </row>
    <row r="119" spans="2:12" s="1" customFormat="1" ht="15.15" customHeight="1">
      <c r="B119" s="35"/>
      <c r="C119" s="29" t="s">
        <v>30</v>
      </c>
      <c r="D119" s="36"/>
      <c r="E119" s="36"/>
      <c r="F119" s="24" t="str">
        <f>IF(E18="","",E18)</f>
        <v>Vyplň údaj</v>
      </c>
      <c r="G119" s="36"/>
      <c r="H119" s="36"/>
      <c r="I119" s="139" t="s">
        <v>34</v>
      </c>
      <c r="J119" s="33" t="str">
        <f>E24</f>
        <v>Ing. Jan Krupička</v>
      </c>
      <c r="K119" s="36"/>
      <c r="L119" s="40"/>
    </row>
    <row r="120" spans="2:12" s="1" customFormat="1" ht="10.3" customHeight="1">
      <c r="B120" s="35"/>
      <c r="C120" s="36"/>
      <c r="D120" s="36"/>
      <c r="E120" s="36"/>
      <c r="F120" s="36"/>
      <c r="G120" s="36"/>
      <c r="H120" s="36"/>
      <c r="I120" s="136"/>
      <c r="J120" s="36"/>
      <c r="K120" s="36"/>
      <c r="L120" s="40"/>
    </row>
    <row r="121" spans="2:20" s="9" customFormat="1" ht="29.25" customHeight="1">
      <c r="B121" s="187"/>
      <c r="C121" s="188" t="s">
        <v>120</v>
      </c>
      <c r="D121" s="189" t="s">
        <v>62</v>
      </c>
      <c r="E121" s="189" t="s">
        <v>58</v>
      </c>
      <c r="F121" s="189" t="s">
        <v>59</v>
      </c>
      <c r="G121" s="189" t="s">
        <v>121</v>
      </c>
      <c r="H121" s="189" t="s">
        <v>122</v>
      </c>
      <c r="I121" s="190" t="s">
        <v>123</v>
      </c>
      <c r="J121" s="191" t="s">
        <v>106</v>
      </c>
      <c r="K121" s="192" t="s">
        <v>124</v>
      </c>
      <c r="L121" s="193"/>
      <c r="M121" s="92" t="s">
        <v>1</v>
      </c>
      <c r="N121" s="93" t="s">
        <v>41</v>
      </c>
      <c r="O121" s="93" t="s">
        <v>125</v>
      </c>
      <c r="P121" s="93" t="s">
        <v>126</v>
      </c>
      <c r="Q121" s="93" t="s">
        <v>127</v>
      </c>
      <c r="R121" s="93" t="s">
        <v>128</v>
      </c>
      <c r="S121" s="93" t="s">
        <v>129</v>
      </c>
      <c r="T121" s="94" t="s">
        <v>130</v>
      </c>
    </row>
    <row r="122" spans="2:63" s="1" customFormat="1" ht="22.8" customHeight="1">
      <c r="B122" s="35"/>
      <c r="C122" s="99" t="s">
        <v>131</v>
      </c>
      <c r="D122" s="36"/>
      <c r="E122" s="36"/>
      <c r="F122" s="36"/>
      <c r="G122" s="36"/>
      <c r="H122" s="36"/>
      <c r="I122" s="136"/>
      <c r="J122" s="194">
        <f>BK122</f>
        <v>0</v>
      </c>
      <c r="K122" s="36"/>
      <c r="L122" s="40"/>
      <c r="M122" s="95"/>
      <c r="N122" s="96"/>
      <c r="O122" s="96"/>
      <c r="P122" s="195">
        <f>P123+P138</f>
        <v>0</v>
      </c>
      <c r="Q122" s="96"/>
      <c r="R122" s="195">
        <f>R123+R138</f>
        <v>155.57186776</v>
      </c>
      <c r="S122" s="96"/>
      <c r="T122" s="196">
        <f>T123+T138</f>
        <v>0</v>
      </c>
      <c r="AT122" s="14" t="s">
        <v>76</v>
      </c>
      <c r="AU122" s="14" t="s">
        <v>108</v>
      </c>
      <c r="BK122" s="197">
        <f>BK123+BK138</f>
        <v>0</v>
      </c>
    </row>
    <row r="123" spans="2:63" s="10" customFormat="1" ht="25.9" customHeight="1">
      <c r="B123" s="198"/>
      <c r="C123" s="199"/>
      <c r="D123" s="200" t="s">
        <v>76</v>
      </c>
      <c r="E123" s="201" t="s">
        <v>496</v>
      </c>
      <c r="F123" s="201" t="s">
        <v>497</v>
      </c>
      <c r="G123" s="199"/>
      <c r="H123" s="199"/>
      <c r="I123" s="202"/>
      <c r="J123" s="203">
        <f>BK123</f>
        <v>0</v>
      </c>
      <c r="K123" s="199"/>
      <c r="L123" s="204"/>
      <c r="M123" s="205"/>
      <c r="N123" s="206"/>
      <c r="O123" s="206"/>
      <c r="P123" s="207">
        <f>P124+P135</f>
        <v>0</v>
      </c>
      <c r="Q123" s="206"/>
      <c r="R123" s="207">
        <f>R124+R135</f>
        <v>0.15686600000000003</v>
      </c>
      <c r="S123" s="206"/>
      <c r="T123" s="208">
        <f>T124+T135</f>
        <v>0</v>
      </c>
      <c r="AR123" s="209" t="s">
        <v>84</v>
      </c>
      <c r="AT123" s="210" t="s">
        <v>76</v>
      </c>
      <c r="AU123" s="210" t="s">
        <v>16</v>
      </c>
      <c r="AY123" s="209" t="s">
        <v>133</v>
      </c>
      <c r="BK123" s="211">
        <f>BK124+BK135</f>
        <v>0</v>
      </c>
    </row>
    <row r="124" spans="2:63" s="10" customFormat="1" ht="22.8" customHeight="1">
      <c r="B124" s="198"/>
      <c r="C124" s="199"/>
      <c r="D124" s="200" t="s">
        <v>76</v>
      </c>
      <c r="E124" s="262" t="s">
        <v>84</v>
      </c>
      <c r="F124" s="262" t="s">
        <v>498</v>
      </c>
      <c r="G124" s="199"/>
      <c r="H124" s="199"/>
      <c r="I124" s="202"/>
      <c r="J124" s="263">
        <f>BK124</f>
        <v>0</v>
      </c>
      <c r="K124" s="199"/>
      <c r="L124" s="204"/>
      <c r="M124" s="205"/>
      <c r="N124" s="206"/>
      <c r="O124" s="206"/>
      <c r="P124" s="207">
        <f>SUM(P125:P134)</f>
        <v>0</v>
      </c>
      <c r="Q124" s="206"/>
      <c r="R124" s="207">
        <f>SUM(R125:R134)</f>
        <v>0.15686600000000003</v>
      </c>
      <c r="S124" s="206"/>
      <c r="T124" s="208">
        <f>SUM(T125:T134)</f>
        <v>0</v>
      </c>
      <c r="AR124" s="209" t="s">
        <v>84</v>
      </c>
      <c r="AT124" s="210" t="s">
        <v>76</v>
      </c>
      <c r="AU124" s="210" t="s">
        <v>84</v>
      </c>
      <c r="AY124" s="209" t="s">
        <v>133</v>
      </c>
      <c r="BK124" s="211">
        <f>SUM(BK125:BK134)</f>
        <v>0</v>
      </c>
    </row>
    <row r="125" spans="2:65" s="1" customFormat="1" ht="24" customHeight="1">
      <c r="B125" s="35"/>
      <c r="C125" s="212" t="s">
        <v>84</v>
      </c>
      <c r="D125" s="212" t="s">
        <v>135</v>
      </c>
      <c r="E125" s="213" t="s">
        <v>499</v>
      </c>
      <c r="F125" s="214" t="s">
        <v>500</v>
      </c>
      <c r="G125" s="215" t="s">
        <v>229</v>
      </c>
      <c r="H125" s="216">
        <v>70</v>
      </c>
      <c r="I125" s="217"/>
      <c r="J125" s="218">
        <f>ROUND(I125*H125,2)</f>
        <v>0</v>
      </c>
      <c r="K125" s="214" t="s">
        <v>1</v>
      </c>
      <c r="L125" s="40"/>
      <c r="M125" s="219" t="s">
        <v>1</v>
      </c>
      <c r="N125" s="220" t="s">
        <v>42</v>
      </c>
      <c r="O125" s="83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AR125" s="223" t="s">
        <v>139</v>
      </c>
      <c r="AT125" s="223" t="s">
        <v>135</v>
      </c>
      <c r="AU125" s="223" t="s">
        <v>86</v>
      </c>
      <c r="AY125" s="14" t="s">
        <v>133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4" t="s">
        <v>84</v>
      </c>
      <c r="BK125" s="224">
        <f>ROUND(I125*H125,2)</f>
        <v>0</v>
      </c>
      <c r="BL125" s="14" t="s">
        <v>139</v>
      </c>
      <c r="BM125" s="223" t="s">
        <v>795</v>
      </c>
    </row>
    <row r="126" spans="2:65" s="1" customFormat="1" ht="16.5" customHeight="1">
      <c r="B126" s="35"/>
      <c r="C126" s="212" t="s">
        <v>86</v>
      </c>
      <c r="D126" s="212" t="s">
        <v>135</v>
      </c>
      <c r="E126" s="213" t="s">
        <v>502</v>
      </c>
      <c r="F126" s="214" t="s">
        <v>503</v>
      </c>
      <c r="G126" s="215" t="s">
        <v>223</v>
      </c>
      <c r="H126" s="216">
        <v>260</v>
      </c>
      <c r="I126" s="217"/>
      <c r="J126" s="218">
        <f>ROUND(I126*H126,2)</f>
        <v>0</v>
      </c>
      <c r="K126" s="214" t="s">
        <v>1</v>
      </c>
      <c r="L126" s="40"/>
      <c r="M126" s="219" t="s">
        <v>1</v>
      </c>
      <c r="N126" s="220" t="s">
        <v>42</v>
      </c>
      <c r="O126" s="83"/>
      <c r="P126" s="221">
        <f>O126*H126</f>
        <v>0</v>
      </c>
      <c r="Q126" s="221">
        <v>0.00055</v>
      </c>
      <c r="R126" s="221">
        <f>Q126*H126</f>
        <v>0.14300000000000002</v>
      </c>
      <c r="S126" s="221">
        <v>0</v>
      </c>
      <c r="T126" s="222">
        <f>S126*H126</f>
        <v>0</v>
      </c>
      <c r="AR126" s="223" t="s">
        <v>139</v>
      </c>
      <c r="AT126" s="223" t="s">
        <v>135</v>
      </c>
      <c r="AU126" s="223" t="s">
        <v>86</v>
      </c>
      <c r="AY126" s="14" t="s">
        <v>133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4" t="s">
        <v>84</v>
      </c>
      <c r="BK126" s="224">
        <f>ROUND(I126*H126,2)</f>
        <v>0</v>
      </c>
      <c r="BL126" s="14" t="s">
        <v>139</v>
      </c>
      <c r="BM126" s="223" t="s">
        <v>796</v>
      </c>
    </row>
    <row r="127" spans="2:65" s="1" customFormat="1" ht="16.5" customHeight="1">
      <c r="B127" s="35"/>
      <c r="C127" s="237" t="s">
        <v>147</v>
      </c>
      <c r="D127" s="237" t="s">
        <v>414</v>
      </c>
      <c r="E127" s="238" t="s">
        <v>505</v>
      </c>
      <c r="F127" s="239" t="s">
        <v>506</v>
      </c>
      <c r="G127" s="240" t="s">
        <v>336</v>
      </c>
      <c r="H127" s="241">
        <v>1.3</v>
      </c>
      <c r="I127" s="242"/>
      <c r="J127" s="243">
        <f>ROUND(I127*H127,2)</f>
        <v>0</v>
      </c>
      <c r="K127" s="239" t="s">
        <v>1</v>
      </c>
      <c r="L127" s="244"/>
      <c r="M127" s="245" t="s">
        <v>1</v>
      </c>
      <c r="N127" s="246" t="s">
        <v>42</v>
      </c>
      <c r="O127" s="83"/>
      <c r="P127" s="221">
        <f>O127*H127</f>
        <v>0</v>
      </c>
      <c r="Q127" s="221">
        <v>2E-05</v>
      </c>
      <c r="R127" s="221">
        <f>Q127*H127</f>
        <v>2.6000000000000002E-05</v>
      </c>
      <c r="S127" s="221">
        <v>0</v>
      </c>
      <c r="T127" s="222">
        <f>S127*H127</f>
        <v>0</v>
      </c>
      <c r="AR127" s="223" t="s">
        <v>163</v>
      </c>
      <c r="AT127" s="223" t="s">
        <v>414</v>
      </c>
      <c r="AU127" s="223" t="s">
        <v>86</v>
      </c>
      <c r="AY127" s="14" t="s">
        <v>133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4" t="s">
        <v>84</v>
      </c>
      <c r="BK127" s="224">
        <f>ROUND(I127*H127,2)</f>
        <v>0</v>
      </c>
      <c r="BL127" s="14" t="s">
        <v>139</v>
      </c>
      <c r="BM127" s="223" t="s">
        <v>797</v>
      </c>
    </row>
    <row r="128" spans="2:65" s="1" customFormat="1" ht="16.5" customHeight="1">
      <c r="B128" s="35"/>
      <c r="C128" s="212" t="s">
        <v>139</v>
      </c>
      <c r="D128" s="212" t="s">
        <v>135</v>
      </c>
      <c r="E128" s="213" t="s">
        <v>508</v>
      </c>
      <c r="F128" s="214" t="s">
        <v>509</v>
      </c>
      <c r="G128" s="215" t="s">
        <v>223</v>
      </c>
      <c r="H128" s="216">
        <v>260</v>
      </c>
      <c r="I128" s="217"/>
      <c r="J128" s="218">
        <f>ROUND(I128*H128,2)</f>
        <v>0</v>
      </c>
      <c r="K128" s="214" t="s">
        <v>1</v>
      </c>
      <c r="L128" s="40"/>
      <c r="M128" s="219" t="s">
        <v>1</v>
      </c>
      <c r="N128" s="220" t="s">
        <v>42</v>
      </c>
      <c r="O128" s="83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AR128" s="223" t="s">
        <v>139</v>
      </c>
      <c r="AT128" s="223" t="s">
        <v>135</v>
      </c>
      <c r="AU128" s="223" t="s">
        <v>86</v>
      </c>
      <c r="AY128" s="14" t="s">
        <v>133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4" t="s">
        <v>84</v>
      </c>
      <c r="BK128" s="224">
        <f>ROUND(I128*H128,2)</f>
        <v>0</v>
      </c>
      <c r="BL128" s="14" t="s">
        <v>139</v>
      </c>
      <c r="BM128" s="223" t="s">
        <v>798</v>
      </c>
    </row>
    <row r="129" spans="2:65" s="1" customFormat="1" ht="24" customHeight="1">
      <c r="B129" s="35"/>
      <c r="C129" s="212" t="s">
        <v>280</v>
      </c>
      <c r="D129" s="212" t="s">
        <v>135</v>
      </c>
      <c r="E129" s="213" t="s">
        <v>511</v>
      </c>
      <c r="F129" s="214" t="s">
        <v>512</v>
      </c>
      <c r="G129" s="215" t="s">
        <v>176</v>
      </c>
      <c r="H129" s="216">
        <v>10</v>
      </c>
      <c r="I129" s="217"/>
      <c r="J129" s="218">
        <f>ROUND(I129*H129,2)</f>
        <v>0</v>
      </c>
      <c r="K129" s="214" t="s">
        <v>1</v>
      </c>
      <c r="L129" s="40"/>
      <c r="M129" s="219" t="s">
        <v>1</v>
      </c>
      <c r="N129" s="220" t="s">
        <v>42</v>
      </c>
      <c r="O129" s="83"/>
      <c r="P129" s="221">
        <f>O129*H129</f>
        <v>0</v>
      </c>
      <c r="Q129" s="221">
        <v>0.001</v>
      </c>
      <c r="R129" s="221">
        <f>Q129*H129</f>
        <v>0.01</v>
      </c>
      <c r="S129" s="221">
        <v>0</v>
      </c>
      <c r="T129" s="222">
        <f>S129*H129</f>
        <v>0</v>
      </c>
      <c r="AR129" s="223" t="s">
        <v>139</v>
      </c>
      <c r="AT129" s="223" t="s">
        <v>135</v>
      </c>
      <c r="AU129" s="223" t="s">
        <v>86</v>
      </c>
      <c r="AY129" s="14" t="s">
        <v>133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4" t="s">
        <v>84</v>
      </c>
      <c r="BK129" s="224">
        <f>ROUND(I129*H129,2)</f>
        <v>0</v>
      </c>
      <c r="BL129" s="14" t="s">
        <v>139</v>
      </c>
      <c r="BM129" s="223" t="s">
        <v>799</v>
      </c>
    </row>
    <row r="130" spans="2:65" s="1" customFormat="1" ht="16.5" customHeight="1">
      <c r="B130" s="35"/>
      <c r="C130" s="237" t="s">
        <v>431</v>
      </c>
      <c r="D130" s="237" t="s">
        <v>414</v>
      </c>
      <c r="E130" s="238" t="s">
        <v>355</v>
      </c>
      <c r="F130" s="239" t="s">
        <v>514</v>
      </c>
      <c r="G130" s="240" t="s">
        <v>336</v>
      </c>
      <c r="H130" s="241">
        <v>5</v>
      </c>
      <c r="I130" s="242"/>
      <c r="J130" s="243">
        <f>ROUND(I130*H130,2)</f>
        <v>0</v>
      </c>
      <c r="K130" s="239" t="s">
        <v>1</v>
      </c>
      <c r="L130" s="244"/>
      <c r="M130" s="245" t="s">
        <v>1</v>
      </c>
      <c r="N130" s="246" t="s">
        <v>42</v>
      </c>
      <c r="O130" s="83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AR130" s="223" t="s">
        <v>163</v>
      </c>
      <c r="AT130" s="223" t="s">
        <v>414</v>
      </c>
      <c r="AU130" s="223" t="s">
        <v>86</v>
      </c>
      <c r="AY130" s="14" t="s">
        <v>133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4" t="s">
        <v>84</v>
      </c>
      <c r="BK130" s="224">
        <f>ROUND(I130*H130,2)</f>
        <v>0</v>
      </c>
      <c r="BL130" s="14" t="s">
        <v>139</v>
      </c>
      <c r="BM130" s="223" t="s">
        <v>800</v>
      </c>
    </row>
    <row r="131" spans="2:65" s="1" customFormat="1" ht="24" customHeight="1">
      <c r="B131" s="35"/>
      <c r="C131" s="212" t="s">
        <v>445</v>
      </c>
      <c r="D131" s="212" t="s">
        <v>135</v>
      </c>
      <c r="E131" s="213" t="s">
        <v>516</v>
      </c>
      <c r="F131" s="214" t="s">
        <v>517</v>
      </c>
      <c r="G131" s="215" t="s">
        <v>176</v>
      </c>
      <c r="H131" s="216">
        <v>10</v>
      </c>
      <c r="I131" s="217"/>
      <c r="J131" s="218">
        <f>ROUND(I131*H131,2)</f>
        <v>0</v>
      </c>
      <c r="K131" s="214" t="s">
        <v>1</v>
      </c>
      <c r="L131" s="40"/>
      <c r="M131" s="219" t="s">
        <v>1</v>
      </c>
      <c r="N131" s="220" t="s">
        <v>42</v>
      </c>
      <c r="O131" s="83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AR131" s="223" t="s">
        <v>139</v>
      </c>
      <c r="AT131" s="223" t="s">
        <v>135</v>
      </c>
      <c r="AU131" s="223" t="s">
        <v>86</v>
      </c>
      <c r="AY131" s="14" t="s">
        <v>133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4" t="s">
        <v>84</v>
      </c>
      <c r="BK131" s="224">
        <f>ROUND(I131*H131,2)</f>
        <v>0</v>
      </c>
      <c r="BL131" s="14" t="s">
        <v>139</v>
      </c>
      <c r="BM131" s="223" t="s">
        <v>801</v>
      </c>
    </row>
    <row r="132" spans="2:65" s="1" customFormat="1" ht="16.5" customHeight="1">
      <c r="B132" s="35"/>
      <c r="C132" s="212" t="s">
        <v>163</v>
      </c>
      <c r="D132" s="212" t="s">
        <v>135</v>
      </c>
      <c r="E132" s="213" t="s">
        <v>519</v>
      </c>
      <c r="F132" s="214" t="s">
        <v>520</v>
      </c>
      <c r="G132" s="215" t="s">
        <v>176</v>
      </c>
      <c r="H132" s="216">
        <v>6</v>
      </c>
      <c r="I132" s="217"/>
      <c r="J132" s="218">
        <f>ROUND(I132*H132,2)</f>
        <v>0</v>
      </c>
      <c r="K132" s="214" t="s">
        <v>1</v>
      </c>
      <c r="L132" s="40"/>
      <c r="M132" s="219" t="s">
        <v>1</v>
      </c>
      <c r="N132" s="220" t="s">
        <v>42</v>
      </c>
      <c r="O132" s="83"/>
      <c r="P132" s="221">
        <f>O132*H132</f>
        <v>0</v>
      </c>
      <c r="Q132" s="221">
        <v>0.00064</v>
      </c>
      <c r="R132" s="221">
        <f>Q132*H132</f>
        <v>0.0038400000000000005</v>
      </c>
      <c r="S132" s="221">
        <v>0</v>
      </c>
      <c r="T132" s="222">
        <f>S132*H132</f>
        <v>0</v>
      </c>
      <c r="AR132" s="223" t="s">
        <v>139</v>
      </c>
      <c r="AT132" s="223" t="s">
        <v>135</v>
      </c>
      <c r="AU132" s="223" t="s">
        <v>86</v>
      </c>
      <c r="AY132" s="14" t="s">
        <v>133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4" t="s">
        <v>84</v>
      </c>
      <c r="BK132" s="224">
        <f>ROUND(I132*H132,2)</f>
        <v>0</v>
      </c>
      <c r="BL132" s="14" t="s">
        <v>139</v>
      </c>
      <c r="BM132" s="223" t="s">
        <v>802</v>
      </c>
    </row>
    <row r="133" spans="2:65" s="1" customFormat="1" ht="16.5" customHeight="1">
      <c r="B133" s="35"/>
      <c r="C133" s="237" t="s">
        <v>476</v>
      </c>
      <c r="D133" s="237" t="s">
        <v>414</v>
      </c>
      <c r="E133" s="238" t="s">
        <v>522</v>
      </c>
      <c r="F133" s="239" t="s">
        <v>523</v>
      </c>
      <c r="G133" s="240" t="s">
        <v>336</v>
      </c>
      <c r="H133" s="241">
        <v>3</v>
      </c>
      <c r="I133" s="242"/>
      <c r="J133" s="243">
        <f>ROUND(I133*H133,2)</f>
        <v>0</v>
      </c>
      <c r="K133" s="239" t="s">
        <v>1</v>
      </c>
      <c r="L133" s="244"/>
      <c r="M133" s="245" t="s">
        <v>1</v>
      </c>
      <c r="N133" s="246" t="s">
        <v>42</v>
      </c>
      <c r="O133" s="83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AR133" s="223" t="s">
        <v>163</v>
      </c>
      <c r="AT133" s="223" t="s">
        <v>414</v>
      </c>
      <c r="AU133" s="223" t="s">
        <v>86</v>
      </c>
      <c r="AY133" s="14" t="s">
        <v>133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4" t="s">
        <v>84</v>
      </c>
      <c r="BK133" s="224">
        <f>ROUND(I133*H133,2)</f>
        <v>0</v>
      </c>
      <c r="BL133" s="14" t="s">
        <v>139</v>
      </c>
      <c r="BM133" s="223" t="s">
        <v>803</v>
      </c>
    </row>
    <row r="134" spans="2:65" s="1" customFormat="1" ht="24" customHeight="1">
      <c r="B134" s="35"/>
      <c r="C134" s="212" t="s">
        <v>480</v>
      </c>
      <c r="D134" s="212" t="s">
        <v>135</v>
      </c>
      <c r="E134" s="213" t="s">
        <v>525</v>
      </c>
      <c r="F134" s="214" t="s">
        <v>526</v>
      </c>
      <c r="G134" s="215" t="s">
        <v>176</v>
      </c>
      <c r="H134" s="216">
        <v>6</v>
      </c>
      <c r="I134" s="217"/>
      <c r="J134" s="218">
        <f>ROUND(I134*H134,2)</f>
        <v>0</v>
      </c>
      <c r="K134" s="214" t="s">
        <v>1</v>
      </c>
      <c r="L134" s="40"/>
      <c r="M134" s="219" t="s">
        <v>1</v>
      </c>
      <c r="N134" s="220" t="s">
        <v>42</v>
      </c>
      <c r="O134" s="83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AR134" s="223" t="s">
        <v>139</v>
      </c>
      <c r="AT134" s="223" t="s">
        <v>135</v>
      </c>
      <c r="AU134" s="223" t="s">
        <v>86</v>
      </c>
      <c r="AY134" s="14" t="s">
        <v>133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4" t="s">
        <v>84</v>
      </c>
      <c r="BK134" s="224">
        <f>ROUND(I134*H134,2)</f>
        <v>0</v>
      </c>
      <c r="BL134" s="14" t="s">
        <v>139</v>
      </c>
      <c r="BM134" s="223" t="s">
        <v>804</v>
      </c>
    </row>
    <row r="135" spans="2:63" s="10" customFormat="1" ht="22.8" customHeight="1">
      <c r="B135" s="198"/>
      <c r="C135" s="199"/>
      <c r="D135" s="200" t="s">
        <v>76</v>
      </c>
      <c r="E135" s="262" t="s">
        <v>528</v>
      </c>
      <c r="F135" s="262" t="s">
        <v>529</v>
      </c>
      <c r="G135" s="199"/>
      <c r="H135" s="199"/>
      <c r="I135" s="202"/>
      <c r="J135" s="263">
        <f>BK135</f>
        <v>0</v>
      </c>
      <c r="K135" s="199"/>
      <c r="L135" s="204"/>
      <c r="M135" s="205"/>
      <c r="N135" s="206"/>
      <c r="O135" s="206"/>
      <c r="P135" s="207">
        <f>SUM(P136:P137)</f>
        <v>0</v>
      </c>
      <c r="Q135" s="206"/>
      <c r="R135" s="207">
        <f>SUM(R136:R137)</f>
        <v>0</v>
      </c>
      <c r="S135" s="206"/>
      <c r="T135" s="208">
        <f>SUM(T136:T137)</f>
        <v>0</v>
      </c>
      <c r="AR135" s="209" t="s">
        <v>84</v>
      </c>
      <c r="AT135" s="210" t="s">
        <v>76</v>
      </c>
      <c r="AU135" s="210" t="s">
        <v>84</v>
      </c>
      <c r="AY135" s="209" t="s">
        <v>133</v>
      </c>
      <c r="BK135" s="211">
        <f>SUM(BK136:BK137)</f>
        <v>0</v>
      </c>
    </row>
    <row r="136" spans="2:65" s="1" customFormat="1" ht="24" customHeight="1">
      <c r="B136" s="35"/>
      <c r="C136" s="212" t="s">
        <v>213</v>
      </c>
      <c r="D136" s="212" t="s">
        <v>135</v>
      </c>
      <c r="E136" s="213" t="s">
        <v>530</v>
      </c>
      <c r="F136" s="214" t="s">
        <v>531</v>
      </c>
      <c r="G136" s="215" t="s">
        <v>229</v>
      </c>
      <c r="H136" s="216">
        <v>5</v>
      </c>
      <c r="I136" s="217"/>
      <c r="J136" s="218">
        <f>ROUND(I136*H136,2)</f>
        <v>0</v>
      </c>
      <c r="K136" s="214" t="s">
        <v>1</v>
      </c>
      <c r="L136" s="40"/>
      <c r="M136" s="219" t="s">
        <v>1</v>
      </c>
      <c r="N136" s="220" t="s">
        <v>42</v>
      </c>
      <c r="O136" s="83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AR136" s="223" t="s">
        <v>139</v>
      </c>
      <c r="AT136" s="223" t="s">
        <v>135</v>
      </c>
      <c r="AU136" s="223" t="s">
        <v>86</v>
      </c>
      <c r="AY136" s="14" t="s">
        <v>133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4" t="s">
        <v>84</v>
      </c>
      <c r="BK136" s="224">
        <f>ROUND(I136*H136,2)</f>
        <v>0</v>
      </c>
      <c r="BL136" s="14" t="s">
        <v>139</v>
      </c>
      <c r="BM136" s="223" t="s">
        <v>805</v>
      </c>
    </row>
    <row r="137" spans="2:65" s="1" customFormat="1" ht="24" customHeight="1">
      <c r="B137" s="35"/>
      <c r="C137" s="212" t="s">
        <v>533</v>
      </c>
      <c r="D137" s="212" t="s">
        <v>135</v>
      </c>
      <c r="E137" s="213" t="s">
        <v>534</v>
      </c>
      <c r="F137" s="214" t="s">
        <v>535</v>
      </c>
      <c r="G137" s="215" t="s">
        <v>229</v>
      </c>
      <c r="H137" s="216">
        <v>1</v>
      </c>
      <c r="I137" s="217"/>
      <c r="J137" s="218">
        <f>ROUND(I137*H137,2)</f>
        <v>0</v>
      </c>
      <c r="K137" s="214" t="s">
        <v>1</v>
      </c>
      <c r="L137" s="40"/>
      <c r="M137" s="219" t="s">
        <v>1</v>
      </c>
      <c r="N137" s="220" t="s">
        <v>42</v>
      </c>
      <c r="O137" s="83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AR137" s="223" t="s">
        <v>139</v>
      </c>
      <c r="AT137" s="223" t="s">
        <v>135</v>
      </c>
      <c r="AU137" s="223" t="s">
        <v>86</v>
      </c>
      <c r="AY137" s="14" t="s">
        <v>133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4" t="s">
        <v>84</v>
      </c>
      <c r="BK137" s="224">
        <f>ROUND(I137*H137,2)</f>
        <v>0</v>
      </c>
      <c r="BL137" s="14" t="s">
        <v>139</v>
      </c>
      <c r="BM137" s="223" t="s">
        <v>806</v>
      </c>
    </row>
    <row r="138" spans="2:63" s="10" customFormat="1" ht="25.9" customHeight="1">
      <c r="B138" s="198"/>
      <c r="C138" s="199"/>
      <c r="D138" s="200" t="s">
        <v>76</v>
      </c>
      <c r="E138" s="201" t="s">
        <v>414</v>
      </c>
      <c r="F138" s="201" t="s">
        <v>567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P139+P178</f>
        <v>0</v>
      </c>
      <c r="Q138" s="206"/>
      <c r="R138" s="207">
        <f>R139+R178</f>
        <v>155.41500176</v>
      </c>
      <c r="S138" s="206"/>
      <c r="T138" s="208">
        <f>T139+T178</f>
        <v>0</v>
      </c>
      <c r="AR138" s="209" t="s">
        <v>147</v>
      </c>
      <c r="AT138" s="210" t="s">
        <v>76</v>
      </c>
      <c r="AU138" s="210" t="s">
        <v>16</v>
      </c>
      <c r="AY138" s="209" t="s">
        <v>133</v>
      </c>
      <c r="BK138" s="211">
        <f>BK139+BK178</f>
        <v>0</v>
      </c>
    </row>
    <row r="139" spans="2:63" s="10" customFormat="1" ht="22.8" customHeight="1">
      <c r="B139" s="198"/>
      <c r="C139" s="199"/>
      <c r="D139" s="200" t="s">
        <v>76</v>
      </c>
      <c r="E139" s="262" t="s">
        <v>568</v>
      </c>
      <c r="F139" s="262" t="s">
        <v>569</v>
      </c>
      <c r="G139" s="199"/>
      <c r="H139" s="199"/>
      <c r="I139" s="202"/>
      <c r="J139" s="263">
        <f>BK139</f>
        <v>0</v>
      </c>
      <c r="K139" s="199"/>
      <c r="L139" s="204"/>
      <c r="M139" s="205"/>
      <c r="N139" s="206"/>
      <c r="O139" s="206"/>
      <c r="P139" s="207">
        <f>SUM(P140:P177)</f>
        <v>0</v>
      </c>
      <c r="Q139" s="206"/>
      <c r="R139" s="207">
        <f>SUM(R140:R177)</f>
        <v>48.03142999999999</v>
      </c>
      <c r="S139" s="206"/>
      <c r="T139" s="208">
        <f>SUM(T140:T177)</f>
        <v>0</v>
      </c>
      <c r="AR139" s="209" t="s">
        <v>147</v>
      </c>
      <c r="AT139" s="210" t="s">
        <v>76</v>
      </c>
      <c r="AU139" s="210" t="s">
        <v>84</v>
      </c>
      <c r="AY139" s="209" t="s">
        <v>133</v>
      </c>
      <c r="BK139" s="211">
        <f>SUM(BK140:BK177)</f>
        <v>0</v>
      </c>
    </row>
    <row r="140" spans="2:65" s="1" customFormat="1" ht="24" customHeight="1">
      <c r="B140" s="35"/>
      <c r="C140" s="212" t="s">
        <v>541</v>
      </c>
      <c r="D140" s="212" t="s">
        <v>135</v>
      </c>
      <c r="E140" s="213" t="s">
        <v>570</v>
      </c>
      <c r="F140" s="214" t="s">
        <v>571</v>
      </c>
      <c r="G140" s="215" t="s">
        <v>223</v>
      </c>
      <c r="H140" s="216">
        <v>70</v>
      </c>
      <c r="I140" s="217"/>
      <c r="J140" s="218">
        <f>ROUND(I140*H140,2)</f>
        <v>0</v>
      </c>
      <c r="K140" s="214" t="s">
        <v>1</v>
      </c>
      <c r="L140" s="40"/>
      <c r="M140" s="219" t="s">
        <v>1</v>
      </c>
      <c r="N140" s="220" t="s">
        <v>42</v>
      </c>
      <c r="O140" s="83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AR140" s="223" t="s">
        <v>215</v>
      </c>
      <c r="AT140" s="223" t="s">
        <v>135</v>
      </c>
      <c r="AU140" s="223" t="s">
        <v>86</v>
      </c>
      <c r="AY140" s="14" t="s">
        <v>133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4" t="s">
        <v>84</v>
      </c>
      <c r="BK140" s="224">
        <f>ROUND(I140*H140,2)</f>
        <v>0</v>
      </c>
      <c r="BL140" s="14" t="s">
        <v>215</v>
      </c>
      <c r="BM140" s="223" t="s">
        <v>807</v>
      </c>
    </row>
    <row r="141" spans="2:65" s="1" customFormat="1" ht="16.5" customHeight="1">
      <c r="B141" s="35"/>
      <c r="C141" s="237" t="s">
        <v>545</v>
      </c>
      <c r="D141" s="237" t="s">
        <v>414</v>
      </c>
      <c r="E141" s="238" t="s">
        <v>573</v>
      </c>
      <c r="F141" s="239" t="s">
        <v>574</v>
      </c>
      <c r="G141" s="240" t="s">
        <v>223</v>
      </c>
      <c r="H141" s="241">
        <v>70</v>
      </c>
      <c r="I141" s="242"/>
      <c r="J141" s="243">
        <f>ROUND(I141*H141,2)</f>
        <v>0</v>
      </c>
      <c r="K141" s="239" t="s">
        <v>1</v>
      </c>
      <c r="L141" s="244"/>
      <c r="M141" s="245" t="s">
        <v>1</v>
      </c>
      <c r="N141" s="246" t="s">
        <v>42</v>
      </c>
      <c r="O141" s="83"/>
      <c r="P141" s="221">
        <f>O141*H141</f>
        <v>0</v>
      </c>
      <c r="Q141" s="221">
        <v>0.00012</v>
      </c>
      <c r="R141" s="221">
        <f>Q141*H141</f>
        <v>0.0084</v>
      </c>
      <c r="S141" s="221">
        <v>0</v>
      </c>
      <c r="T141" s="222">
        <f>S141*H141</f>
        <v>0</v>
      </c>
      <c r="AR141" s="223" t="s">
        <v>575</v>
      </c>
      <c r="AT141" s="223" t="s">
        <v>414</v>
      </c>
      <c r="AU141" s="223" t="s">
        <v>86</v>
      </c>
      <c r="AY141" s="14" t="s">
        <v>133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4" t="s">
        <v>84</v>
      </c>
      <c r="BK141" s="224">
        <f>ROUND(I141*H141,2)</f>
        <v>0</v>
      </c>
      <c r="BL141" s="14" t="s">
        <v>575</v>
      </c>
      <c r="BM141" s="223" t="s">
        <v>808</v>
      </c>
    </row>
    <row r="142" spans="2:65" s="1" customFormat="1" ht="24" customHeight="1">
      <c r="B142" s="35"/>
      <c r="C142" s="212" t="s">
        <v>8</v>
      </c>
      <c r="D142" s="212" t="s">
        <v>135</v>
      </c>
      <c r="E142" s="213" t="s">
        <v>809</v>
      </c>
      <c r="F142" s="214" t="s">
        <v>810</v>
      </c>
      <c r="G142" s="215" t="s">
        <v>223</v>
      </c>
      <c r="H142" s="216">
        <v>38</v>
      </c>
      <c r="I142" s="217"/>
      <c r="J142" s="218">
        <f>ROUND(I142*H142,2)</f>
        <v>0</v>
      </c>
      <c r="K142" s="214" t="s">
        <v>1</v>
      </c>
      <c r="L142" s="40"/>
      <c r="M142" s="219" t="s">
        <v>1</v>
      </c>
      <c r="N142" s="220" t="s">
        <v>42</v>
      </c>
      <c r="O142" s="83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AR142" s="223" t="s">
        <v>215</v>
      </c>
      <c r="AT142" s="223" t="s">
        <v>135</v>
      </c>
      <c r="AU142" s="223" t="s">
        <v>86</v>
      </c>
      <c r="AY142" s="14" t="s">
        <v>133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4" t="s">
        <v>84</v>
      </c>
      <c r="BK142" s="224">
        <f>ROUND(I142*H142,2)</f>
        <v>0</v>
      </c>
      <c r="BL142" s="14" t="s">
        <v>215</v>
      </c>
      <c r="BM142" s="223" t="s">
        <v>811</v>
      </c>
    </row>
    <row r="143" spans="2:65" s="1" customFormat="1" ht="24" customHeight="1">
      <c r="B143" s="35"/>
      <c r="C143" s="237" t="s">
        <v>168</v>
      </c>
      <c r="D143" s="237" t="s">
        <v>414</v>
      </c>
      <c r="E143" s="238" t="s">
        <v>561</v>
      </c>
      <c r="F143" s="239" t="s">
        <v>812</v>
      </c>
      <c r="G143" s="240" t="s">
        <v>223</v>
      </c>
      <c r="H143" s="241">
        <v>38</v>
      </c>
      <c r="I143" s="242"/>
      <c r="J143" s="243">
        <f>ROUND(I143*H143,2)</f>
        <v>0</v>
      </c>
      <c r="K143" s="239" t="s">
        <v>1</v>
      </c>
      <c r="L143" s="244"/>
      <c r="M143" s="245" t="s">
        <v>1</v>
      </c>
      <c r="N143" s="246" t="s">
        <v>42</v>
      </c>
      <c r="O143" s="83"/>
      <c r="P143" s="221">
        <f>O143*H143</f>
        <v>0</v>
      </c>
      <c r="Q143" s="221">
        <v>0.00014</v>
      </c>
      <c r="R143" s="221">
        <f>Q143*H143</f>
        <v>0.005319999999999999</v>
      </c>
      <c r="S143" s="221">
        <v>0</v>
      </c>
      <c r="T143" s="222">
        <f>S143*H143</f>
        <v>0</v>
      </c>
      <c r="AR143" s="223" t="s">
        <v>575</v>
      </c>
      <c r="AT143" s="223" t="s">
        <v>414</v>
      </c>
      <c r="AU143" s="223" t="s">
        <v>86</v>
      </c>
      <c r="AY143" s="14" t="s">
        <v>133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4" t="s">
        <v>84</v>
      </c>
      <c r="BK143" s="224">
        <f>ROUND(I143*H143,2)</f>
        <v>0</v>
      </c>
      <c r="BL143" s="14" t="s">
        <v>575</v>
      </c>
      <c r="BM143" s="223" t="s">
        <v>813</v>
      </c>
    </row>
    <row r="144" spans="2:65" s="1" customFormat="1" ht="24" customHeight="1">
      <c r="B144" s="35"/>
      <c r="C144" s="212" t="s">
        <v>173</v>
      </c>
      <c r="D144" s="212" t="s">
        <v>135</v>
      </c>
      <c r="E144" s="213" t="s">
        <v>577</v>
      </c>
      <c r="F144" s="214" t="s">
        <v>578</v>
      </c>
      <c r="G144" s="215" t="s">
        <v>336</v>
      </c>
      <c r="H144" s="216">
        <v>51</v>
      </c>
      <c r="I144" s="217"/>
      <c r="J144" s="218">
        <f>ROUND(I144*H144,2)</f>
        <v>0</v>
      </c>
      <c r="K144" s="214" t="s">
        <v>1</v>
      </c>
      <c r="L144" s="40"/>
      <c r="M144" s="219" t="s">
        <v>1</v>
      </c>
      <c r="N144" s="220" t="s">
        <v>42</v>
      </c>
      <c r="O144" s="83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AR144" s="223" t="s">
        <v>215</v>
      </c>
      <c r="AT144" s="223" t="s">
        <v>135</v>
      </c>
      <c r="AU144" s="223" t="s">
        <v>86</v>
      </c>
      <c r="AY144" s="14" t="s">
        <v>133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4" t="s">
        <v>84</v>
      </c>
      <c r="BK144" s="224">
        <f>ROUND(I144*H144,2)</f>
        <v>0</v>
      </c>
      <c r="BL144" s="14" t="s">
        <v>215</v>
      </c>
      <c r="BM144" s="223" t="s">
        <v>814</v>
      </c>
    </row>
    <row r="145" spans="2:65" s="1" customFormat="1" ht="24" customHeight="1">
      <c r="B145" s="35"/>
      <c r="C145" s="212" t="s">
        <v>179</v>
      </c>
      <c r="D145" s="212" t="s">
        <v>135</v>
      </c>
      <c r="E145" s="213" t="s">
        <v>815</v>
      </c>
      <c r="F145" s="214" t="s">
        <v>816</v>
      </c>
      <c r="G145" s="215" t="s">
        <v>223</v>
      </c>
      <c r="H145" s="216">
        <v>280</v>
      </c>
      <c r="I145" s="217"/>
      <c r="J145" s="218">
        <f>ROUND(I145*H145,2)</f>
        <v>0</v>
      </c>
      <c r="K145" s="214" t="s">
        <v>1</v>
      </c>
      <c r="L145" s="40"/>
      <c r="M145" s="219" t="s">
        <v>1</v>
      </c>
      <c r="N145" s="220" t="s">
        <v>42</v>
      </c>
      <c r="O145" s="83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AR145" s="223" t="s">
        <v>168</v>
      </c>
      <c r="AT145" s="223" t="s">
        <v>135</v>
      </c>
      <c r="AU145" s="223" t="s">
        <v>86</v>
      </c>
      <c r="AY145" s="14" t="s">
        <v>133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4" t="s">
        <v>84</v>
      </c>
      <c r="BK145" s="224">
        <f>ROUND(I145*H145,2)</f>
        <v>0</v>
      </c>
      <c r="BL145" s="14" t="s">
        <v>168</v>
      </c>
      <c r="BM145" s="223" t="s">
        <v>817</v>
      </c>
    </row>
    <row r="146" spans="2:65" s="1" customFormat="1" ht="16.5" customHeight="1">
      <c r="B146" s="35"/>
      <c r="C146" s="237" t="s">
        <v>184</v>
      </c>
      <c r="D146" s="237" t="s">
        <v>414</v>
      </c>
      <c r="E146" s="238" t="s">
        <v>564</v>
      </c>
      <c r="F146" s="239" t="s">
        <v>818</v>
      </c>
      <c r="G146" s="240" t="s">
        <v>223</v>
      </c>
      <c r="H146" s="241">
        <v>280</v>
      </c>
      <c r="I146" s="242"/>
      <c r="J146" s="243">
        <f>ROUND(I146*H146,2)</f>
        <v>0</v>
      </c>
      <c r="K146" s="239" t="s">
        <v>1</v>
      </c>
      <c r="L146" s="244"/>
      <c r="M146" s="245" t="s">
        <v>1</v>
      </c>
      <c r="N146" s="246" t="s">
        <v>42</v>
      </c>
      <c r="O146" s="83"/>
      <c r="P146" s="221">
        <f>O146*H146</f>
        <v>0</v>
      </c>
      <c r="Q146" s="221">
        <v>0.00053</v>
      </c>
      <c r="R146" s="221">
        <f>Q146*H146</f>
        <v>0.1484</v>
      </c>
      <c r="S146" s="221">
        <v>0</v>
      </c>
      <c r="T146" s="222">
        <f>S146*H146</f>
        <v>0</v>
      </c>
      <c r="AR146" s="223" t="s">
        <v>575</v>
      </c>
      <c r="AT146" s="223" t="s">
        <v>414</v>
      </c>
      <c r="AU146" s="223" t="s">
        <v>86</v>
      </c>
      <c r="AY146" s="14" t="s">
        <v>133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4" t="s">
        <v>84</v>
      </c>
      <c r="BK146" s="224">
        <f>ROUND(I146*H146,2)</f>
        <v>0</v>
      </c>
      <c r="BL146" s="14" t="s">
        <v>575</v>
      </c>
      <c r="BM146" s="223" t="s">
        <v>819</v>
      </c>
    </row>
    <row r="147" spans="2:65" s="1" customFormat="1" ht="24" customHeight="1">
      <c r="B147" s="35"/>
      <c r="C147" s="212" t="s">
        <v>189</v>
      </c>
      <c r="D147" s="212" t="s">
        <v>135</v>
      </c>
      <c r="E147" s="213" t="s">
        <v>820</v>
      </c>
      <c r="F147" s="214" t="s">
        <v>821</v>
      </c>
      <c r="G147" s="215" t="s">
        <v>336</v>
      </c>
      <c r="H147" s="216">
        <v>70</v>
      </c>
      <c r="I147" s="217"/>
      <c r="J147" s="218">
        <f>ROUND(I147*H147,2)</f>
        <v>0</v>
      </c>
      <c r="K147" s="214" t="s">
        <v>1</v>
      </c>
      <c r="L147" s="40"/>
      <c r="M147" s="219" t="s">
        <v>1</v>
      </c>
      <c r="N147" s="220" t="s">
        <v>42</v>
      </c>
      <c r="O147" s="83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AR147" s="223" t="s">
        <v>215</v>
      </c>
      <c r="AT147" s="223" t="s">
        <v>135</v>
      </c>
      <c r="AU147" s="223" t="s">
        <v>86</v>
      </c>
      <c r="AY147" s="14" t="s">
        <v>133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4" t="s">
        <v>84</v>
      </c>
      <c r="BK147" s="224">
        <f>ROUND(I147*H147,2)</f>
        <v>0</v>
      </c>
      <c r="BL147" s="14" t="s">
        <v>215</v>
      </c>
      <c r="BM147" s="223" t="s">
        <v>822</v>
      </c>
    </row>
    <row r="148" spans="2:65" s="1" customFormat="1" ht="24" customHeight="1">
      <c r="B148" s="35"/>
      <c r="C148" s="212" t="s">
        <v>7</v>
      </c>
      <c r="D148" s="212" t="s">
        <v>135</v>
      </c>
      <c r="E148" s="213" t="s">
        <v>602</v>
      </c>
      <c r="F148" s="214" t="s">
        <v>823</v>
      </c>
      <c r="G148" s="215" t="s">
        <v>223</v>
      </c>
      <c r="H148" s="216">
        <v>570</v>
      </c>
      <c r="I148" s="217"/>
      <c r="J148" s="218">
        <f>ROUND(I148*H148,2)</f>
        <v>0</v>
      </c>
      <c r="K148" s="214" t="s">
        <v>1</v>
      </c>
      <c r="L148" s="40"/>
      <c r="M148" s="219" t="s">
        <v>1</v>
      </c>
      <c r="N148" s="220" t="s">
        <v>42</v>
      </c>
      <c r="O148" s="83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AR148" s="223" t="s">
        <v>215</v>
      </c>
      <c r="AT148" s="223" t="s">
        <v>135</v>
      </c>
      <c r="AU148" s="223" t="s">
        <v>86</v>
      </c>
      <c r="AY148" s="14" t="s">
        <v>133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4" t="s">
        <v>84</v>
      </c>
      <c r="BK148" s="224">
        <f>ROUND(I148*H148,2)</f>
        <v>0</v>
      </c>
      <c r="BL148" s="14" t="s">
        <v>215</v>
      </c>
      <c r="BM148" s="223" t="s">
        <v>824</v>
      </c>
    </row>
    <row r="149" spans="2:65" s="1" customFormat="1" ht="24" customHeight="1">
      <c r="B149" s="35"/>
      <c r="C149" s="237" t="s">
        <v>198</v>
      </c>
      <c r="D149" s="237" t="s">
        <v>414</v>
      </c>
      <c r="E149" s="238" t="s">
        <v>616</v>
      </c>
      <c r="F149" s="239" t="s">
        <v>825</v>
      </c>
      <c r="G149" s="240" t="s">
        <v>223</v>
      </c>
      <c r="H149" s="241">
        <v>570</v>
      </c>
      <c r="I149" s="242"/>
      <c r="J149" s="243">
        <f>ROUND(I149*H149,2)</f>
        <v>0</v>
      </c>
      <c r="K149" s="239" t="s">
        <v>1</v>
      </c>
      <c r="L149" s="244"/>
      <c r="M149" s="245" t="s">
        <v>1</v>
      </c>
      <c r="N149" s="246" t="s">
        <v>42</v>
      </c>
      <c r="O149" s="83"/>
      <c r="P149" s="221">
        <f>O149*H149</f>
        <v>0</v>
      </c>
      <c r="Q149" s="221">
        <v>0.079</v>
      </c>
      <c r="R149" s="221">
        <f>Q149*H149</f>
        <v>45.03</v>
      </c>
      <c r="S149" s="221">
        <v>0</v>
      </c>
      <c r="T149" s="222">
        <f>S149*H149</f>
        <v>0</v>
      </c>
      <c r="AR149" s="223" t="s">
        <v>774</v>
      </c>
      <c r="AT149" s="223" t="s">
        <v>414</v>
      </c>
      <c r="AU149" s="223" t="s">
        <v>86</v>
      </c>
      <c r="AY149" s="14" t="s">
        <v>133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4" t="s">
        <v>84</v>
      </c>
      <c r="BK149" s="224">
        <f>ROUND(I149*H149,2)</f>
        <v>0</v>
      </c>
      <c r="BL149" s="14" t="s">
        <v>215</v>
      </c>
      <c r="BM149" s="223" t="s">
        <v>826</v>
      </c>
    </row>
    <row r="150" spans="2:65" s="1" customFormat="1" ht="24" customHeight="1">
      <c r="B150" s="35"/>
      <c r="C150" s="212" t="s">
        <v>203</v>
      </c>
      <c r="D150" s="212" t="s">
        <v>135</v>
      </c>
      <c r="E150" s="213" t="s">
        <v>606</v>
      </c>
      <c r="F150" s="214" t="s">
        <v>607</v>
      </c>
      <c r="G150" s="215" t="s">
        <v>336</v>
      </c>
      <c r="H150" s="216">
        <v>2</v>
      </c>
      <c r="I150" s="217"/>
      <c r="J150" s="218">
        <f>ROUND(I150*H150,2)</f>
        <v>0</v>
      </c>
      <c r="K150" s="214" t="s">
        <v>1</v>
      </c>
      <c r="L150" s="40"/>
      <c r="M150" s="219" t="s">
        <v>1</v>
      </c>
      <c r="N150" s="220" t="s">
        <v>42</v>
      </c>
      <c r="O150" s="83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AR150" s="223" t="s">
        <v>215</v>
      </c>
      <c r="AT150" s="223" t="s">
        <v>135</v>
      </c>
      <c r="AU150" s="223" t="s">
        <v>86</v>
      </c>
      <c r="AY150" s="14" t="s">
        <v>133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4" t="s">
        <v>84</v>
      </c>
      <c r="BK150" s="224">
        <f>ROUND(I150*H150,2)</f>
        <v>0</v>
      </c>
      <c r="BL150" s="14" t="s">
        <v>215</v>
      </c>
      <c r="BM150" s="223" t="s">
        <v>827</v>
      </c>
    </row>
    <row r="151" spans="2:65" s="1" customFormat="1" ht="16.5" customHeight="1">
      <c r="B151" s="35"/>
      <c r="C151" s="212" t="s">
        <v>208</v>
      </c>
      <c r="D151" s="212" t="s">
        <v>135</v>
      </c>
      <c r="E151" s="213" t="s">
        <v>828</v>
      </c>
      <c r="F151" s="214" t="s">
        <v>617</v>
      </c>
      <c r="G151" s="215" t="s">
        <v>336</v>
      </c>
      <c r="H151" s="216">
        <v>1</v>
      </c>
      <c r="I151" s="217"/>
      <c r="J151" s="218">
        <f>ROUND(I151*H151,2)</f>
        <v>0</v>
      </c>
      <c r="K151" s="214" t="s">
        <v>1</v>
      </c>
      <c r="L151" s="40"/>
      <c r="M151" s="219" t="s">
        <v>1</v>
      </c>
      <c r="N151" s="220" t="s">
        <v>42</v>
      </c>
      <c r="O151" s="83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AR151" s="223" t="s">
        <v>215</v>
      </c>
      <c r="AT151" s="223" t="s">
        <v>135</v>
      </c>
      <c r="AU151" s="223" t="s">
        <v>86</v>
      </c>
      <c r="AY151" s="14" t="s">
        <v>133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4" t="s">
        <v>84</v>
      </c>
      <c r="BK151" s="224">
        <f>ROUND(I151*H151,2)</f>
        <v>0</v>
      </c>
      <c r="BL151" s="14" t="s">
        <v>215</v>
      </c>
      <c r="BM151" s="223" t="s">
        <v>829</v>
      </c>
    </row>
    <row r="152" spans="2:65" s="1" customFormat="1" ht="24" customHeight="1">
      <c r="B152" s="35"/>
      <c r="C152" s="212" t="s">
        <v>583</v>
      </c>
      <c r="D152" s="212" t="s">
        <v>135</v>
      </c>
      <c r="E152" s="213" t="s">
        <v>628</v>
      </c>
      <c r="F152" s="214" t="s">
        <v>830</v>
      </c>
      <c r="G152" s="215" t="s">
        <v>336</v>
      </c>
      <c r="H152" s="216">
        <v>15</v>
      </c>
      <c r="I152" s="217"/>
      <c r="J152" s="218">
        <f>ROUND(I152*H152,2)</f>
        <v>0</v>
      </c>
      <c r="K152" s="214" t="s">
        <v>1</v>
      </c>
      <c r="L152" s="40"/>
      <c r="M152" s="219" t="s">
        <v>1</v>
      </c>
      <c r="N152" s="220" t="s">
        <v>42</v>
      </c>
      <c r="O152" s="83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AR152" s="223" t="s">
        <v>168</v>
      </c>
      <c r="AT152" s="223" t="s">
        <v>135</v>
      </c>
      <c r="AU152" s="223" t="s">
        <v>86</v>
      </c>
      <c r="AY152" s="14" t="s">
        <v>133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4" t="s">
        <v>84</v>
      </c>
      <c r="BK152" s="224">
        <f>ROUND(I152*H152,2)</f>
        <v>0</v>
      </c>
      <c r="BL152" s="14" t="s">
        <v>168</v>
      </c>
      <c r="BM152" s="223" t="s">
        <v>831</v>
      </c>
    </row>
    <row r="153" spans="2:65" s="1" customFormat="1" ht="24" customHeight="1">
      <c r="B153" s="35"/>
      <c r="C153" s="212" t="s">
        <v>587</v>
      </c>
      <c r="D153" s="212" t="s">
        <v>135</v>
      </c>
      <c r="E153" s="213" t="s">
        <v>624</v>
      </c>
      <c r="F153" s="214" t="s">
        <v>625</v>
      </c>
      <c r="G153" s="215" t="s">
        <v>336</v>
      </c>
      <c r="H153" s="216">
        <v>21</v>
      </c>
      <c r="I153" s="217"/>
      <c r="J153" s="218">
        <f>ROUND(I153*H153,2)</f>
        <v>0</v>
      </c>
      <c r="K153" s="214" t="s">
        <v>1</v>
      </c>
      <c r="L153" s="40"/>
      <c r="M153" s="219" t="s">
        <v>1</v>
      </c>
      <c r="N153" s="220" t="s">
        <v>42</v>
      </c>
      <c r="O153" s="83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AR153" s="223" t="s">
        <v>168</v>
      </c>
      <c r="AT153" s="223" t="s">
        <v>135</v>
      </c>
      <c r="AU153" s="223" t="s">
        <v>86</v>
      </c>
      <c r="AY153" s="14" t="s">
        <v>133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4" t="s">
        <v>84</v>
      </c>
      <c r="BK153" s="224">
        <f>ROUND(I153*H153,2)</f>
        <v>0</v>
      </c>
      <c r="BL153" s="14" t="s">
        <v>168</v>
      </c>
      <c r="BM153" s="223" t="s">
        <v>832</v>
      </c>
    </row>
    <row r="154" spans="2:65" s="1" customFormat="1" ht="24" customHeight="1">
      <c r="B154" s="35"/>
      <c r="C154" s="237" t="s">
        <v>236</v>
      </c>
      <c r="D154" s="237" t="s">
        <v>414</v>
      </c>
      <c r="E154" s="238" t="s">
        <v>833</v>
      </c>
      <c r="F154" s="239" t="s">
        <v>834</v>
      </c>
      <c r="G154" s="240" t="s">
        <v>336</v>
      </c>
      <c r="H154" s="241">
        <v>6</v>
      </c>
      <c r="I154" s="242"/>
      <c r="J154" s="243">
        <f>ROUND(I154*H154,2)</f>
        <v>0</v>
      </c>
      <c r="K154" s="239" t="s">
        <v>1</v>
      </c>
      <c r="L154" s="244"/>
      <c r="M154" s="245" t="s">
        <v>1</v>
      </c>
      <c r="N154" s="246" t="s">
        <v>42</v>
      </c>
      <c r="O154" s="83"/>
      <c r="P154" s="221">
        <f>O154*H154</f>
        <v>0</v>
      </c>
      <c r="Q154" s="221">
        <v>0.062</v>
      </c>
      <c r="R154" s="221">
        <f>Q154*H154</f>
        <v>0.372</v>
      </c>
      <c r="S154" s="221">
        <v>0</v>
      </c>
      <c r="T154" s="222">
        <f>S154*H154</f>
        <v>0</v>
      </c>
      <c r="AR154" s="223" t="s">
        <v>575</v>
      </c>
      <c r="AT154" s="223" t="s">
        <v>414</v>
      </c>
      <c r="AU154" s="223" t="s">
        <v>86</v>
      </c>
      <c r="AY154" s="14" t="s">
        <v>133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4" t="s">
        <v>84</v>
      </c>
      <c r="BK154" s="224">
        <f>ROUND(I154*H154,2)</f>
        <v>0</v>
      </c>
      <c r="BL154" s="14" t="s">
        <v>575</v>
      </c>
      <c r="BM154" s="223" t="s">
        <v>835</v>
      </c>
    </row>
    <row r="155" spans="2:65" s="1" customFormat="1" ht="24" customHeight="1">
      <c r="B155" s="35"/>
      <c r="C155" s="237" t="s">
        <v>270</v>
      </c>
      <c r="D155" s="237" t="s">
        <v>414</v>
      </c>
      <c r="E155" s="238" t="s">
        <v>836</v>
      </c>
      <c r="F155" s="239" t="s">
        <v>837</v>
      </c>
      <c r="G155" s="240" t="s">
        <v>336</v>
      </c>
      <c r="H155" s="241">
        <v>15</v>
      </c>
      <c r="I155" s="242"/>
      <c r="J155" s="243">
        <f>ROUND(I155*H155,2)</f>
        <v>0</v>
      </c>
      <c r="K155" s="239" t="s">
        <v>1</v>
      </c>
      <c r="L155" s="244"/>
      <c r="M155" s="245" t="s">
        <v>1</v>
      </c>
      <c r="N155" s="246" t="s">
        <v>42</v>
      </c>
      <c r="O155" s="83"/>
      <c r="P155" s="221">
        <f>O155*H155</f>
        <v>0</v>
      </c>
      <c r="Q155" s="221">
        <v>0.062</v>
      </c>
      <c r="R155" s="221">
        <f>Q155*H155</f>
        <v>0.9299999999999999</v>
      </c>
      <c r="S155" s="221">
        <v>0</v>
      </c>
      <c r="T155" s="222">
        <f>S155*H155</f>
        <v>0</v>
      </c>
      <c r="AR155" s="223" t="s">
        <v>575</v>
      </c>
      <c r="AT155" s="223" t="s">
        <v>414</v>
      </c>
      <c r="AU155" s="223" t="s">
        <v>86</v>
      </c>
      <c r="AY155" s="14" t="s">
        <v>133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4" t="s">
        <v>84</v>
      </c>
      <c r="BK155" s="224">
        <f>ROUND(I155*H155,2)</f>
        <v>0</v>
      </c>
      <c r="BL155" s="14" t="s">
        <v>575</v>
      </c>
      <c r="BM155" s="223" t="s">
        <v>838</v>
      </c>
    </row>
    <row r="156" spans="2:65" s="1" customFormat="1" ht="24" customHeight="1">
      <c r="B156" s="35"/>
      <c r="C156" s="212" t="s">
        <v>597</v>
      </c>
      <c r="D156" s="212" t="s">
        <v>135</v>
      </c>
      <c r="E156" s="213" t="s">
        <v>839</v>
      </c>
      <c r="F156" s="214" t="s">
        <v>840</v>
      </c>
      <c r="G156" s="215" t="s">
        <v>336</v>
      </c>
      <c r="H156" s="216">
        <v>1</v>
      </c>
      <c r="I156" s="217"/>
      <c r="J156" s="218">
        <f>ROUND(I156*H156,2)</f>
        <v>0</v>
      </c>
      <c r="K156" s="214" t="s">
        <v>1</v>
      </c>
      <c r="L156" s="40"/>
      <c r="M156" s="219" t="s">
        <v>1</v>
      </c>
      <c r="N156" s="220" t="s">
        <v>42</v>
      </c>
      <c r="O156" s="83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AR156" s="223" t="s">
        <v>168</v>
      </c>
      <c r="AT156" s="223" t="s">
        <v>135</v>
      </c>
      <c r="AU156" s="223" t="s">
        <v>86</v>
      </c>
      <c r="AY156" s="14" t="s">
        <v>133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4" t="s">
        <v>84</v>
      </c>
      <c r="BK156" s="224">
        <f>ROUND(I156*H156,2)</f>
        <v>0</v>
      </c>
      <c r="BL156" s="14" t="s">
        <v>168</v>
      </c>
      <c r="BM156" s="223" t="s">
        <v>841</v>
      </c>
    </row>
    <row r="157" spans="2:65" s="1" customFormat="1" ht="16.5" customHeight="1">
      <c r="B157" s="35"/>
      <c r="C157" s="237" t="s">
        <v>601</v>
      </c>
      <c r="D157" s="237" t="s">
        <v>414</v>
      </c>
      <c r="E157" s="238" t="s">
        <v>842</v>
      </c>
      <c r="F157" s="239" t="s">
        <v>843</v>
      </c>
      <c r="G157" s="240" t="s">
        <v>336</v>
      </c>
      <c r="H157" s="241">
        <v>1</v>
      </c>
      <c r="I157" s="242"/>
      <c r="J157" s="243">
        <f>ROUND(I157*H157,2)</f>
        <v>0</v>
      </c>
      <c r="K157" s="239" t="s">
        <v>1</v>
      </c>
      <c r="L157" s="244"/>
      <c r="M157" s="245" t="s">
        <v>1</v>
      </c>
      <c r="N157" s="246" t="s">
        <v>42</v>
      </c>
      <c r="O157" s="83"/>
      <c r="P157" s="221">
        <f>O157*H157</f>
        <v>0</v>
      </c>
      <c r="Q157" s="221">
        <v>0.062</v>
      </c>
      <c r="R157" s="221">
        <f>Q157*H157</f>
        <v>0.062</v>
      </c>
      <c r="S157" s="221">
        <v>0</v>
      </c>
      <c r="T157" s="222">
        <f>S157*H157</f>
        <v>0</v>
      </c>
      <c r="AR157" s="223" t="s">
        <v>575</v>
      </c>
      <c r="AT157" s="223" t="s">
        <v>414</v>
      </c>
      <c r="AU157" s="223" t="s">
        <v>86</v>
      </c>
      <c r="AY157" s="14" t="s">
        <v>133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4" t="s">
        <v>84</v>
      </c>
      <c r="BK157" s="224">
        <f>ROUND(I157*H157,2)</f>
        <v>0</v>
      </c>
      <c r="BL157" s="14" t="s">
        <v>575</v>
      </c>
      <c r="BM157" s="223" t="s">
        <v>844</v>
      </c>
    </row>
    <row r="158" spans="2:65" s="1" customFormat="1" ht="16.5" customHeight="1">
      <c r="B158" s="35"/>
      <c r="C158" s="212" t="s">
        <v>605</v>
      </c>
      <c r="D158" s="212" t="s">
        <v>135</v>
      </c>
      <c r="E158" s="213" t="s">
        <v>637</v>
      </c>
      <c r="F158" s="214" t="s">
        <v>638</v>
      </c>
      <c r="G158" s="215" t="s">
        <v>336</v>
      </c>
      <c r="H158" s="216">
        <v>6</v>
      </c>
      <c r="I158" s="217"/>
      <c r="J158" s="218">
        <f>ROUND(I158*H158,2)</f>
        <v>0</v>
      </c>
      <c r="K158" s="214" t="s">
        <v>1</v>
      </c>
      <c r="L158" s="40"/>
      <c r="M158" s="219" t="s">
        <v>1</v>
      </c>
      <c r="N158" s="220" t="s">
        <v>42</v>
      </c>
      <c r="O158" s="83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AR158" s="223" t="s">
        <v>168</v>
      </c>
      <c r="AT158" s="223" t="s">
        <v>135</v>
      </c>
      <c r="AU158" s="223" t="s">
        <v>86</v>
      </c>
      <c r="AY158" s="14" t="s">
        <v>133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4" t="s">
        <v>84</v>
      </c>
      <c r="BK158" s="224">
        <f>ROUND(I158*H158,2)</f>
        <v>0</v>
      </c>
      <c r="BL158" s="14" t="s">
        <v>168</v>
      </c>
      <c r="BM158" s="223" t="s">
        <v>845</v>
      </c>
    </row>
    <row r="159" spans="2:65" s="1" customFormat="1" ht="24" customHeight="1">
      <c r="B159" s="35"/>
      <c r="C159" s="237" t="s">
        <v>303</v>
      </c>
      <c r="D159" s="237" t="s">
        <v>414</v>
      </c>
      <c r="E159" s="238" t="s">
        <v>846</v>
      </c>
      <c r="F159" s="239" t="s">
        <v>847</v>
      </c>
      <c r="G159" s="240" t="s">
        <v>336</v>
      </c>
      <c r="H159" s="241">
        <v>6</v>
      </c>
      <c r="I159" s="242"/>
      <c r="J159" s="243">
        <f>ROUND(I159*H159,2)</f>
        <v>0</v>
      </c>
      <c r="K159" s="239" t="s">
        <v>1</v>
      </c>
      <c r="L159" s="244"/>
      <c r="M159" s="245" t="s">
        <v>1</v>
      </c>
      <c r="N159" s="246" t="s">
        <v>42</v>
      </c>
      <c r="O159" s="83"/>
      <c r="P159" s="221">
        <f>O159*H159</f>
        <v>0</v>
      </c>
      <c r="Q159" s="221">
        <v>0.079</v>
      </c>
      <c r="R159" s="221">
        <f>Q159*H159</f>
        <v>0.474</v>
      </c>
      <c r="S159" s="221">
        <v>0</v>
      </c>
      <c r="T159" s="222">
        <f>S159*H159</f>
        <v>0</v>
      </c>
      <c r="AR159" s="223" t="s">
        <v>575</v>
      </c>
      <c r="AT159" s="223" t="s">
        <v>414</v>
      </c>
      <c r="AU159" s="223" t="s">
        <v>86</v>
      </c>
      <c r="AY159" s="14" t="s">
        <v>133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4" t="s">
        <v>84</v>
      </c>
      <c r="BK159" s="224">
        <f>ROUND(I159*H159,2)</f>
        <v>0</v>
      </c>
      <c r="BL159" s="14" t="s">
        <v>575</v>
      </c>
      <c r="BM159" s="223" t="s">
        <v>848</v>
      </c>
    </row>
    <row r="160" spans="2:65" s="1" customFormat="1" ht="16.5" customHeight="1">
      <c r="B160" s="35"/>
      <c r="C160" s="237" t="s">
        <v>612</v>
      </c>
      <c r="D160" s="237" t="s">
        <v>414</v>
      </c>
      <c r="E160" s="238" t="s">
        <v>849</v>
      </c>
      <c r="F160" s="239" t="s">
        <v>850</v>
      </c>
      <c r="G160" s="240" t="s">
        <v>336</v>
      </c>
      <c r="H160" s="241">
        <v>7</v>
      </c>
      <c r="I160" s="242"/>
      <c r="J160" s="243">
        <f>ROUND(I160*H160,2)</f>
        <v>0</v>
      </c>
      <c r="K160" s="239" t="s">
        <v>1</v>
      </c>
      <c r="L160" s="244"/>
      <c r="M160" s="245" t="s">
        <v>1</v>
      </c>
      <c r="N160" s="246" t="s">
        <v>42</v>
      </c>
      <c r="O160" s="83"/>
      <c r="P160" s="221">
        <f>O160*H160</f>
        <v>0</v>
      </c>
      <c r="Q160" s="221">
        <v>0.0115</v>
      </c>
      <c r="R160" s="221">
        <f>Q160*H160</f>
        <v>0.0805</v>
      </c>
      <c r="S160" s="221">
        <v>0</v>
      </c>
      <c r="T160" s="222">
        <f>S160*H160</f>
        <v>0</v>
      </c>
      <c r="AR160" s="223" t="s">
        <v>575</v>
      </c>
      <c r="AT160" s="223" t="s">
        <v>414</v>
      </c>
      <c r="AU160" s="223" t="s">
        <v>86</v>
      </c>
      <c r="AY160" s="14" t="s">
        <v>133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4" t="s">
        <v>84</v>
      </c>
      <c r="BK160" s="224">
        <f>ROUND(I160*H160,2)</f>
        <v>0</v>
      </c>
      <c r="BL160" s="14" t="s">
        <v>575</v>
      </c>
      <c r="BM160" s="223" t="s">
        <v>851</v>
      </c>
    </row>
    <row r="161" spans="2:65" s="1" customFormat="1" ht="16.5" customHeight="1">
      <c r="B161" s="35"/>
      <c r="C161" s="212" t="s">
        <v>307</v>
      </c>
      <c r="D161" s="212" t="s">
        <v>135</v>
      </c>
      <c r="E161" s="213" t="s">
        <v>660</v>
      </c>
      <c r="F161" s="214" t="s">
        <v>852</v>
      </c>
      <c r="G161" s="215" t="s">
        <v>336</v>
      </c>
      <c r="H161" s="216">
        <v>1</v>
      </c>
      <c r="I161" s="217"/>
      <c r="J161" s="218">
        <f>ROUND(I161*H161,2)</f>
        <v>0</v>
      </c>
      <c r="K161" s="214" t="s">
        <v>1</v>
      </c>
      <c r="L161" s="40"/>
      <c r="M161" s="219" t="s">
        <v>1</v>
      </c>
      <c r="N161" s="220" t="s">
        <v>42</v>
      </c>
      <c r="O161" s="83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AR161" s="223" t="s">
        <v>215</v>
      </c>
      <c r="AT161" s="223" t="s">
        <v>135</v>
      </c>
      <c r="AU161" s="223" t="s">
        <v>86</v>
      </c>
      <c r="AY161" s="14" t="s">
        <v>133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4" t="s">
        <v>84</v>
      </c>
      <c r="BK161" s="224">
        <f>ROUND(I161*H161,2)</f>
        <v>0</v>
      </c>
      <c r="BL161" s="14" t="s">
        <v>215</v>
      </c>
      <c r="BM161" s="223" t="s">
        <v>853</v>
      </c>
    </row>
    <row r="162" spans="2:65" s="1" customFormat="1" ht="16.5" customHeight="1">
      <c r="B162" s="35"/>
      <c r="C162" s="237" t="s">
        <v>619</v>
      </c>
      <c r="D162" s="237" t="s">
        <v>414</v>
      </c>
      <c r="E162" s="238" t="s">
        <v>663</v>
      </c>
      <c r="F162" s="239" t="s">
        <v>854</v>
      </c>
      <c r="G162" s="240" t="s">
        <v>336</v>
      </c>
      <c r="H162" s="241">
        <v>1</v>
      </c>
      <c r="I162" s="242"/>
      <c r="J162" s="243">
        <f>ROUND(I162*H162,2)</f>
        <v>0</v>
      </c>
      <c r="K162" s="239" t="s">
        <v>1</v>
      </c>
      <c r="L162" s="244"/>
      <c r="M162" s="245" t="s">
        <v>1</v>
      </c>
      <c r="N162" s="246" t="s">
        <v>42</v>
      </c>
      <c r="O162" s="83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AR162" s="223" t="s">
        <v>774</v>
      </c>
      <c r="AT162" s="223" t="s">
        <v>414</v>
      </c>
      <c r="AU162" s="223" t="s">
        <v>86</v>
      </c>
      <c r="AY162" s="14" t="s">
        <v>133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4" t="s">
        <v>84</v>
      </c>
      <c r="BK162" s="224">
        <f>ROUND(I162*H162,2)</f>
        <v>0</v>
      </c>
      <c r="BL162" s="14" t="s">
        <v>215</v>
      </c>
      <c r="BM162" s="223" t="s">
        <v>855</v>
      </c>
    </row>
    <row r="163" spans="2:65" s="1" customFormat="1" ht="24" customHeight="1">
      <c r="B163" s="35"/>
      <c r="C163" s="212" t="s">
        <v>623</v>
      </c>
      <c r="D163" s="212" t="s">
        <v>135</v>
      </c>
      <c r="E163" s="213" t="s">
        <v>856</v>
      </c>
      <c r="F163" s="214" t="s">
        <v>857</v>
      </c>
      <c r="G163" s="215" t="s">
        <v>223</v>
      </c>
      <c r="H163" s="216">
        <v>3</v>
      </c>
      <c r="I163" s="217"/>
      <c r="J163" s="218">
        <f>ROUND(I163*H163,2)</f>
        <v>0</v>
      </c>
      <c r="K163" s="214" t="s">
        <v>1</v>
      </c>
      <c r="L163" s="40"/>
      <c r="M163" s="219" t="s">
        <v>1</v>
      </c>
      <c r="N163" s="220" t="s">
        <v>42</v>
      </c>
      <c r="O163" s="83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AR163" s="223" t="s">
        <v>215</v>
      </c>
      <c r="AT163" s="223" t="s">
        <v>135</v>
      </c>
      <c r="AU163" s="223" t="s">
        <v>86</v>
      </c>
      <c r="AY163" s="14" t="s">
        <v>133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4" t="s">
        <v>84</v>
      </c>
      <c r="BK163" s="224">
        <f>ROUND(I163*H163,2)</f>
        <v>0</v>
      </c>
      <c r="BL163" s="14" t="s">
        <v>215</v>
      </c>
      <c r="BM163" s="223" t="s">
        <v>858</v>
      </c>
    </row>
    <row r="164" spans="2:65" s="1" customFormat="1" ht="16.5" customHeight="1">
      <c r="B164" s="35"/>
      <c r="C164" s="237" t="s">
        <v>627</v>
      </c>
      <c r="D164" s="237" t="s">
        <v>414</v>
      </c>
      <c r="E164" s="238" t="s">
        <v>859</v>
      </c>
      <c r="F164" s="239" t="s">
        <v>860</v>
      </c>
      <c r="G164" s="240" t="s">
        <v>223</v>
      </c>
      <c r="H164" s="241">
        <v>1</v>
      </c>
      <c r="I164" s="242"/>
      <c r="J164" s="243">
        <f>ROUND(I164*H164,2)</f>
        <v>0</v>
      </c>
      <c r="K164" s="239" t="s">
        <v>1</v>
      </c>
      <c r="L164" s="244"/>
      <c r="M164" s="245" t="s">
        <v>1</v>
      </c>
      <c r="N164" s="246" t="s">
        <v>42</v>
      </c>
      <c r="O164" s="83"/>
      <c r="P164" s="221">
        <f>O164*H164</f>
        <v>0</v>
      </c>
      <c r="Q164" s="221">
        <v>0.00031</v>
      </c>
      <c r="R164" s="221">
        <f>Q164*H164</f>
        <v>0.00031</v>
      </c>
      <c r="S164" s="221">
        <v>0</v>
      </c>
      <c r="T164" s="222">
        <f>S164*H164</f>
        <v>0</v>
      </c>
      <c r="AR164" s="223" t="s">
        <v>774</v>
      </c>
      <c r="AT164" s="223" t="s">
        <v>414</v>
      </c>
      <c r="AU164" s="223" t="s">
        <v>86</v>
      </c>
      <c r="AY164" s="14" t="s">
        <v>133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4" t="s">
        <v>84</v>
      </c>
      <c r="BK164" s="224">
        <f>ROUND(I164*H164,2)</f>
        <v>0</v>
      </c>
      <c r="BL164" s="14" t="s">
        <v>215</v>
      </c>
      <c r="BM164" s="223" t="s">
        <v>861</v>
      </c>
    </row>
    <row r="165" spans="2:65" s="1" customFormat="1" ht="24" customHeight="1">
      <c r="B165" s="35"/>
      <c r="C165" s="212" t="s">
        <v>312</v>
      </c>
      <c r="D165" s="212" t="s">
        <v>135</v>
      </c>
      <c r="E165" s="213" t="s">
        <v>666</v>
      </c>
      <c r="F165" s="214" t="s">
        <v>862</v>
      </c>
      <c r="G165" s="215" t="s">
        <v>336</v>
      </c>
      <c r="H165" s="216">
        <v>15</v>
      </c>
      <c r="I165" s="217"/>
      <c r="J165" s="218">
        <f>ROUND(I165*H165,2)</f>
        <v>0</v>
      </c>
      <c r="K165" s="214" t="s">
        <v>1</v>
      </c>
      <c r="L165" s="40"/>
      <c r="M165" s="219" t="s">
        <v>1</v>
      </c>
      <c r="N165" s="220" t="s">
        <v>42</v>
      </c>
      <c r="O165" s="83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AR165" s="223" t="s">
        <v>215</v>
      </c>
      <c r="AT165" s="223" t="s">
        <v>135</v>
      </c>
      <c r="AU165" s="223" t="s">
        <v>86</v>
      </c>
      <c r="AY165" s="14" t="s">
        <v>133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4" t="s">
        <v>84</v>
      </c>
      <c r="BK165" s="224">
        <f>ROUND(I165*H165,2)</f>
        <v>0</v>
      </c>
      <c r="BL165" s="14" t="s">
        <v>215</v>
      </c>
      <c r="BM165" s="223" t="s">
        <v>863</v>
      </c>
    </row>
    <row r="166" spans="2:65" s="1" customFormat="1" ht="16.5" customHeight="1">
      <c r="B166" s="35"/>
      <c r="C166" s="237" t="s">
        <v>320</v>
      </c>
      <c r="D166" s="237" t="s">
        <v>414</v>
      </c>
      <c r="E166" s="238" t="s">
        <v>864</v>
      </c>
      <c r="F166" s="239" t="s">
        <v>865</v>
      </c>
      <c r="G166" s="240" t="s">
        <v>336</v>
      </c>
      <c r="H166" s="241">
        <v>15</v>
      </c>
      <c r="I166" s="242"/>
      <c r="J166" s="243">
        <f>ROUND(I166*H166,2)</f>
        <v>0</v>
      </c>
      <c r="K166" s="239" t="s">
        <v>1</v>
      </c>
      <c r="L166" s="244"/>
      <c r="M166" s="245" t="s">
        <v>1</v>
      </c>
      <c r="N166" s="246" t="s">
        <v>42</v>
      </c>
      <c r="O166" s="83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AR166" s="223" t="s">
        <v>774</v>
      </c>
      <c r="AT166" s="223" t="s">
        <v>414</v>
      </c>
      <c r="AU166" s="223" t="s">
        <v>86</v>
      </c>
      <c r="AY166" s="14" t="s">
        <v>133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4" t="s">
        <v>84</v>
      </c>
      <c r="BK166" s="224">
        <f>ROUND(I166*H166,2)</f>
        <v>0</v>
      </c>
      <c r="BL166" s="14" t="s">
        <v>215</v>
      </c>
      <c r="BM166" s="223" t="s">
        <v>866</v>
      </c>
    </row>
    <row r="167" spans="2:65" s="1" customFormat="1" ht="16.5" customHeight="1">
      <c r="B167" s="35"/>
      <c r="C167" s="237" t="s">
        <v>329</v>
      </c>
      <c r="D167" s="237" t="s">
        <v>414</v>
      </c>
      <c r="E167" s="238" t="s">
        <v>867</v>
      </c>
      <c r="F167" s="239" t="s">
        <v>868</v>
      </c>
      <c r="G167" s="240" t="s">
        <v>336</v>
      </c>
      <c r="H167" s="241">
        <v>15</v>
      </c>
      <c r="I167" s="242"/>
      <c r="J167" s="243">
        <f>ROUND(I167*H167,2)</f>
        <v>0</v>
      </c>
      <c r="K167" s="239" t="s">
        <v>1</v>
      </c>
      <c r="L167" s="244"/>
      <c r="M167" s="245" t="s">
        <v>1</v>
      </c>
      <c r="N167" s="246" t="s">
        <v>42</v>
      </c>
      <c r="O167" s="83"/>
      <c r="P167" s="221">
        <f>O167*H167</f>
        <v>0</v>
      </c>
      <c r="Q167" s="221">
        <v>0.0115</v>
      </c>
      <c r="R167" s="221">
        <f>Q167*H167</f>
        <v>0.1725</v>
      </c>
      <c r="S167" s="221">
        <v>0</v>
      </c>
      <c r="T167" s="222">
        <f>S167*H167</f>
        <v>0</v>
      </c>
      <c r="AR167" s="223" t="s">
        <v>774</v>
      </c>
      <c r="AT167" s="223" t="s">
        <v>414</v>
      </c>
      <c r="AU167" s="223" t="s">
        <v>86</v>
      </c>
      <c r="AY167" s="14" t="s">
        <v>133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4" t="s">
        <v>84</v>
      </c>
      <c r="BK167" s="224">
        <f>ROUND(I167*H167,2)</f>
        <v>0</v>
      </c>
      <c r="BL167" s="14" t="s">
        <v>215</v>
      </c>
      <c r="BM167" s="223" t="s">
        <v>869</v>
      </c>
    </row>
    <row r="168" spans="2:65" s="1" customFormat="1" ht="24" customHeight="1">
      <c r="B168" s="35"/>
      <c r="C168" s="237" t="s">
        <v>380</v>
      </c>
      <c r="D168" s="237" t="s">
        <v>414</v>
      </c>
      <c r="E168" s="238" t="s">
        <v>870</v>
      </c>
      <c r="F168" s="239" t="s">
        <v>871</v>
      </c>
      <c r="G168" s="240" t="s">
        <v>336</v>
      </c>
      <c r="H168" s="241">
        <v>15</v>
      </c>
      <c r="I168" s="242"/>
      <c r="J168" s="243">
        <f>ROUND(I168*H168,2)</f>
        <v>0</v>
      </c>
      <c r="K168" s="239" t="s">
        <v>1</v>
      </c>
      <c r="L168" s="244"/>
      <c r="M168" s="245" t="s">
        <v>1</v>
      </c>
      <c r="N168" s="246" t="s">
        <v>42</v>
      </c>
      <c r="O168" s="83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AR168" s="223" t="s">
        <v>774</v>
      </c>
      <c r="AT168" s="223" t="s">
        <v>414</v>
      </c>
      <c r="AU168" s="223" t="s">
        <v>86</v>
      </c>
      <c r="AY168" s="14" t="s">
        <v>133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4" t="s">
        <v>84</v>
      </c>
      <c r="BK168" s="224">
        <f>ROUND(I168*H168,2)</f>
        <v>0</v>
      </c>
      <c r="BL168" s="14" t="s">
        <v>215</v>
      </c>
      <c r="BM168" s="223" t="s">
        <v>872</v>
      </c>
    </row>
    <row r="169" spans="2:65" s="1" customFormat="1" ht="16.5" customHeight="1">
      <c r="B169" s="35"/>
      <c r="C169" s="237" t="s">
        <v>643</v>
      </c>
      <c r="D169" s="237" t="s">
        <v>414</v>
      </c>
      <c r="E169" s="238" t="s">
        <v>873</v>
      </c>
      <c r="F169" s="239" t="s">
        <v>874</v>
      </c>
      <c r="G169" s="240" t="s">
        <v>336</v>
      </c>
      <c r="H169" s="241">
        <v>15</v>
      </c>
      <c r="I169" s="242"/>
      <c r="J169" s="243">
        <f>ROUND(I169*H169,2)</f>
        <v>0</v>
      </c>
      <c r="K169" s="239" t="s">
        <v>1</v>
      </c>
      <c r="L169" s="244"/>
      <c r="M169" s="245" t="s">
        <v>1</v>
      </c>
      <c r="N169" s="246" t="s">
        <v>42</v>
      </c>
      <c r="O169" s="83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AR169" s="223" t="s">
        <v>774</v>
      </c>
      <c r="AT169" s="223" t="s">
        <v>414</v>
      </c>
      <c r="AU169" s="223" t="s">
        <v>86</v>
      </c>
      <c r="AY169" s="14" t="s">
        <v>133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4" t="s">
        <v>84</v>
      </c>
      <c r="BK169" s="224">
        <f>ROUND(I169*H169,2)</f>
        <v>0</v>
      </c>
      <c r="BL169" s="14" t="s">
        <v>215</v>
      </c>
      <c r="BM169" s="223" t="s">
        <v>875</v>
      </c>
    </row>
    <row r="170" spans="2:65" s="1" customFormat="1" ht="16.5" customHeight="1">
      <c r="B170" s="35"/>
      <c r="C170" s="237" t="s">
        <v>647</v>
      </c>
      <c r="D170" s="237" t="s">
        <v>414</v>
      </c>
      <c r="E170" s="238" t="s">
        <v>876</v>
      </c>
      <c r="F170" s="239" t="s">
        <v>653</v>
      </c>
      <c r="G170" s="240" t="s">
        <v>336</v>
      </c>
      <c r="H170" s="241">
        <v>15</v>
      </c>
      <c r="I170" s="242"/>
      <c r="J170" s="243">
        <f>ROUND(I170*H170,2)</f>
        <v>0</v>
      </c>
      <c r="K170" s="239" t="s">
        <v>1</v>
      </c>
      <c r="L170" s="244"/>
      <c r="M170" s="245" t="s">
        <v>1</v>
      </c>
      <c r="N170" s="246" t="s">
        <v>42</v>
      </c>
      <c r="O170" s="83"/>
      <c r="P170" s="221">
        <f>O170*H170</f>
        <v>0</v>
      </c>
      <c r="Q170" s="221">
        <v>0.0115</v>
      </c>
      <c r="R170" s="221">
        <f>Q170*H170</f>
        <v>0.1725</v>
      </c>
      <c r="S170" s="221">
        <v>0</v>
      </c>
      <c r="T170" s="222">
        <f>S170*H170</f>
        <v>0</v>
      </c>
      <c r="AR170" s="223" t="s">
        <v>575</v>
      </c>
      <c r="AT170" s="223" t="s">
        <v>414</v>
      </c>
      <c r="AU170" s="223" t="s">
        <v>86</v>
      </c>
      <c r="AY170" s="14" t="s">
        <v>133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4" t="s">
        <v>84</v>
      </c>
      <c r="BK170" s="224">
        <f>ROUND(I170*H170,2)</f>
        <v>0</v>
      </c>
      <c r="BL170" s="14" t="s">
        <v>575</v>
      </c>
      <c r="BM170" s="223" t="s">
        <v>877</v>
      </c>
    </row>
    <row r="171" spans="2:65" s="1" customFormat="1" ht="16.5" customHeight="1">
      <c r="B171" s="35"/>
      <c r="C171" s="237" t="s">
        <v>651</v>
      </c>
      <c r="D171" s="237" t="s">
        <v>414</v>
      </c>
      <c r="E171" s="238" t="s">
        <v>878</v>
      </c>
      <c r="F171" s="239" t="s">
        <v>879</v>
      </c>
      <c r="G171" s="240" t="s">
        <v>336</v>
      </c>
      <c r="H171" s="241">
        <v>15</v>
      </c>
      <c r="I171" s="242"/>
      <c r="J171" s="243">
        <f>ROUND(I171*H171,2)</f>
        <v>0</v>
      </c>
      <c r="K171" s="239" t="s">
        <v>1</v>
      </c>
      <c r="L171" s="244"/>
      <c r="M171" s="245" t="s">
        <v>1</v>
      </c>
      <c r="N171" s="246" t="s">
        <v>42</v>
      </c>
      <c r="O171" s="83"/>
      <c r="P171" s="221">
        <f>O171*H171</f>
        <v>0</v>
      </c>
      <c r="Q171" s="221">
        <v>0.0115</v>
      </c>
      <c r="R171" s="221">
        <f>Q171*H171</f>
        <v>0.1725</v>
      </c>
      <c r="S171" s="221">
        <v>0</v>
      </c>
      <c r="T171" s="222">
        <f>S171*H171</f>
        <v>0</v>
      </c>
      <c r="AR171" s="223" t="s">
        <v>575</v>
      </c>
      <c r="AT171" s="223" t="s">
        <v>414</v>
      </c>
      <c r="AU171" s="223" t="s">
        <v>86</v>
      </c>
      <c r="AY171" s="14" t="s">
        <v>133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4" t="s">
        <v>84</v>
      </c>
      <c r="BK171" s="224">
        <f>ROUND(I171*H171,2)</f>
        <v>0</v>
      </c>
      <c r="BL171" s="14" t="s">
        <v>575</v>
      </c>
      <c r="BM171" s="223" t="s">
        <v>880</v>
      </c>
    </row>
    <row r="172" spans="2:65" s="1" customFormat="1" ht="16.5" customHeight="1">
      <c r="B172" s="35"/>
      <c r="C172" s="212" t="s">
        <v>655</v>
      </c>
      <c r="D172" s="212" t="s">
        <v>135</v>
      </c>
      <c r="E172" s="213" t="s">
        <v>656</v>
      </c>
      <c r="F172" s="214" t="s">
        <v>657</v>
      </c>
      <c r="G172" s="215" t="s">
        <v>336</v>
      </c>
      <c r="H172" s="216">
        <v>21</v>
      </c>
      <c r="I172" s="217"/>
      <c r="J172" s="218">
        <f>ROUND(I172*H172,2)</f>
        <v>0</v>
      </c>
      <c r="K172" s="214" t="s">
        <v>1</v>
      </c>
      <c r="L172" s="40"/>
      <c r="M172" s="219" t="s">
        <v>1</v>
      </c>
      <c r="N172" s="220" t="s">
        <v>42</v>
      </c>
      <c r="O172" s="83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AR172" s="223" t="s">
        <v>168</v>
      </c>
      <c r="AT172" s="223" t="s">
        <v>135</v>
      </c>
      <c r="AU172" s="223" t="s">
        <v>86</v>
      </c>
      <c r="AY172" s="14" t="s">
        <v>133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4" t="s">
        <v>84</v>
      </c>
      <c r="BK172" s="224">
        <f>ROUND(I172*H172,2)</f>
        <v>0</v>
      </c>
      <c r="BL172" s="14" t="s">
        <v>168</v>
      </c>
      <c r="BM172" s="223" t="s">
        <v>881</v>
      </c>
    </row>
    <row r="173" spans="2:65" s="1" customFormat="1" ht="16.5" customHeight="1">
      <c r="B173" s="35"/>
      <c r="C173" s="237" t="s">
        <v>659</v>
      </c>
      <c r="D173" s="237" t="s">
        <v>414</v>
      </c>
      <c r="E173" s="238" t="s">
        <v>882</v>
      </c>
      <c r="F173" s="239" t="s">
        <v>661</v>
      </c>
      <c r="G173" s="240" t="s">
        <v>336</v>
      </c>
      <c r="H173" s="241">
        <v>12</v>
      </c>
      <c r="I173" s="242"/>
      <c r="J173" s="243">
        <f>ROUND(I173*H173,2)</f>
        <v>0</v>
      </c>
      <c r="K173" s="239" t="s">
        <v>1</v>
      </c>
      <c r="L173" s="244"/>
      <c r="M173" s="245" t="s">
        <v>1</v>
      </c>
      <c r="N173" s="246" t="s">
        <v>42</v>
      </c>
      <c r="O173" s="83"/>
      <c r="P173" s="221">
        <f>O173*H173</f>
        <v>0</v>
      </c>
      <c r="Q173" s="221">
        <v>0.031</v>
      </c>
      <c r="R173" s="221">
        <f>Q173*H173</f>
        <v>0.372</v>
      </c>
      <c r="S173" s="221">
        <v>0</v>
      </c>
      <c r="T173" s="222">
        <f>S173*H173</f>
        <v>0</v>
      </c>
      <c r="AR173" s="223" t="s">
        <v>575</v>
      </c>
      <c r="AT173" s="223" t="s">
        <v>414</v>
      </c>
      <c r="AU173" s="223" t="s">
        <v>86</v>
      </c>
      <c r="AY173" s="14" t="s">
        <v>133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4" t="s">
        <v>84</v>
      </c>
      <c r="BK173" s="224">
        <f>ROUND(I173*H173,2)</f>
        <v>0</v>
      </c>
      <c r="BL173" s="14" t="s">
        <v>575</v>
      </c>
      <c r="BM173" s="223" t="s">
        <v>883</v>
      </c>
    </row>
    <row r="174" spans="2:65" s="1" customFormat="1" ht="16.5" customHeight="1">
      <c r="B174" s="35"/>
      <c r="C174" s="212" t="s">
        <v>394</v>
      </c>
      <c r="D174" s="212" t="s">
        <v>135</v>
      </c>
      <c r="E174" s="213" t="s">
        <v>884</v>
      </c>
      <c r="F174" s="214" t="s">
        <v>664</v>
      </c>
      <c r="G174" s="215" t="s">
        <v>336</v>
      </c>
      <c r="H174" s="216">
        <v>21</v>
      </c>
      <c r="I174" s="217"/>
      <c r="J174" s="218">
        <f>ROUND(I174*H174,2)</f>
        <v>0</v>
      </c>
      <c r="K174" s="214" t="s">
        <v>1</v>
      </c>
      <c r="L174" s="40"/>
      <c r="M174" s="219" t="s">
        <v>1</v>
      </c>
      <c r="N174" s="220" t="s">
        <v>42</v>
      </c>
      <c r="O174" s="83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AR174" s="223" t="s">
        <v>168</v>
      </c>
      <c r="AT174" s="223" t="s">
        <v>135</v>
      </c>
      <c r="AU174" s="223" t="s">
        <v>86</v>
      </c>
      <c r="AY174" s="14" t="s">
        <v>133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4" t="s">
        <v>84</v>
      </c>
      <c r="BK174" s="224">
        <f>ROUND(I174*H174,2)</f>
        <v>0</v>
      </c>
      <c r="BL174" s="14" t="s">
        <v>168</v>
      </c>
      <c r="BM174" s="223" t="s">
        <v>885</v>
      </c>
    </row>
    <row r="175" spans="2:65" s="1" customFormat="1" ht="16.5" customHeight="1">
      <c r="B175" s="35"/>
      <c r="C175" s="237" t="s">
        <v>405</v>
      </c>
      <c r="D175" s="237" t="s">
        <v>414</v>
      </c>
      <c r="E175" s="238" t="s">
        <v>886</v>
      </c>
      <c r="F175" s="239" t="s">
        <v>667</v>
      </c>
      <c r="G175" s="240" t="s">
        <v>336</v>
      </c>
      <c r="H175" s="241">
        <v>1</v>
      </c>
      <c r="I175" s="242"/>
      <c r="J175" s="243">
        <f>ROUND(I175*H175,2)</f>
        <v>0</v>
      </c>
      <c r="K175" s="239" t="s">
        <v>1</v>
      </c>
      <c r="L175" s="244"/>
      <c r="M175" s="245" t="s">
        <v>1</v>
      </c>
      <c r="N175" s="246" t="s">
        <v>42</v>
      </c>
      <c r="O175" s="83"/>
      <c r="P175" s="221">
        <f>O175*H175</f>
        <v>0</v>
      </c>
      <c r="Q175" s="221">
        <v>0.031</v>
      </c>
      <c r="R175" s="221">
        <f>Q175*H175</f>
        <v>0.031</v>
      </c>
      <c r="S175" s="221">
        <v>0</v>
      </c>
      <c r="T175" s="222">
        <f>S175*H175</f>
        <v>0</v>
      </c>
      <c r="AR175" s="223" t="s">
        <v>575</v>
      </c>
      <c r="AT175" s="223" t="s">
        <v>414</v>
      </c>
      <c r="AU175" s="223" t="s">
        <v>86</v>
      </c>
      <c r="AY175" s="14" t="s">
        <v>133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4" t="s">
        <v>84</v>
      </c>
      <c r="BK175" s="224">
        <f>ROUND(I175*H175,2)</f>
        <v>0</v>
      </c>
      <c r="BL175" s="14" t="s">
        <v>575</v>
      </c>
      <c r="BM175" s="223" t="s">
        <v>887</v>
      </c>
    </row>
    <row r="176" spans="2:65" s="1" customFormat="1" ht="16.5" customHeight="1">
      <c r="B176" s="35"/>
      <c r="C176" s="212" t="s">
        <v>669</v>
      </c>
      <c r="D176" s="212" t="s">
        <v>135</v>
      </c>
      <c r="E176" s="213" t="s">
        <v>670</v>
      </c>
      <c r="F176" s="214" t="s">
        <v>671</v>
      </c>
      <c r="G176" s="215" t="s">
        <v>138</v>
      </c>
      <c r="H176" s="216">
        <v>1</v>
      </c>
      <c r="I176" s="217"/>
      <c r="J176" s="218">
        <f>ROUND(I176*H176,2)</f>
        <v>0</v>
      </c>
      <c r="K176" s="214" t="s">
        <v>1</v>
      </c>
      <c r="L176" s="40"/>
      <c r="M176" s="219" t="s">
        <v>1</v>
      </c>
      <c r="N176" s="220" t="s">
        <v>42</v>
      </c>
      <c r="O176" s="83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AR176" s="223" t="s">
        <v>215</v>
      </c>
      <c r="AT176" s="223" t="s">
        <v>135</v>
      </c>
      <c r="AU176" s="223" t="s">
        <v>86</v>
      </c>
      <c r="AY176" s="14" t="s">
        <v>133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4" t="s">
        <v>84</v>
      </c>
      <c r="BK176" s="224">
        <f>ROUND(I176*H176,2)</f>
        <v>0</v>
      </c>
      <c r="BL176" s="14" t="s">
        <v>215</v>
      </c>
      <c r="BM176" s="223" t="s">
        <v>888</v>
      </c>
    </row>
    <row r="177" spans="2:65" s="1" customFormat="1" ht="24" customHeight="1">
      <c r="B177" s="35"/>
      <c r="C177" s="212" t="s">
        <v>673</v>
      </c>
      <c r="D177" s="212" t="s">
        <v>135</v>
      </c>
      <c r="E177" s="213" t="s">
        <v>674</v>
      </c>
      <c r="F177" s="214" t="s">
        <v>675</v>
      </c>
      <c r="G177" s="215" t="s">
        <v>336</v>
      </c>
      <c r="H177" s="216">
        <v>1</v>
      </c>
      <c r="I177" s="217"/>
      <c r="J177" s="218">
        <f>ROUND(I177*H177,2)</f>
        <v>0</v>
      </c>
      <c r="K177" s="214" t="s">
        <v>1</v>
      </c>
      <c r="L177" s="40"/>
      <c r="M177" s="219" t="s">
        <v>1</v>
      </c>
      <c r="N177" s="220" t="s">
        <v>42</v>
      </c>
      <c r="O177" s="83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AR177" s="223" t="s">
        <v>215</v>
      </c>
      <c r="AT177" s="223" t="s">
        <v>135</v>
      </c>
      <c r="AU177" s="223" t="s">
        <v>86</v>
      </c>
      <c r="AY177" s="14" t="s">
        <v>133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4" t="s">
        <v>84</v>
      </c>
      <c r="BK177" s="224">
        <f>ROUND(I177*H177,2)</f>
        <v>0</v>
      </c>
      <c r="BL177" s="14" t="s">
        <v>215</v>
      </c>
      <c r="BM177" s="223" t="s">
        <v>889</v>
      </c>
    </row>
    <row r="178" spans="2:63" s="10" customFormat="1" ht="22.8" customHeight="1">
      <c r="B178" s="198"/>
      <c r="C178" s="199"/>
      <c r="D178" s="200" t="s">
        <v>76</v>
      </c>
      <c r="E178" s="262" t="s">
        <v>681</v>
      </c>
      <c r="F178" s="262" t="s">
        <v>682</v>
      </c>
      <c r="G178" s="199"/>
      <c r="H178" s="199"/>
      <c r="I178" s="202"/>
      <c r="J178" s="263">
        <f>BK178</f>
        <v>0</v>
      </c>
      <c r="K178" s="199"/>
      <c r="L178" s="204"/>
      <c r="M178" s="205"/>
      <c r="N178" s="206"/>
      <c r="O178" s="206"/>
      <c r="P178" s="207">
        <f>SUM(P179:P215)</f>
        <v>0</v>
      </c>
      <c r="Q178" s="206"/>
      <c r="R178" s="207">
        <f>SUM(R179:R215)</f>
        <v>107.38357176000001</v>
      </c>
      <c r="S178" s="206"/>
      <c r="T178" s="208">
        <f>SUM(T179:T215)</f>
        <v>0</v>
      </c>
      <c r="AR178" s="209" t="s">
        <v>147</v>
      </c>
      <c r="AT178" s="210" t="s">
        <v>76</v>
      </c>
      <c r="AU178" s="210" t="s">
        <v>84</v>
      </c>
      <c r="AY178" s="209" t="s">
        <v>133</v>
      </c>
      <c r="BK178" s="211">
        <f>SUM(BK179:BK215)</f>
        <v>0</v>
      </c>
    </row>
    <row r="179" spans="2:65" s="1" customFormat="1" ht="24" customHeight="1">
      <c r="B179" s="35"/>
      <c r="C179" s="212" t="s">
        <v>677</v>
      </c>
      <c r="D179" s="212" t="s">
        <v>135</v>
      </c>
      <c r="E179" s="213" t="s">
        <v>683</v>
      </c>
      <c r="F179" s="214" t="s">
        <v>684</v>
      </c>
      <c r="G179" s="215" t="s">
        <v>685</v>
      </c>
      <c r="H179" s="216">
        <v>0.3</v>
      </c>
      <c r="I179" s="217"/>
      <c r="J179" s="218">
        <f>ROUND(I179*H179,2)</f>
        <v>0</v>
      </c>
      <c r="K179" s="214" t="s">
        <v>1</v>
      </c>
      <c r="L179" s="40"/>
      <c r="M179" s="219" t="s">
        <v>1</v>
      </c>
      <c r="N179" s="220" t="s">
        <v>42</v>
      </c>
      <c r="O179" s="83"/>
      <c r="P179" s="221">
        <f>O179*H179</f>
        <v>0</v>
      </c>
      <c r="Q179" s="221">
        <v>0.0088</v>
      </c>
      <c r="R179" s="221">
        <f>Q179*H179</f>
        <v>0.00264</v>
      </c>
      <c r="S179" s="221">
        <v>0</v>
      </c>
      <c r="T179" s="222">
        <f>S179*H179</f>
        <v>0</v>
      </c>
      <c r="AR179" s="223" t="s">
        <v>215</v>
      </c>
      <c r="AT179" s="223" t="s">
        <v>135</v>
      </c>
      <c r="AU179" s="223" t="s">
        <v>86</v>
      </c>
      <c r="AY179" s="14" t="s">
        <v>133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4" t="s">
        <v>84</v>
      </c>
      <c r="BK179" s="224">
        <f>ROUND(I179*H179,2)</f>
        <v>0</v>
      </c>
      <c r="BL179" s="14" t="s">
        <v>215</v>
      </c>
      <c r="BM179" s="223" t="s">
        <v>890</v>
      </c>
    </row>
    <row r="180" spans="2:65" s="1" customFormat="1" ht="16.5" customHeight="1">
      <c r="B180" s="35"/>
      <c r="C180" s="212" t="s">
        <v>159</v>
      </c>
      <c r="D180" s="212" t="s">
        <v>135</v>
      </c>
      <c r="E180" s="213" t="s">
        <v>687</v>
      </c>
      <c r="F180" s="214" t="s">
        <v>688</v>
      </c>
      <c r="G180" s="215" t="s">
        <v>685</v>
      </c>
      <c r="H180" s="216">
        <v>0.7</v>
      </c>
      <c r="I180" s="217"/>
      <c r="J180" s="218">
        <f>ROUND(I180*H180,2)</f>
        <v>0</v>
      </c>
      <c r="K180" s="214" t="s">
        <v>1</v>
      </c>
      <c r="L180" s="40"/>
      <c r="M180" s="219" t="s">
        <v>1</v>
      </c>
      <c r="N180" s="220" t="s">
        <v>42</v>
      </c>
      <c r="O180" s="83"/>
      <c r="P180" s="221">
        <f>O180*H180</f>
        <v>0</v>
      </c>
      <c r="Q180" s="221">
        <v>0.0099</v>
      </c>
      <c r="R180" s="221">
        <f>Q180*H180</f>
        <v>0.00693</v>
      </c>
      <c r="S180" s="221">
        <v>0</v>
      </c>
      <c r="T180" s="222">
        <f>S180*H180</f>
        <v>0</v>
      </c>
      <c r="AR180" s="223" t="s">
        <v>215</v>
      </c>
      <c r="AT180" s="223" t="s">
        <v>135</v>
      </c>
      <c r="AU180" s="223" t="s">
        <v>86</v>
      </c>
      <c r="AY180" s="14" t="s">
        <v>133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4" t="s">
        <v>84</v>
      </c>
      <c r="BK180" s="224">
        <f>ROUND(I180*H180,2)</f>
        <v>0</v>
      </c>
      <c r="BL180" s="14" t="s">
        <v>215</v>
      </c>
      <c r="BM180" s="223" t="s">
        <v>891</v>
      </c>
    </row>
    <row r="181" spans="2:65" s="1" customFormat="1" ht="24" customHeight="1">
      <c r="B181" s="35"/>
      <c r="C181" s="212" t="s">
        <v>154</v>
      </c>
      <c r="D181" s="212" t="s">
        <v>135</v>
      </c>
      <c r="E181" s="213" t="s">
        <v>691</v>
      </c>
      <c r="F181" s="214" t="s">
        <v>692</v>
      </c>
      <c r="G181" s="215" t="s">
        <v>176</v>
      </c>
      <c r="H181" s="216">
        <v>35</v>
      </c>
      <c r="I181" s="217"/>
      <c r="J181" s="218">
        <f>ROUND(I181*H181,2)</f>
        <v>0</v>
      </c>
      <c r="K181" s="214" t="s">
        <v>1</v>
      </c>
      <c r="L181" s="40"/>
      <c r="M181" s="219" t="s">
        <v>1</v>
      </c>
      <c r="N181" s="220" t="s">
        <v>42</v>
      </c>
      <c r="O181" s="83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AR181" s="223" t="s">
        <v>215</v>
      </c>
      <c r="AT181" s="223" t="s">
        <v>135</v>
      </c>
      <c r="AU181" s="223" t="s">
        <v>86</v>
      </c>
      <c r="AY181" s="14" t="s">
        <v>133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4" t="s">
        <v>84</v>
      </c>
      <c r="BK181" s="224">
        <f>ROUND(I181*H181,2)</f>
        <v>0</v>
      </c>
      <c r="BL181" s="14" t="s">
        <v>215</v>
      </c>
      <c r="BM181" s="223" t="s">
        <v>892</v>
      </c>
    </row>
    <row r="182" spans="2:65" s="1" customFormat="1" ht="24" customHeight="1">
      <c r="B182" s="35"/>
      <c r="C182" s="212" t="s">
        <v>690</v>
      </c>
      <c r="D182" s="212" t="s">
        <v>135</v>
      </c>
      <c r="E182" s="213" t="s">
        <v>694</v>
      </c>
      <c r="F182" s="214" t="s">
        <v>695</v>
      </c>
      <c r="G182" s="215" t="s">
        <v>176</v>
      </c>
      <c r="H182" s="216">
        <v>8</v>
      </c>
      <c r="I182" s="217"/>
      <c r="J182" s="218">
        <f>ROUND(I182*H182,2)</f>
        <v>0</v>
      </c>
      <c r="K182" s="214" t="s">
        <v>1</v>
      </c>
      <c r="L182" s="40"/>
      <c r="M182" s="219" t="s">
        <v>1</v>
      </c>
      <c r="N182" s="220" t="s">
        <v>42</v>
      </c>
      <c r="O182" s="83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AR182" s="223" t="s">
        <v>215</v>
      </c>
      <c r="AT182" s="223" t="s">
        <v>135</v>
      </c>
      <c r="AU182" s="223" t="s">
        <v>86</v>
      </c>
      <c r="AY182" s="14" t="s">
        <v>133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4" t="s">
        <v>84</v>
      </c>
      <c r="BK182" s="224">
        <f>ROUND(I182*H182,2)</f>
        <v>0</v>
      </c>
      <c r="BL182" s="14" t="s">
        <v>215</v>
      </c>
      <c r="BM182" s="223" t="s">
        <v>893</v>
      </c>
    </row>
    <row r="183" spans="2:65" s="1" customFormat="1" ht="24" customHeight="1">
      <c r="B183" s="35"/>
      <c r="C183" s="212" t="s">
        <v>298</v>
      </c>
      <c r="D183" s="212" t="s">
        <v>135</v>
      </c>
      <c r="E183" s="213" t="s">
        <v>697</v>
      </c>
      <c r="F183" s="214" t="s">
        <v>698</v>
      </c>
      <c r="G183" s="215" t="s">
        <v>176</v>
      </c>
      <c r="H183" s="216">
        <v>8</v>
      </c>
      <c r="I183" s="217"/>
      <c r="J183" s="218">
        <f>ROUND(I183*H183,2)</f>
        <v>0</v>
      </c>
      <c r="K183" s="214" t="s">
        <v>1</v>
      </c>
      <c r="L183" s="40"/>
      <c r="M183" s="219" t="s">
        <v>1</v>
      </c>
      <c r="N183" s="220" t="s">
        <v>42</v>
      </c>
      <c r="O183" s="83"/>
      <c r="P183" s="221">
        <f>O183*H183</f>
        <v>0</v>
      </c>
      <c r="Q183" s="221">
        <v>0.08425</v>
      </c>
      <c r="R183" s="221">
        <f>Q183*H183</f>
        <v>0.674</v>
      </c>
      <c r="S183" s="221">
        <v>0</v>
      </c>
      <c r="T183" s="222">
        <f>S183*H183</f>
        <v>0</v>
      </c>
      <c r="AR183" s="223" t="s">
        <v>215</v>
      </c>
      <c r="AT183" s="223" t="s">
        <v>135</v>
      </c>
      <c r="AU183" s="223" t="s">
        <v>86</v>
      </c>
      <c r="AY183" s="14" t="s">
        <v>133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4" t="s">
        <v>84</v>
      </c>
      <c r="BK183" s="224">
        <f>ROUND(I183*H183,2)</f>
        <v>0</v>
      </c>
      <c r="BL183" s="14" t="s">
        <v>215</v>
      </c>
      <c r="BM183" s="223" t="s">
        <v>894</v>
      </c>
    </row>
    <row r="184" spans="2:65" s="1" customFormat="1" ht="16.5" customHeight="1">
      <c r="B184" s="35"/>
      <c r="C184" s="212" t="s">
        <v>413</v>
      </c>
      <c r="D184" s="212" t="s">
        <v>135</v>
      </c>
      <c r="E184" s="213" t="s">
        <v>895</v>
      </c>
      <c r="F184" s="214" t="s">
        <v>896</v>
      </c>
      <c r="G184" s="215" t="s">
        <v>223</v>
      </c>
      <c r="H184" s="216">
        <v>12</v>
      </c>
      <c r="I184" s="217"/>
      <c r="J184" s="218">
        <f>ROUND(I184*H184,2)</f>
        <v>0</v>
      </c>
      <c r="K184" s="214" t="s">
        <v>1</v>
      </c>
      <c r="L184" s="40"/>
      <c r="M184" s="219" t="s">
        <v>1</v>
      </c>
      <c r="N184" s="220" t="s">
        <v>42</v>
      </c>
      <c r="O184" s="83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AR184" s="223" t="s">
        <v>215</v>
      </c>
      <c r="AT184" s="223" t="s">
        <v>135</v>
      </c>
      <c r="AU184" s="223" t="s">
        <v>86</v>
      </c>
      <c r="AY184" s="14" t="s">
        <v>133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4" t="s">
        <v>84</v>
      </c>
      <c r="BK184" s="224">
        <f>ROUND(I184*H184,2)</f>
        <v>0</v>
      </c>
      <c r="BL184" s="14" t="s">
        <v>215</v>
      </c>
      <c r="BM184" s="223" t="s">
        <v>897</v>
      </c>
    </row>
    <row r="185" spans="2:65" s="1" customFormat="1" ht="24" customHeight="1">
      <c r="B185" s="35"/>
      <c r="C185" s="212" t="s">
        <v>423</v>
      </c>
      <c r="D185" s="212" t="s">
        <v>135</v>
      </c>
      <c r="E185" s="213" t="s">
        <v>898</v>
      </c>
      <c r="F185" s="214" t="s">
        <v>899</v>
      </c>
      <c r="G185" s="215" t="s">
        <v>176</v>
      </c>
      <c r="H185" s="216">
        <v>4.2</v>
      </c>
      <c r="I185" s="217"/>
      <c r="J185" s="218">
        <f>ROUND(I185*H185,2)</f>
        <v>0</v>
      </c>
      <c r="K185" s="214" t="s">
        <v>1</v>
      </c>
      <c r="L185" s="40"/>
      <c r="M185" s="219" t="s">
        <v>1</v>
      </c>
      <c r="N185" s="220" t="s">
        <v>42</v>
      </c>
      <c r="O185" s="83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AR185" s="223" t="s">
        <v>215</v>
      </c>
      <c r="AT185" s="223" t="s">
        <v>135</v>
      </c>
      <c r="AU185" s="223" t="s">
        <v>86</v>
      </c>
      <c r="AY185" s="14" t="s">
        <v>133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4" t="s">
        <v>84</v>
      </c>
      <c r="BK185" s="224">
        <f>ROUND(I185*H185,2)</f>
        <v>0</v>
      </c>
      <c r="BL185" s="14" t="s">
        <v>215</v>
      </c>
      <c r="BM185" s="223" t="s">
        <v>900</v>
      </c>
    </row>
    <row r="186" spans="2:65" s="1" customFormat="1" ht="24" customHeight="1">
      <c r="B186" s="35"/>
      <c r="C186" s="212" t="s">
        <v>400</v>
      </c>
      <c r="D186" s="212" t="s">
        <v>135</v>
      </c>
      <c r="E186" s="213" t="s">
        <v>901</v>
      </c>
      <c r="F186" s="214" t="s">
        <v>902</v>
      </c>
      <c r="G186" s="215" t="s">
        <v>176</v>
      </c>
      <c r="H186" s="216">
        <v>4.2</v>
      </c>
      <c r="I186" s="217"/>
      <c r="J186" s="218">
        <f>ROUND(I186*H186,2)</f>
        <v>0</v>
      </c>
      <c r="K186" s="214" t="s">
        <v>1</v>
      </c>
      <c r="L186" s="40"/>
      <c r="M186" s="219" t="s">
        <v>1</v>
      </c>
      <c r="N186" s="220" t="s">
        <v>42</v>
      </c>
      <c r="O186" s="83"/>
      <c r="P186" s="221">
        <f>O186*H186</f>
        <v>0</v>
      </c>
      <c r="Q186" s="221">
        <v>0.07596</v>
      </c>
      <c r="R186" s="221">
        <f>Q186*H186</f>
        <v>0.31903200000000004</v>
      </c>
      <c r="S186" s="221">
        <v>0</v>
      </c>
      <c r="T186" s="222">
        <f>S186*H186</f>
        <v>0</v>
      </c>
      <c r="AR186" s="223" t="s">
        <v>215</v>
      </c>
      <c r="AT186" s="223" t="s">
        <v>135</v>
      </c>
      <c r="AU186" s="223" t="s">
        <v>86</v>
      </c>
      <c r="AY186" s="14" t="s">
        <v>133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4" t="s">
        <v>84</v>
      </c>
      <c r="BK186" s="224">
        <f>ROUND(I186*H186,2)</f>
        <v>0</v>
      </c>
      <c r="BL186" s="14" t="s">
        <v>215</v>
      </c>
      <c r="BM186" s="223" t="s">
        <v>903</v>
      </c>
    </row>
    <row r="187" spans="2:65" s="1" customFormat="1" ht="24" customHeight="1">
      <c r="B187" s="35"/>
      <c r="C187" s="237" t="s">
        <v>706</v>
      </c>
      <c r="D187" s="237" t="s">
        <v>414</v>
      </c>
      <c r="E187" s="238" t="s">
        <v>711</v>
      </c>
      <c r="F187" s="239" t="s">
        <v>712</v>
      </c>
      <c r="G187" s="240" t="s">
        <v>229</v>
      </c>
      <c r="H187" s="241">
        <v>0.2</v>
      </c>
      <c r="I187" s="242"/>
      <c r="J187" s="243">
        <f>ROUND(I187*H187,2)</f>
        <v>0</v>
      </c>
      <c r="K187" s="239" t="s">
        <v>1</v>
      </c>
      <c r="L187" s="244"/>
      <c r="M187" s="245" t="s">
        <v>1</v>
      </c>
      <c r="N187" s="246" t="s">
        <v>42</v>
      </c>
      <c r="O187" s="83"/>
      <c r="P187" s="221">
        <f>O187*H187</f>
        <v>0</v>
      </c>
      <c r="Q187" s="221">
        <v>1</v>
      </c>
      <c r="R187" s="221">
        <f>Q187*H187</f>
        <v>0.2</v>
      </c>
      <c r="S187" s="221">
        <v>0</v>
      </c>
      <c r="T187" s="222">
        <f>S187*H187</f>
        <v>0</v>
      </c>
      <c r="AR187" s="223" t="s">
        <v>575</v>
      </c>
      <c r="AT187" s="223" t="s">
        <v>414</v>
      </c>
      <c r="AU187" s="223" t="s">
        <v>86</v>
      </c>
      <c r="AY187" s="14" t="s">
        <v>133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4" t="s">
        <v>84</v>
      </c>
      <c r="BK187" s="224">
        <f>ROUND(I187*H187,2)</f>
        <v>0</v>
      </c>
      <c r="BL187" s="14" t="s">
        <v>575</v>
      </c>
      <c r="BM187" s="223" t="s">
        <v>904</v>
      </c>
    </row>
    <row r="188" spans="2:65" s="1" customFormat="1" ht="24" customHeight="1">
      <c r="B188" s="35"/>
      <c r="C188" s="212" t="s">
        <v>710</v>
      </c>
      <c r="D188" s="212" t="s">
        <v>135</v>
      </c>
      <c r="E188" s="213" t="s">
        <v>715</v>
      </c>
      <c r="F188" s="214" t="s">
        <v>716</v>
      </c>
      <c r="G188" s="215" t="s">
        <v>150</v>
      </c>
      <c r="H188" s="216">
        <v>13.986</v>
      </c>
      <c r="I188" s="217"/>
      <c r="J188" s="218">
        <f>ROUND(I188*H188,2)</f>
        <v>0</v>
      </c>
      <c r="K188" s="214" t="s">
        <v>1</v>
      </c>
      <c r="L188" s="40"/>
      <c r="M188" s="219" t="s">
        <v>1</v>
      </c>
      <c r="N188" s="220" t="s">
        <v>42</v>
      </c>
      <c r="O188" s="83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AR188" s="223" t="s">
        <v>215</v>
      </c>
      <c r="AT188" s="223" t="s">
        <v>135</v>
      </c>
      <c r="AU188" s="223" t="s">
        <v>86</v>
      </c>
      <c r="AY188" s="14" t="s">
        <v>133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4" t="s">
        <v>84</v>
      </c>
      <c r="BK188" s="224">
        <f>ROUND(I188*H188,2)</f>
        <v>0</v>
      </c>
      <c r="BL188" s="14" t="s">
        <v>215</v>
      </c>
      <c r="BM188" s="223" t="s">
        <v>905</v>
      </c>
    </row>
    <row r="189" spans="2:65" s="1" customFormat="1" ht="24" customHeight="1">
      <c r="B189" s="35"/>
      <c r="C189" s="212" t="s">
        <v>714</v>
      </c>
      <c r="D189" s="212" t="s">
        <v>135</v>
      </c>
      <c r="E189" s="213" t="s">
        <v>719</v>
      </c>
      <c r="F189" s="214" t="s">
        <v>720</v>
      </c>
      <c r="G189" s="215" t="s">
        <v>176</v>
      </c>
      <c r="H189" s="216">
        <v>8.34</v>
      </c>
      <c r="I189" s="217"/>
      <c r="J189" s="218">
        <f>ROUND(I189*H189,2)</f>
        <v>0</v>
      </c>
      <c r="K189" s="214" t="s">
        <v>1</v>
      </c>
      <c r="L189" s="40"/>
      <c r="M189" s="219" t="s">
        <v>1</v>
      </c>
      <c r="N189" s="220" t="s">
        <v>42</v>
      </c>
      <c r="O189" s="83"/>
      <c r="P189" s="221">
        <f>O189*H189</f>
        <v>0</v>
      </c>
      <c r="Q189" s="221">
        <v>0.00117</v>
      </c>
      <c r="R189" s="221">
        <f>Q189*H189</f>
        <v>0.0097578</v>
      </c>
      <c r="S189" s="221">
        <v>0</v>
      </c>
      <c r="T189" s="222">
        <f>S189*H189</f>
        <v>0</v>
      </c>
      <c r="AR189" s="223" t="s">
        <v>215</v>
      </c>
      <c r="AT189" s="223" t="s">
        <v>135</v>
      </c>
      <c r="AU189" s="223" t="s">
        <v>86</v>
      </c>
      <c r="AY189" s="14" t="s">
        <v>133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4" t="s">
        <v>84</v>
      </c>
      <c r="BK189" s="224">
        <f>ROUND(I189*H189,2)</f>
        <v>0</v>
      </c>
      <c r="BL189" s="14" t="s">
        <v>215</v>
      </c>
      <c r="BM189" s="223" t="s">
        <v>906</v>
      </c>
    </row>
    <row r="190" spans="2:65" s="1" customFormat="1" ht="24" customHeight="1">
      <c r="B190" s="35"/>
      <c r="C190" s="212" t="s">
        <v>718</v>
      </c>
      <c r="D190" s="212" t="s">
        <v>135</v>
      </c>
      <c r="E190" s="213" t="s">
        <v>722</v>
      </c>
      <c r="F190" s="214" t="s">
        <v>723</v>
      </c>
      <c r="G190" s="215" t="s">
        <v>176</v>
      </c>
      <c r="H190" s="216">
        <v>8.34</v>
      </c>
      <c r="I190" s="217"/>
      <c r="J190" s="218">
        <f>ROUND(I190*H190,2)</f>
        <v>0</v>
      </c>
      <c r="K190" s="214" t="s">
        <v>1</v>
      </c>
      <c r="L190" s="40"/>
      <c r="M190" s="219" t="s">
        <v>1</v>
      </c>
      <c r="N190" s="220" t="s">
        <v>42</v>
      </c>
      <c r="O190" s="83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AR190" s="223" t="s">
        <v>215</v>
      </c>
      <c r="AT190" s="223" t="s">
        <v>135</v>
      </c>
      <c r="AU190" s="223" t="s">
        <v>86</v>
      </c>
      <c r="AY190" s="14" t="s">
        <v>133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4" t="s">
        <v>84</v>
      </c>
      <c r="BK190" s="224">
        <f>ROUND(I190*H190,2)</f>
        <v>0</v>
      </c>
      <c r="BL190" s="14" t="s">
        <v>215</v>
      </c>
      <c r="BM190" s="223" t="s">
        <v>907</v>
      </c>
    </row>
    <row r="191" spans="2:65" s="1" customFormat="1" ht="24" customHeight="1">
      <c r="B191" s="35"/>
      <c r="C191" s="212" t="s">
        <v>220</v>
      </c>
      <c r="D191" s="212" t="s">
        <v>135</v>
      </c>
      <c r="E191" s="213" t="s">
        <v>725</v>
      </c>
      <c r="F191" s="214" t="s">
        <v>726</v>
      </c>
      <c r="G191" s="215" t="s">
        <v>150</v>
      </c>
      <c r="H191" s="216">
        <v>8.094</v>
      </c>
      <c r="I191" s="217"/>
      <c r="J191" s="218">
        <f>ROUND(I191*H191,2)</f>
        <v>0</v>
      </c>
      <c r="K191" s="214" t="s">
        <v>1</v>
      </c>
      <c r="L191" s="40"/>
      <c r="M191" s="219" t="s">
        <v>1</v>
      </c>
      <c r="N191" s="220" t="s">
        <v>42</v>
      </c>
      <c r="O191" s="83"/>
      <c r="P191" s="221">
        <f>O191*H191</f>
        <v>0</v>
      </c>
      <c r="Q191" s="221">
        <v>2.25634</v>
      </c>
      <c r="R191" s="221">
        <f>Q191*H191</f>
        <v>18.262815959999998</v>
      </c>
      <c r="S191" s="221">
        <v>0</v>
      </c>
      <c r="T191" s="222">
        <f>S191*H191</f>
        <v>0</v>
      </c>
      <c r="AR191" s="223" t="s">
        <v>215</v>
      </c>
      <c r="AT191" s="223" t="s">
        <v>135</v>
      </c>
      <c r="AU191" s="223" t="s">
        <v>86</v>
      </c>
      <c r="AY191" s="14" t="s">
        <v>133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4" t="s">
        <v>84</v>
      </c>
      <c r="BK191" s="224">
        <f>ROUND(I191*H191,2)</f>
        <v>0</v>
      </c>
      <c r="BL191" s="14" t="s">
        <v>215</v>
      </c>
      <c r="BM191" s="223" t="s">
        <v>908</v>
      </c>
    </row>
    <row r="192" spans="2:65" s="1" customFormat="1" ht="24" customHeight="1">
      <c r="B192" s="35"/>
      <c r="C192" s="237" t="s">
        <v>215</v>
      </c>
      <c r="D192" s="237" t="s">
        <v>414</v>
      </c>
      <c r="E192" s="238" t="s">
        <v>728</v>
      </c>
      <c r="F192" s="239" t="s">
        <v>729</v>
      </c>
      <c r="G192" s="240" t="s">
        <v>150</v>
      </c>
      <c r="H192" s="241">
        <v>8.094</v>
      </c>
      <c r="I192" s="242"/>
      <c r="J192" s="243">
        <f>ROUND(I192*H192,2)</f>
        <v>0</v>
      </c>
      <c r="K192" s="239" t="s">
        <v>1</v>
      </c>
      <c r="L192" s="244"/>
      <c r="M192" s="245" t="s">
        <v>1</v>
      </c>
      <c r="N192" s="246" t="s">
        <v>42</v>
      </c>
      <c r="O192" s="83"/>
      <c r="P192" s="221">
        <f>O192*H192</f>
        <v>0</v>
      </c>
      <c r="Q192" s="221">
        <v>2.234</v>
      </c>
      <c r="R192" s="221">
        <f>Q192*H192</f>
        <v>18.081996</v>
      </c>
      <c r="S192" s="221">
        <v>0</v>
      </c>
      <c r="T192" s="222">
        <f>S192*H192</f>
        <v>0</v>
      </c>
      <c r="AR192" s="223" t="s">
        <v>575</v>
      </c>
      <c r="AT192" s="223" t="s">
        <v>414</v>
      </c>
      <c r="AU192" s="223" t="s">
        <v>86</v>
      </c>
      <c r="AY192" s="14" t="s">
        <v>133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4" t="s">
        <v>84</v>
      </c>
      <c r="BK192" s="224">
        <f>ROUND(I192*H192,2)</f>
        <v>0</v>
      </c>
      <c r="BL192" s="14" t="s">
        <v>575</v>
      </c>
      <c r="BM192" s="223" t="s">
        <v>909</v>
      </c>
    </row>
    <row r="193" spans="2:65" s="1" customFormat="1" ht="16.5" customHeight="1">
      <c r="B193" s="35"/>
      <c r="C193" s="237" t="s">
        <v>231</v>
      </c>
      <c r="D193" s="237" t="s">
        <v>414</v>
      </c>
      <c r="E193" s="238" t="s">
        <v>910</v>
      </c>
      <c r="F193" s="239" t="s">
        <v>911</v>
      </c>
      <c r="G193" s="240" t="s">
        <v>223</v>
      </c>
      <c r="H193" s="241">
        <v>32</v>
      </c>
      <c r="I193" s="242"/>
      <c r="J193" s="243">
        <f>ROUND(I193*H193,2)</f>
        <v>0</v>
      </c>
      <c r="K193" s="239" t="s">
        <v>1</v>
      </c>
      <c r="L193" s="244"/>
      <c r="M193" s="245" t="s">
        <v>1</v>
      </c>
      <c r="N193" s="246" t="s">
        <v>42</v>
      </c>
      <c r="O193" s="83"/>
      <c r="P193" s="221">
        <f>O193*H193</f>
        <v>0</v>
      </c>
      <c r="Q193" s="221">
        <v>0.031</v>
      </c>
      <c r="R193" s="221">
        <f>Q193*H193</f>
        <v>0.992</v>
      </c>
      <c r="S193" s="221">
        <v>0</v>
      </c>
      <c r="T193" s="222">
        <f>S193*H193</f>
        <v>0</v>
      </c>
      <c r="AR193" s="223" t="s">
        <v>575</v>
      </c>
      <c r="AT193" s="223" t="s">
        <v>414</v>
      </c>
      <c r="AU193" s="223" t="s">
        <v>86</v>
      </c>
      <c r="AY193" s="14" t="s">
        <v>133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4" t="s">
        <v>84</v>
      </c>
      <c r="BK193" s="224">
        <f>ROUND(I193*H193,2)</f>
        <v>0</v>
      </c>
      <c r="BL193" s="14" t="s">
        <v>575</v>
      </c>
      <c r="BM193" s="223" t="s">
        <v>912</v>
      </c>
    </row>
    <row r="194" spans="2:65" s="1" customFormat="1" ht="24" customHeight="1">
      <c r="B194" s="35"/>
      <c r="C194" s="212" t="s">
        <v>275</v>
      </c>
      <c r="D194" s="212" t="s">
        <v>135</v>
      </c>
      <c r="E194" s="213" t="s">
        <v>734</v>
      </c>
      <c r="F194" s="214" t="s">
        <v>735</v>
      </c>
      <c r="G194" s="215" t="s">
        <v>223</v>
      </c>
      <c r="H194" s="216">
        <v>260</v>
      </c>
      <c r="I194" s="217"/>
      <c r="J194" s="218">
        <f>ROUND(I194*H194,2)</f>
        <v>0</v>
      </c>
      <c r="K194" s="214" t="s">
        <v>1</v>
      </c>
      <c r="L194" s="40"/>
      <c r="M194" s="219" t="s">
        <v>1</v>
      </c>
      <c r="N194" s="220" t="s">
        <v>42</v>
      </c>
      <c r="O194" s="83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AR194" s="223" t="s">
        <v>215</v>
      </c>
      <c r="AT194" s="223" t="s">
        <v>135</v>
      </c>
      <c r="AU194" s="223" t="s">
        <v>86</v>
      </c>
      <c r="AY194" s="14" t="s">
        <v>133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4" t="s">
        <v>84</v>
      </c>
      <c r="BK194" s="224">
        <f>ROUND(I194*H194,2)</f>
        <v>0</v>
      </c>
      <c r="BL194" s="14" t="s">
        <v>215</v>
      </c>
      <c r="BM194" s="223" t="s">
        <v>913</v>
      </c>
    </row>
    <row r="195" spans="2:65" s="1" customFormat="1" ht="24" customHeight="1">
      <c r="B195" s="35"/>
      <c r="C195" s="212" t="s">
        <v>265</v>
      </c>
      <c r="D195" s="212" t="s">
        <v>135</v>
      </c>
      <c r="E195" s="213" t="s">
        <v>740</v>
      </c>
      <c r="F195" s="214" t="s">
        <v>741</v>
      </c>
      <c r="G195" s="215" t="s">
        <v>223</v>
      </c>
      <c r="H195" s="216">
        <v>260</v>
      </c>
      <c r="I195" s="217"/>
      <c r="J195" s="218">
        <f>ROUND(I195*H195,2)</f>
        <v>0</v>
      </c>
      <c r="K195" s="214" t="s">
        <v>1</v>
      </c>
      <c r="L195" s="40"/>
      <c r="M195" s="219" t="s">
        <v>1</v>
      </c>
      <c r="N195" s="220" t="s">
        <v>42</v>
      </c>
      <c r="O195" s="83"/>
      <c r="P195" s="221">
        <f>O195*H195</f>
        <v>0</v>
      </c>
      <c r="Q195" s="221">
        <v>0.203</v>
      </c>
      <c r="R195" s="221">
        <f>Q195*H195</f>
        <v>52.78</v>
      </c>
      <c r="S195" s="221">
        <v>0</v>
      </c>
      <c r="T195" s="222">
        <f>S195*H195</f>
        <v>0</v>
      </c>
      <c r="AR195" s="223" t="s">
        <v>215</v>
      </c>
      <c r="AT195" s="223" t="s">
        <v>135</v>
      </c>
      <c r="AU195" s="223" t="s">
        <v>86</v>
      </c>
      <c r="AY195" s="14" t="s">
        <v>133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4" t="s">
        <v>84</v>
      </c>
      <c r="BK195" s="224">
        <f>ROUND(I195*H195,2)</f>
        <v>0</v>
      </c>
      <c r="BL195" s="14" t="s">
        <v>215</v>
      </c>
      <c r="BM195" s="223" t="s">
        <v>914</v>
      </c>
    </row>
    <row r="196" spans="2:65" s="1" customFormat="1" ht="16.5" customHeight="1">
      <c r="B196" s="35"/>
      <c r="C196" s="237" t="s">
        <v>333</v>
      </c>
      <c r="D196" s="237" t="s">
        <v>414</v>
      </c>
      <c r="E196" s="238" t="s">
        <v>743</v>
      </c>
      <c r="F196" s="239" t="s">
        <v>744</v>
      </c>
      <c r="G196" s="240" t="s">
        <v>229</v>
      </c>
      <c r="H196" s="241">
        <v>15</v>
      </c>
      <c r="I196" s="242"/>
      <c r="J196" s="243">
        <f>ROUND(I196*H196,2)</f>
        <v>0</v>
      </c>
      <c r="K196" s="239" t="s">
        <v>1</v>
      </c>
      <c r="L196" s="244"/>
      <c r="M196" s="245" t="s">
        <v>1</v>
      </c>
      <c r="N196" s="246" t="s">
        <v>42</v>
      </c>
      <c r="O196" s="83"/>
      <c r="P196" s="221">
        <f>O196*H196</f>
        <v>0</v>
      </c>
      <c r="Q196" s="221">
        <v>1</v>
      </c>
      <c r="R196" s="221">
        <f>Q196*H196</f>
        <v>15</v>
      </c>
      <c r="S196" s="221">
        <v>0</v>
      </c>
      <c r="T196" s="222">
        <f>S196*H196</f>
        <v>0</v>
      </c>
      <c r="AR196" s="223" t="s">
        <v>575</v>
      </c>
      <c r="AT196" s="223" t="s">
        <v>414</v>
      </c>
      <c r="AU196" s="223" t="s">
        <v>86</v>
      </c>
      <c r="AY196" s="14" t="s">
        <v>133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4" t="s">
        <v>84</v>
      </c>
      <c r="BK196" s="224">
        <f>ROUND(I196*H196,2)</f>
        <v>0</v>
      </c>
      <c r="BL196" s="14" t="s">
        <v>575</v>
      </c>
      <c r="BM196" s="223" t="s">
        <v>915</v>
      </c>
    </row>
    <row r="197" spans="2:65" s="1" customFormat="1" ht="16.5" customHeight="1">
      <c r="B197" s="35"/>
      <c r="C197" s="212" t="s">
        <v>350</v>
      </c>
      <c r="D197" s="212" t="s">
        <v>135</v>
      </c>
      <c r="E197" s="213" t="s">
        <v>746</v>
      </c>
      <c r="F197" s="214" t="s">
        <v>747</v>
      </c>
      <c r="G197" s="215" t="s">
        <v>223</v>
      </c>
      <c r="H197" s="216">
        <v>260</v>
      </c>
      <c r="I197" s="217"/>
      <c r="J197" s="218">
        <f>ROUND(I197*H197,2)</f>
        <v>0</v>
      </c>
      <c r="K197" s="214" t="s">
        <v>1</v>
      </c>
      <c r="L197" s="40"/>
      <c r="M197" s="219" t="s">
        <v>1</v>
      </c>
      <c r="N197" s="220" t="s">
        <v>42</v>
      </c>
      <c r="O197" s="83"/>
      <c r="P197" s="221">
        <f>O197*H197</f>
        <v>0</v>
      </c>
      <c r="Q197" s="221">
        <v>0.00012</v>
      </c>
      <c r="R197" s="221">
        <f>Q197*H197</f>
        <v>0.031200000000000002</v>
      </c>
      <c r="S197" s="221">
        <v>0</v>
      </c>
      <c r="T197" s="222">
        <f>S197*H197</f>
        <v>0</v>
      </c>
      <c r="AR197" s="223" t="s">
        <v>215</v>
      </c>
      <c r="AT197" s="223" t="s">
        <v>135</v>
      </c>
      <c r="AU197" s="223" t="s">
        <v>86</v>
      </c>
      <c r="AY197" s="14" t="s">
        <v>133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4" t="s">
        <v>84</v>
      </c>
      <c r="BK197" s="224">
        <f>ROUND(I197*H197,2)</f>
        <v>0</v>
      </c>
      <c r="BL197" s="14" t="s">
        <v>215</v>
      </c>
      <c r="BM197" s="223" t="s">
        <v>916</v>
      </c>
    </row>
    <row r="198" spans="2:65" s="1" customFormat="1" ht="24" customHeight="1">
      <c r="B198" s="35"/>
      <c r="C198" s="237" t="s">
        <v>354</v>
      </c>
      <c r="D198" s="237" t="s">
        <v>414</v>
      </c>
      <c r="E198" s="238" t="s">
        <v>749</v>
      </c>
      <c r="F198" s="239" t="s">
        <v>750</v>
      </c>
      <c r="G198" s="240" t="s">
        <v>223</v>
      </c>
      <c r="H198" s="241">
        <v>260</v>
      </c>
      <c r="I198" s="242"/>
      <c r="J198" s="243">
        <f>ROUND(I198*H198,2)</f>
        <v>0</v>
      </c>
      <c r="K198" s="239" t="s">
        <v>1</v>
      </c>
      <c r="L198" s="244"/>
      <c r="M198" s="245" t="s">
        <v>1</v>
      </c>
      <c r="N198" s="246" t="s">
        <v>42</v>
      </c>
      <c r="O198" s="83"/>
      <c r="P198" s="221">
        <f>O198*H198</f>
        <v>0</v>
      </c>
      <c r="Q198" s="221">
        <v>2E-05</v>
      </c>
      <c r="R198" s="221">
        <f>Q198*H198</f>
        <v>0.005200000000000001</v>
      </c>
      <c r="S198" s="221">
        <v>0</v>
      </c>
      <c r="T198" s="222">
        <f>S198*H198</f>
        <v>0</v>
      </c>
      <c r="AR198" s="223" t="s">
        <v>575</v>
      </c>
      <c r="AT198" s="223" t="s">
        <v>414</v>
      </c>
      <c r="AU198" s="223" t="s">
        <v>86</v>
      </c>
      <c r="AY198" s="14" t="s">
        <v>133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4" t="s">
        <v>84</v>
      </c>
      <c r="BK198" s="224">
        <f>ROUND(I198*H198,2)</f>
        <v>0</v>
      </c>
      <c r="BL198" s="14" t="s">
        <v>575</v>
      </c>
      <c r="BM198" s="223" t="s">
        <v>917</v>
      </c>
    </row>
    <row r="199" spans="2:65" s="1" customFormat="1" ht="24" customHeight="1">
      <c r="B199" s="35"/>
      <c r="C199" s="212" t="s">
        <v>286</v>
      </c>
      <c r="D199" s="212" t="s">
        <v>135</v>
      </c>
      <c r="E199" s="213" t="s">
        <v>752</v>
      </c>
      <c r="F199" s="214" t="s">
        <v>753</v>
      </c>
      <c r="G199" s="215" t="s">
        <v>223</v>
      </c>
      <c r="H199" s="216">
        <v>270</v>
      </c>
      <c r="I199" s="217"/>
      <c r="J199" s="218">
        <f>ROUND(I199*H199,2)</f>
        <v>0</v>
      </c>
      <c r="K199" s="214" t="s">
        <v>1</v>
      </c>
      <c r="L199" s="40"/>
      <c r="M199" s="219" t="s">
        <v>1</v>
      </c>
      <c r="N199" s="220" t="s">
        <v>42</v>
      </c>
      <c r="O199" s="83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AR199" s="223" t="s">
        <v>215</v>
      </c>
      <c r="AT199" s="223" t="s">
        <v>135</v>
      </c>
      <c r="AU199" s="223" t="s">
        <v>86</v>
      </c>
      <c r="AY199" s="14" t="s">
        <v>133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4" t="s">
        <v>84</v>
      </c>
      <c r="BK199" s="224">
        <f>ROUND(I199*H199,2)</f>
        <v>0</v>
      </c>
      <c r="BL199" s="14" t="s">
        <v>215</v>
      </c>
      <c r="BM199" s="223" t="s">
        <v>918</v>
      </c>
    </row>
    <row r="200" spans="2:65" s="1" customFormat="1" ht="24" customHeight="1">
      <c r="B200" s="35"/>
      <c r="C200" s="237" t="s">
        <v>290</v>
      </c>
      <c r="D200" s="237" t="s">
        <v>414</v>
      </c>
      <c r="E200" s="238" t="s">
        <v>755</v>
      </c>
      <c r="F200" s="239" t="s">
        <v>756</v>
      </c>
      <c r="G200" s="240" t="s">
        <v>223</v>
      </c>
      <c r="H200" s="241">
        <v>270</v>
      </c>
      <c r="I200" s="242"/>
      <c r="J200" s="243">
        <f>ROUND(I200*H200,2)</f>
        <v>0</v>
      </c>
      <c r="K200" s="239" t="s">
        <v>1</v>
      </c>
      <c r="L200" s="244"/>
      <c r="M200" s="245" t="s">
        <v>1</v>
      </c>
      <c r="N200" s="246" t="s">
        <v>42</v>
      </c>
      <c r="O200" s="83"/>
      <c r="P200" s="221">
        <f>O200*H200</f>
        <v>0</v>
      </c>
      <c r="Q200" s="221">
        <v>0.00055</v>
      </c>
      <c r="R200" s="221">
        <f>Q200*H200</f>
        <v>0.14850000000000002</v>
      </c>
      <c r="S200" s="221">
        <v>0</v>
      </c>
      <c r="T200" s="222">
        <f>S200*H200</f>
        <v>0</v>
      </c>
      <c r="AR200" s="223" t="s">
        <v>575</v>
      </c>
      <c r="AT200" s="223" t="s">
        <v>414</v>
      </c>
      <c r="AU200" s="223" t="s">
        <v>86</v>
      </c>
      <c r="AY200" s="14" t="s">
        <v>133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4" t="s">
        <v>84</v>
      </c>
      <c r="BK200" s="224">
        <f>ROUND(I200*H200,2)</f>
        <v>0</v>
      </c>
      <c r="BL200" s="14" t="s">
        <v>575</v>
      </c>
      <c r="BM200" s="223" t="s">
        <v>919</v>
      </c>
    </row>
    <row r="201" spans="2:65" s="1" customFormat="1" ht="24" customHeight="1">
      <c r="B201" s="35"/>
      <c r="C201" s="212" t="s">
        <v>338</v>
      </c>
      <c r="D201" s="212" t="s">
        <v>135</v>
      </c>
      <c r="E201" s="213" t="s">
        <v>759</v>
      </c>
      <c r="F201" s="214" t="s">
        <v>760</v>
      </c>
      <c r="G201" s="215" t="s">
        <v>223</v>
      </c>
      <c r="H201" s="216">
        <v>6</v>
      </c>
      <c r="I201" s="217"/>
      <c r="J201" s="218">
        <f>ROUND(I201*H201,2)</f>
        <v>0</v>
      </c>
      <c r="K201" s="214" t="s">
        <v>1</v>
      </c>
      <c r="L201" s="40"/>
      <c r="M201" s="219" t="s">
        <v>1</v>
      </c>
      <c r="N201" s="220" t="s">
        <v>42</v>
      </c>
      <c r="O201" s="83"/>
      <c r="P201" s="221">
        <f>O201*H201</f>
        <v>0</v>
      </c>
      <c r="Q201" s="221">
        <v>0.043</v>
      </c>
      <c r="R201" s="221">
        <f>Q201*H201</f>
        <v>0.258</v>
      </c>
      <c r="S201" s="221">
        <v>0</v>
      </c>
      <c r="T201" s="222">
        <f>S201*H201</f>
        <v>0</v>
      </c>
      <c r="AR201" s="223" t="s">
        <v>215</v>
      </c>
      <c r="AT201" s="223" t="s">
        <v>135</v>
      </c>
      <c r="AU201" s="223" t="s">
        <v>86</v>
      </c>
      <c r="AY201" s="14" t="s">
        <v>133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4" t="s">
        <v>84</v>
      </c>
      <c r="BK201" s="224">
        <f>ROUND(I201*H201,2)</f>
        <v>0</v>
      </c>
      <c r="BL201" s="14" t="s">
        <v>215</v>
      </c>
      <c r="BM201" s="223" t="s">
        <v>920</v>
      </c>
    </row>
    <row r="202" spans="2:65" s="1" customFormat="1" ht="24" customHeight="1">
      <c r="B202" s="35"/>
      <c r="C202" s="237" t="s">
        <v>346</v>
      </c>
      <c r="D202" s="237" t="s">
        <v>414</v>
      </c>
      <c r="E202" s="238" t="s">
        <v>762</v>
      </c>
      <c r="F202" s="239" t="s">
        <v>763</v>
      </c>
      <c r="G202" s="240" t="s">
        <v>336</v>
      </c>
      <c r="H202" s="241">
        <v>6</v>
      </c>
      <c r="I202" s="242"/>
      <c r="J202" s="243">
        <f>ROUND(I202*H202,2)</f>
        <v>0</v>
      </c>
      <c r="K202" s="239" t="s">
        <v>1</v>
      </c>
      <c r="L202" s="244"/>
      <c r="M202" s="245" t="s">
        <v>1</v>
      </c>
      <c r="N202" s="246" t="s">
        <v>42</v>
      </c>
      <c r="O202" s="83"/>
      <c r="P202" s="221">
        <f>O202*H202</f>
        <v>0</v>
      </c>
      <c r="Q202" s="221">
        <v>0.031</v>
      </c>
      <c r="R202" s="221">
        <f>Q202*H202</f>
        <v>0.186</v>
      </c>
      <c r="S202" s="221">
        <v>0</v>
      </c>
      <c r="T202" s="222">
        <f>S202*H202</f>
        <v>0</v>
      </c>
      <c r="AR202" s="223" t="s">
        <v>575</v>
      </c>
      <c r="AT202" s="223" t="s">
        <v>414</v>
      </c>
      <c r="AU202" s="223" t="s">
        <v>86</v>
      </c>
      <c r="AY202" s="14" t="s">
        <v>133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4" t="s">
        <v>84</v>
      </c>
      <c r="BK202" s="224">
        <f>ROUND(I202*H202,2)</f>
        <v>0</v>
      </c>
      <c r="BL202" s="14" t="s">
        <v>575</v>
      </c>
      <c r="BM202" s="223" t="s">
        <v>921</v>
      </c>
    </row>
    <row r="203" spans="2:65" s="1" customFormat="1" ht="24" customHeight="1">
      <c r="B203" s="35"/>
      <c r="C203" s="237" t="s">
        <v>758</v>
      </c>
      <c r="D203" s="237" t="s">
        <v>414</v>
      </c>
      <c r="E203" s="238" t="s">
        <v>765</v>
      </c>
      <c r="F203" s="239" t="s">
        <v>766</v>
      </c>
      <c r="G203" s="240" t="s">
        <v>336</v>
      </c>
      <c r="H203" s="241">
        <v>6</v>
      </c>
      <c r="I203" s="242"/>
      <c r="J203" s="243">
        <f>ROUND(I203*H203,2)</f>
        <v>0</v>
      </c>
      <c r="K203" s="239" t="s">
        <v>1</v>
      </c>
      <c r="L203" s="244"/>
      <c r="M203" s="245" t="s">
        <v>1</v>
      </c>
      <c r="N203" s="246" t="s">
        <v>42</v>
      </c>
      <c r="O203" s="83"/>
      <c r="P203" s="221">
        <f>O203*H203</f>
        <v>0</v>
      </c>
      <c r="Q203" s="221">
        <v>0.009</v>
      </c>
      <c r="R203" s="221">
        <f>Q203*H203</f>
        <v>0.05399999999999999</v>
      </c>
      <c r="S203" s="221">
        <v>0</v>
      </c>
      <c r="T203" s="222">
        <f>S203*H203</f>
        <v>0</v>
      </c>
      <c r="AR203" s="223" t="s">
        <v>575</v>
      </c>
      <c r="AT203" s="223" t="s">
        <v>414</v>
      </c>
      <c r="AU203" s="223" t="s">
        <v>86</v>
      </c>
      <c r="AY203" s="14" t="s">
        <v>133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4" t="s">
        <v>84</v>
      </c>
      <c r="BK203" s="224">
        <f>ROUND(I203*H203,2)</f>
        <v>0</v>
      </c>
      <c r="BL203" s="14" t="s">
        <v>575</v>
      </c>
      <c r="BM203" s="223" t="s">
        <v>922</v>
      </c>
    </row>
    <row r="204" spans="2:65" s="1" customFormat="1" ht="24" customHeight="1">
      <c r="B204" s="35"/>
      <c r="C204" s="212" t="s">
        <v>342</v>
      </c>
      <c r="D204" s="212" t="s">
        <v>135</v>
      </c>
      <c r="E204" s="213" t="s">
        <v>768</v>
      </c>
      <c r="F204" s="214" t="s">
        <v>769</v>
      </c>
      <c r="G204" s="215" t="s">
        <v>223</v>
      </c>
      <c r="H204" s="216">
        <v>280</v>
      </c>
      <c r="I204" s="217"/>
      <c r="J204" s="218">
        <f>ROUND(I204*H204,2)</f>
        <v>0</v>
      </c>
      <c r="K204" s="214" t="s">
        <v>1</v>
      </c>
      <c r="L204" s="40"/>
      <c r="M204" s="219" t="s">
        <v>1</v>
      </c>
      <c r="N204" s="220" t="s">
        <v>42</v>
      </c>
      <c r="O204" s="83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AR204" s="223" t="s">
        <v>215</v>
      </c>
      <c r="AT204" s="223" t="s">
        <v>135</v>
      </c>
      <c r="AU204" s="223" t="s">
        <v>86</v>
      </c>
      <c r="AY204" s="14" t="s">
        <v>133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4" t="s">
        <v>84</v>
      </c>
      <c r="BK204" s="224">
        <f>ROUND(I204*H204,2)</f>
        <v>0</v>
      </c>
      <c r="BL204" s="14" t="s">
        <v>215</v>
      </c>
      <c r="BM204" s="223" t="s">
        <v>923</v>
      </c>
    </row>
    <row r="205" spans="2:65" s="1" customFormat="1" ht="16.5" customHeight="1">
      <c r="B205" s="35"/>
      <c r="C205" s="237" t="s">
        <v>282</v>
      </c>
      <c r="D205" s="237" t="s">
        <v>414</v>
      </c>
      <c r="E205" s="238" t="s">
        <v>772</v>
      </c>
      <c r="F205" s="239" t="s">
        <v>773</v>
      </c>
      <c r="G205" s="240" t="s">
        <v>211</v>
      </c>
      <c r="H205" s="241">
        <v>280</v>
      </c>
      <c r="I205" s="242"/>
      <c r="J205" s="243">
        <f>ROUND(I205*H205,2)</f>
        <v>0</v>
      </c>
      <c r="K205" s="239" t="s">
        <v>1</v>
      </c>
      <c r="L205" s="244"/>
      <c r="M205" s="245" t="s">
        <v>1</v>
      </c>
      <c r="N205" s="246" t="s">
        <v>42</v>
      </c>
      <c r="O205" s="83"/>
      <c r="P205" s="221">
        <f>O205*H205</f>
        <v>0</v>
      </c>
      <c r="Q205" s="221">
        <v>0.001</v>
      </c>
      <c r="R205" s="221">
        <f>Q205*H205</f>
        <v>0.28</v>
      </c>
      <c r="S205" s="221">
        <v>0</v>
      </c>
      <c r="T205" s="222">
        <f>S205*H205</f>
        <v>0</v>
      </c>
      <c r="AR205" s="223" t="s">
        <v>774</v>
      </c>
      <c r="AT205" s="223" t="s">
        <v>414</v>
      </c>
      <c r="AU205" s="223" t="s">
        <v>86</v>
      </c>
      <c r="AY205" s="14" t="s">
        <v>133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4" t="s">
        <v>84</v>
      </c>
      <c r="BK205" s="224">
        <f>ROUND(I205*H205,2)</f>
        <v>0</v>
      </c>
      <c r="BL205" s="14" t="s">
        <v>215</v>
      </c>
      <c r="BM205" s="223" t="s">
        <v>924</v>
      </c>
    </row>
    <row r="206" spans="2:65" s="1" customFormat="1" ht="24" customHeight="1">
      <c r="B206" s="35"/>
      <c r="C206" s="212" t="s">
        <v>294</v>
      </c>
      <c r="D206" s="212" t="s">
        <v>135</v>
      </c>
      <c r="E206" s="213" t="s">
        <v>925</v>
      </c>
      <c r="F206" s="214" t="s">
        <v>926</v>
      </c>
      <c r="G206" s="215" t="s">
        <v>223</v>
      </c>
      <c r="H206" s="216">
        <v>30</v>
      </c>
      <c r="I206" s="217"/>
      <c r="J206" s="218">
        <f>ROUND(I206*H206,2)</f>
        <v>0</v>
      </c>
      <c r="K206" s="214" t="s">
        <v>1</v>
      </c>
      <c r="L206" s="40"/>
      <c r="M206" s="219" t="s">
        <v>1</v>
      </c>
      <c r="N206" s="220" t="s">
        <v>42</v>
      </c>
      <c r="O206" s="83"/>
      <c r="P206" s="221">
        <f>O206*H206</f>
        <v>0</v>
      </c>
      <c r="Q206" s="221">
        <v>0</v>
      </c>
      <c r="R206" s="221">
        <f>Q206*H206</f>
        <v>0</v>
      </c>
      <c r="S206" s="221">
        <v>0</v>
      </c>
      <c r="T206" s="222">
        <f>S206*H206</f>
        <v>0</v>
      </c>
      <c r="AR206" s="223" t="s">
        <v>215</v>
      </c>
      <c r="AT206" s="223" t="s">
        <v>135</v>
      </c>
      <c r="AU206" s="223" t="s">
        <v>86</v>
      </c>
      <c r="AY206" s="14" t="s">
        <v>133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4" t="s">
        <v>84</v>
      </c>
      <c r="BK206" s="224">
        <f>ROUND(I206*H206,2)</f>
        <v>0</v>
      </c>
      <c r="BL206" s="14" t="s">
        <v>215</v>
      </c>
      <c r="BM206" s="223" t="s">
        <v>927</v>
      </c>
    </row>
    <row r="207" spans="2:65" s="1" customFormat="1" ht="16.5" customHeight="1">
      <c r="B207" s="35"/>
      <c r="C207" s="237" t="s">
        <v>771</v>
      </c>
      <c r="D207" s="237" t="s">
        <v>414</v>
      </c>
      <c r="E207" s="238" t="s">
        <v>928</v>
      </c>
      <c r="F207" s="239" t="s">
        <v>929</v>
      </c>
      <c r="G207" s="240" t="s">
        <v>211</v>
      </c>
      <c r="H207" s="241">
        <v>30</v>
      </c>
      <c r="I207" s="242"/>
      <c r="J207" s="243">
        <f>ROUND(I207*H207,2)</f>
        <v>0</v>
      </c>
      <c r="K207" s="239" t="s">
        <v>1</v>
      </c>
      <c r="L207" s="244"/>
      <c r="M207" s="245" t="s">
        <v>1</v>
      </c>
      <c r="N207" s="246" t="s">
        <v>42</v>
      </c>
      <c r="O207" s="83"/>
      <c r="P207" s="221">
        <f>O207*H207</f>
        <v>0</v>
      </c>
      <c r="Q207" s="221">
        <v>0.001</v>
      </c>
      <c r="R207" s="221">
        <f>Q207*H207</f>
        <v>0.03</v>
      </c>
      <c r="S207" s="221">
        <v>0</v>
      </c>
      <c r="T207" s="222">
        <f>S207*H207</f>
        <v>0</v>
      </c>
      <c r="AR207" s="223" t="s">
        <v>774</v>
      </c>
      <c r="AT207" s="223" t="s">
        <v>414</v>
      </c>
      <c r="AU207" s="223" t="s">
        <v>86</v>
      </c>
      <c r="AY207" s="14" t="s">
        <v>133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4" t="s">
        <v>84</v>
      </c>
      <c r="BK207" s="224">
        <f>ROUND(I207*H207,2)</f>
        <v>0</v>
      </c>
      <c r="BL207" s="14" t="s">
        <v>215</v>
      </c>
      <c r="BM207" s="223" t="s">
        <v>930</v>
      </c>
    </row>
    <row r="208" spans="2:65" s="1" customFormat="1" ht="16.5" customHeight="1">
      <c r="B208" s="35"/>
      <c r="C208" s="212" t="s">
        <v>134</v>
      </c>
      <c r="D208" s="212" t="s">
        <v>135</v>
      </c>
      <c r="E208" s="213" t="s">
        <v>931</v>
      </c>
      <c r="F208" s="214" t="s">
        <v>932</v>
      </c>
      <c r="G208" s="215" t="s">
        <v>336</v>
      </c>
      <c r="H208" s="216">
        <v>15</v>
      </c>
      <c r="I208" s="217"/>
      <c r="J208" s="218">
        <f>ROUND(I208*H208,2)</f>
        <v>0</v>
      </c>
      <c r="K208" s="214" t="s">
        <v>1</v>
      </c>
      <c r="L208" s="40"/>
      <c r="M208" s="219" t="s">
        <v>1</v>
      </c>
      <c r="N208" s="220" t="s">
        <v>42</v>
      </c>
      <c r="O208" s="83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AR208" s="223" t="s">
        <v>168</v>
      </c>
      <c r="AT208" s="223" t="s">
        <v>135</v>
      </c>
      <c r="AU208" s="223" t="s">
        <v>86</v>
      </c>
      <c r="AY208" s="14" t="s">
        <v>133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4" t="s">
        <v>84</v>
      </c>
      <c r="BK208" s="224">
        <f>ROUND(I208*H208,2)</f>
        <v>0</v>
      </c>
      <c r="BL208" s="14" t="s">
        <v>168</v>
      </c>
      <c r="BM208" s="223" t="s">
        <v>933</v>
      </c>
    </row>
    <row r="209" spans="2:65" s="1" customFormat="1" ht="16.5" customHeight="1">
      <c r="B209" s="35"/>
      <c r="C209" s="237" t="s">
        <v>255</v>
      </c>
      <c r="D209" s="237" t="s">
        <v>414</v>
      </c>
      <c r="E209" s="238" t="s">
        <v>934</v>
      </c>
      <c r="F209" s="239" t="s">
        <v>935</v>
      </c>
      <c r="G209" s="240" t="s">
        <v>336</v>
      </c>
      <c r="H209" s="241">
        <v>15</v>
      </c>
      <c r="I209" s="242"/>
      <c r="J209" s="243">
        <f>ROUND(I209*H209,2)</f>
        <v>0</v>
      </c>
      <c r="K209" s="239" t="s">
        <v>1</v>
      </c>
      <c r="L209" s="244"/>
      <c r="M209" s="245" t="s">
        <v>1</v>
      </c>
      <c r="N209" s="246" t="s">
        <v>42</v>
      </c>
      <c r="O209" s="83"/>
      <c r="P209" s="221">
        <f>O209*H209</f>
        <v>0</v>
      </c>
      <c r="Q209" s="221">
        <v>0.0041</v>
      </c>
      <c r="R209" s="221">
        <f>Q209*H209</f>
        <v>0.061500000000000006</v>
      </c>
      <c r="S209" s="221">
        <v>0</v>
      </c>
      <c r="T209" s="222">
        <f>S209*H209</f>
        <v>0</v>
      </c>
      <c r="AR209" s="223" t="s">
        <v>303</v>
      </c>
      <c r="AT209" s="223" t="s">
        <v>414</v>
      </c>
      <c r="AU209" s="223" t="s">
        <v>86</v>
      </c>
      <c r="AY209" s="14" t="s">
        <v>133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4" t="s">
        <v>84</v>
      </c>
      <c r="BK209" s="224">
        <f>ROUND(I209*H209,2)</f>
        <v>0</v>
      </c>
      <c r="BL209" s="14" t="s">
        <v>168</v>
      </c>
      <c r="BM209" s="223" t="s">
        <v>936</v>
      </c>
    </row>
    <row r="210" spans="2:65" s="1" customFormat="1" ht="16.5" customHeight="1">
      <c r="B210" s="35"/>
      <c r="C210" s="212" t="s">
        <v>260</v>
      </c>
      <c r="D210" s="212" t="s">
        <v>135</v>
      </c>
      <c r="E210" s="213" t="s">
        <v>776</v>
      </c>
      <c r="F210" s="214" t="s">
        <v>777</v>
      </c>
      <c r="G210" s="215" t="s">
        <v>150</v>
      </c>
      <c r="H210" s="216">
        <v>45.5</v>
      </c>
      <c r="I210" s="217"/>
      <c r="J210" s="218">
        <f>ROUND(I210*H210,2)</f>
        <v>0</v>
      </c>
      <c r="K210" s="214" t="s">
        <v>1</v>
      </c>
      <c r="L210" s="40"/>
      <c r="M210" s="219" t="s">
        <v>1</v>
      </c>
      <c r="N210" s="220" t="s">
        <v>42</v>
      </c>
      <c r="O210" s="83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AR210" s="223" t="s">
        <v>215</v>
      </c>
      <c r="AT210" s="223" t="s">
        <v>135</v>
      </c>
      <c r="AU210" s="223" t="s">
        <v>86</v>
      </c>
      <c r="AY210" s="14" t="s">
        <v>133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4" t="s">
        <v>84</v>
      </c>
      <c r="BK210" s="224">
        <f>ROUND(I210*H210,2)</f>
        <v>0</v>
      </c>
      <c r="BL210" s="14" t="s">
        <v>215</v>
      </c>
      <c r="BM210" s="223" t="s">
        <v>937</v>
      </c>
    </row>
    <row r="211" spans="2:65" s="1" customFormat="1" ht="16.5" customHeight="1">
      <c r="B211" s="35"/>
      <c r="C211" s="212" t="s">
        <v>363</v>
      </c>
      <c r="D211" s="212" t="s">
        <v>135</v>
      </c>
      <c r="E211" s="213" t="s">
        <v>779</v>
      </c>
      <c r="F211" s="214" t="s">
        <v>780</v>
      </c>
      <c r="G211" s="215" t="s">
        <v>176</v>
      </c>
      <c r="H211" s="216">
        <v>90</v>
      </c>
      <c r="I211" s="217"/>
      <c r="J211" s="218">
        <f>ROUND(I211*H211,2)</f>
        <v>0</v>
      </c>
      <c r="K211" s="214" t="s">
        <v>1</v>
      </c>
      <c r="L211" s="40"/>
      <c r="M211" s="219" t="s">
        <v>1</v>
      </c>
      <c r="N211" s="220" t="s">
        <v>42</v>
      </c>
      <c r="O211" s="83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AR211" s="223" t="s">
        <v>215</v>
      </c>
      <c r="AT211" s="223" t="s">
        <v>135</v>
      </c>
      <c r="AU211" s="223" t="s">
        <v>86</v>
      </c>
      <c r="AY211" s="14" t="s">
        <v>133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4" t="s">
        <v>84</v>
      </c>
      <c r="BK211" s="224">
        <f>ROUND(I211*H211,2)</f>
        <v>0</v>
      </c>
      <c r="BL211" s="14" t="s">
        <v>215</v>
      </c>
      <c r="BM211" s="223" t="s">
        <v>938</v>
      </c>
    </row>
    <row r="212" spans="2:65" s="1" customFormat="1" ht="24" customHeight="1">
      <c r="B212" s="35"/>
      <c r="C212" s="212" t="s">
        <v>367</v>
      </c>
      <c r="D212" s="212" t="s">
        <v>135</v>
      </c>
      <c r="E212" s="213" t="s">
        <v>782</v>
      </c>
      <c r="F212" s="214" t="s">
        <v>783</v>
      </c>
      <c r="G212" s="215" t="s">
        <v>150</v>
      </c>
      <c r="H212" s="216">
        <v>40</v>
      </c>
      <c r="I212" s="217"/>
      <c r="J212" s="218">
        <f>ROUND(I212*H212,2)</f>
        <v>0</v>
      </c>
      <c r="K212" s="214" t="s">
        <v>1</v>
      </c>
      <c r="L212" s="40"/>
      <c r="M212" s="219" t="s">
        <v>1</v>
      </c>
      <c r="N212" s="220" t="s">
        <v>42</v>
      </c>
      <c r="O212" s="83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AR212" s="223" t="s">
        <v>215</v>
      </c>
      <c r="AT212" s="223" t="s">
        <v>135</v>
      </c>
      <c r="AU212" s="223" t="s">
        <v>86</v>
      </c>
      <c r="AY212" s="14" t="s">
        <v>133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4" t="s">
        <v>84</v>
      </c>
      <c r="BK212" s="224">
        <f>ROUND(I212*H212,2)</f>
        <v>0</v>
      </c>
      <c r="BL212" s="14" t="s">
        <v>215</v>
      </c>
      <c r="BM212" s="223" t="s">
        <v>939</v>
      </c>
    </row>
    <row r="213" spans="2:65" s="1" customFormat="1" ht="24" customHeight="1">
      <c r="B213" s="35"/>
      <c r="C213" s="212" t="s">
        <v>371</v>
      </c>
      <c r="D213" s="212" t="s">
        <v>135</v>
      </c>
      <c r="E213" s="213" t="s">
        <v>785</v>
      </c>
      <c r="F213" s="214" t="s">
        <v>786</v>
      </c>
      <c r="G213" s="215" t="s">
        <v>150</v>
      </c>
      <c r="H213" s="216">
        <v>800</v>
      </c>
      <c r="I213" s="217"/>
      <c r="J213" s="218">
        <f>ROUND(I213*H213,2)</f>
        <v>0</v>
      </c>
      <c r="K213" s="214" t="s">
        <v>1</v>
      </c>
      <c r="L213" s="40"/>
      <c r="M213" s="219" t="s">
        <v>1</v>
      </c>
      <c r="N213" s="220" t="s">
        <v>42</v>
      </c>
      <c r="O213" s="83"/>
      <c r="P213" s="221">
        <f>O213*H213</f>
        <v>0</v>
      </c>
      <c r="Q213" s="221">
        <v>0</v>
      </c>
      <c r="R213" s="221">
        <f>Q213*H213</f>
        <v>0</v>
      </c>
      <c r="S213" s="221">
        <v>0</v>
      </c>
      <c r="T213" s="222">
        <f>S213*H213</f>
        <v>0</v>
      </c>
      <c r="AR213" s="223" t="s">
        <v>215</v>
      </c>
      <c r="AT213" s="223" t="s">
        <v>135</v>
      </c>
      <c r="AU213" s="223" t="s">
        <v>86</v>
      </c>
      <c r="AY213" s="14" t="s">
        <v>133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4" t="s">
        <v>84</v>
      </c>
      <c r="BK213" s="224">
        <f>ROUND(I213*H213,2)</f>
        <v>0</v>
      </c>
      <c r="BL213" s="14" t="s">
        <v>215</v>
      </c>
      <c r="BM213" s="223" t="s">
        <v>940</v>
      </c>
    </row>
    <row r="214" spans="2:65" s="1" customFormat="1" ht="24" customHeight="1">
      <c r="B214" s="35"/>
      <c r="C214" s="212" t="s">
        <v>375</v>
      </c>
      <c r="D214" s="212" t="s">
        <v>135</v>
      </c>
      <c r="E214" s="213" t="s">
        <v>788</v>
      </c>
      <c r="F214" s="214" t="s">
        <v>789</v>
      </c>
      <c r="G214" s="215" t="s">
        <v>150</v>
      </c>
      <c r="H214" s="216">
        <v>15</v>
      </c>
      <c r="I214" s="217"/>
      <c r="J214" s="218">
        <f>ROUND(I214*H214,2)</f>
        <v>0</v>
      </c>
      <c r="K214" s="214" t="s">
        <v>1</v>
      </c>
      <c r="L214" s="40"/>
      <c r="M214" s="219" t="s">
        <v>1</v>
      </c>
      <c r="N214" s="220" t="s">
        <v>42</v>
      </c>
      <c r="O214" s="83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AR214" s="223" t="s">
        <v>215</v>
      </c>
      <c r="AT214" s="223" t="s">
        <v>135</v>
      </c>
      <c r="AU214" s="223" t="s">
        <v>86</v>
      </c>
      <c r="AY214" s="14" t="s">
        <v>133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4" t="s">
        <v>84</v>
      </c>
      <c r="BK214" s="224">
        <f>ROUND(I214*H214,2)</f>
        <v>0</v>
      </c>
      <c r="BL214" s="14" t="s">
        <v>215</v>
      </c>
      <c r="BM214" s="223" t="s">
        <v>941</v>
      </c>
    </row>
    <row r="215" spans="2:65" s="1" customFormat="1" ht="16.5" customHeight="1">
      <c r="B215" s="35"/>
      <c r="C215" s="212" t="s">
        <v>385</v>
      </c>
      <c r="D215" s="212" t="s">
        <v>135</v>
      </c>
      <c r="E215" s="213" t="s">
        <v>791</v>
      </c>
      <c r="F215" s="214" t="s">
        <v>792</v>
      </c>
      <c r="G215" s="215" t="s">
        <v>336</v>
      </c>
      <c r="H215" s="216">
        <v>1</v>
      </c>
      <c r="I215" s="217"/>
      <c r="J215" s="218">
        <f>ROUND(I215*H215,2)</f>
        <v>0</v>
      </c>
      <c r="K215" s="214" t="s">
        <v>1</v>
      </c>
      <c r="L215" s="40"/>
      <c r="M215" s="250" t="s">
        <v>1</v>
      </c>
      <c r="N215" s="251" t="s">
        <v>42</v>
      </c>
      <c r="O215" s="252"/>
      <c r="P215" s="253">
        <f>O215*H215</f>
        <v>0</v>
      </c>
      <c r="Q215" s="253">
        <v>0</v>
      </c>
      <c r="R215" s="253">
        <f>Q215*H215</f>
        <v>0</v>
      </c>
      <c r="S215" s="253">
        <v>0</v>
      </c>
      <c r="T215" s="254">
        <f>S215*H215</f>
        <v>0</v>
      </c>
      <c r="AR215" s="223" t="s">
        <v>215</v>
      </c>
      <c r="AT215" s="223" t="s">
        <v>135</v>
      </c>
      <c r="AU215" s="223" t="s">
        <v>86</v>
      </c>
      <c r="AY215" s="14" t="s">
        <v>133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4" t="s">
        <v>84</v>
      </c>
      <c r="BK215" s="224">
        <f>ROUND(I215*H215,2)</f>
        <v>0</v>
      </c>
      <c r="BL215" s="14" t="s">
        <v>215</v>
      </c>
      <c r="BM215" s="223" t="s">
        <v>942</v>
      </c>
    </row>
    <row r="216" spans="2:12" s="1" customFormat="1" ht="6.95" customHeight="1">
      <c r="B216" s="58"/>
      <c r="C216" s="59"/>
      <c r="D216" s="59"/>
      <c r="E216" s="59"/>
      <c r="F216" s="59"/>
      <c r="G216" s="59"/>
      <c r="H216" s="59"/>
      <c r="I216" s="170"/>
      <c r="J216" s="59"/>
      <c r="K216" s="59"/>
      <c r="L216" s="40"/>
    </row>
  </sheetData>
  <sheetProtection password="CC35" sheet="1" objects="1" scenarios="1" formatColumns="0" formatRows="0" autoFilter="0"/>
  <autoFilter ref="C121:K21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Krupička</dc:creator>
  <cp:keywords/>
  <dc:description/>
  <cp:lastModifiedBy>Jan Krupička</cp:lastModifiedBy>
  <dcterms:created xsi:type="dcterms:W3CDTF">2019-06-17T11:23:08Z</dcterms:created>
  <dcterms:modified xsi:type="dcterms:W3CDTF">2019-06-17T11:23:16Z</dcterms:modified>
  <cp:category/>
  <cp:version/>
  <cp:contentType/>
  <cp:contentStatus/>
</cp:coreProperties>
</file>