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RS-019-004 - OPRAVA OPLOC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'RS-019-004 - OPRAVA OPLOC...'!$C$122:$K$175</definedName>
    <definedName name="_xlnm.Print_Area" localSheetId="1">'RS-019-004 - OPRAVA OPLOC...'!$C$4:$J$76,'RS-019-004 - OPRAVA OPLOC...'!$C$82:$J$106,'RS-019-004 - OPRAVA OPLOC...'!$C$112:$K$175</definedName>
    <definedName name="_xlnm.Print_Titles" localSheetId="1">'RS-019-004 - OPRAVA OPLOC...'!$122:$122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175"/>
  <c r="BH175"/>
  <c r="BG175"/>
  <c r="BF175"/>
  <c r="T175"/>
  <c r="T174"/>
  <c r="T173"/>
  <c r="R175"/>
  <c r="R174"/>
  <c r="R173"/>
  <c r="P175"/>
  <c r="P174"/>
  <c r="P173"/>
  <c r="BK175"/>
  <c r="BK174"/>
  <c r="J174"/>
  <c r="BK173"/>
  <c r="J173"/>
  <c r="J175"/>
  <c r="BE175"/>
  <c r="J105"/>
  <c r="J104"/>
  <c r="BI172"/>
  <c r="BH172"/>
  <c r="BG172"/>
  <c r="BF172"/>
  <c r="T172"/>
  <c r="T171"/>
  <c r="T170"/>
  <c r="R172"/>
  <c r="R171"/>
  <c r="R170"/>
  <c r="P172"/>
  <c r="P171"/>
  <c r="P170"/>
  <c r="BK172"/>
  <c r="BK171"/>
  <c r="J171"/>
  <c r="BK170"/>
  <c r="J170"/>
  <c r="J172"/>
  <c r="BE172"/>
  <c r="J103"/>
  <c r="J102"/>
  <c r="BI169"/>
  <c r="BH169"/>
  <c r="BG169"/>
  <c r="BF169"/>
  <c r="T169"/>
  <c r="T168"/>
  <c r="R169"/>
  <c r="R168"/>
  <c r="P169"/>
  <c r="P168"/>
  <c r="BK169"/>
  <c r="BK168"/>
  <c r="J168"/>
  <c r="J169"/>
  <c r="BE169"/>
  <c r="J101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T163"/>
  <c r="R164"/>
  <c r="R163"/>
  <c r="P164"/>
  <c r="P163"/>
  <c r="BK164"/>
  <c r="BK163"/>
  <c r="J163"/>
  <c r="J164"/>
  <c r="BE164"/>
  <c r="J100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9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98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9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F35"/>
  <c i="1" r="BD95"/>
  <c i="2" r="BH126"/>
  <c r="F34"/>
  <c i="1" r="BC95"/>
  <c i="2" r="BG126"/>
  <c r="F33"/>
  <c i="1" r="BB95"/>
  <c i="2" r="BF126"/>
  <c r="J32"/>
  <c i="1" r="AW95"/>
  <c i="2" r="F32"/>
  <c i="1" r="BA95"/>
  <c i="2" r="T126"/>
  <c r="T125"/>
  <c r="T124"/>
  <c r="T123"/>
  <c r="R126"/>
  <c r="R125"/>
  <c r="R124"/>
  <c r="R123"/>
  <c r="P126"/>
  <c r="P125"/>
  <c r="P124"/>
  <c r="P123"/>
  <c i="1" r="AU95"/>
  <c i="2" r="BK126"/>
  <c r="BK125"/>
  <c r="J125"/>
  <c r="BK124"/>
  <c r="J124"/>
  <c r="BK123"/>
  <c r="J123"/>
  <c r="J94"/>
  <c r="J28"/>
  <c i="1" r="AG95"/>
  <c i="2" r="J126"/>
  <c r="BE126"/>
  <c r="J31"/>
  <c i="1" r="AV95"/>
  <c i="2" r="F31"/>
  <c i="1" r="AZ95"/>
  <c i="2" r="J96"/>
  <c r="J95"/>
  <c r="J120"/>
  <c r="J119"/>
  <c r="F119"/>
  <c r="F117"/>
  <c r="E115"/>
  <c r="J90"/>
  <c r="J89"/>
  <c r="F89"/>
  <c r="F87"/>
  <c r="E85"/>
  <c r="J37"/>
  <c r="J16"/>
  <c r="E16"/>
  <c r="F120"/>
  <c r="F90"/>
  <c r="J15"/>
  <c r="J10"/>
  <c r="J117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<sst xmlns="http://schemas.openxmlformats.org/spreadsheetml/2006/main">
  <si>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</si>
  <si>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</si>
  <si>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</si>
  <si>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</si>
  <si>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{78c7a339-fa1a-4ad7-b884-5046b90a8212}</t>
  </si>
  <si>
    <t xml:space="preserve">&gt;&gt;  skryté sloupce  &lt;&lt;</t>
  </si>
  <si>
    <t>0,01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</si>
  <si>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</si>
  <si>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</si>
  <si>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</si>
  <si>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</si>
  <si>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</si>
  <si>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</si>
  <si>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</si>
  <si>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</si>
  <si>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RS-019-004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</si>
  <si>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</si>
  <si>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</si>
  <si>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OPLOCENÍ MATEŘSKÉ ŠKOLY POŠTOVNÍ</t>
  </si>
  <si>
    <t>0,1</t>
  </si>
  <si>
    <t>KSO:</t>
  </si>
  <si>
    <t>CC-CZ:</t>
  </si>
  <si>
    <t>Místo:</t>
  </si>
  <si>
    <t>k.ú.Butovice</t>
  </si>
  <si>
    <t>Datum:</t>
  </si>
  <si>
    <t>12. 4. 2019</t>
  </si>
  <si>
    <t>10</t>
  </si>
  <si>
    <t>100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</si>
  <si>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</si>
  <si>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</si>
  <si>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</si>
  <si>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</si>
  <si>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</si>
  <si>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</si>
  <si>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</si>
  <si>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</si>
  <si>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</si>
  <si>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</si>
  <si>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</si>
  <si>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</si>
  <si>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</si>
  <si>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</si>
  <si>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</si>
  <si>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</si>
  <si>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</si>
  <si>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</si>
  <si>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</si>
  <si>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</si>
  <si>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</si>
  <si>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</si>
  <si>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</si>
  <si>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</si>
  <si>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</si>
  <si>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</si>
  <si>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</si>
  <si>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</si>
  <si>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</si>
  <si>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</si>
  <si>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</si>
  <si>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</si>
  <si>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</si>
  <si>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</si>
  <si>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</si>
  <si>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</si>
  <si>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</si>
  <si>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</si>
  <si>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</si>
  <si>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</si>
  <si>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</si>
  <si>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</si>
  <si>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</si>
  <si>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</si>
  <si>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</si>
  <si>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</si>
  <si>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</si>
  <si>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</si>
  <si>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</si>
  <si>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</si>
  <si>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</si>
  <si>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</si>
  <si>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</si>
  <si>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</si>
  <si>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</si>
  <si>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</si>
  <si>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</si>
  <si>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</si>
  <si>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</si>
  <si>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</si>
  <si>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</si>
  <si>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</si>
  <si>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</si>
  <si>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</si>
  <si>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</si>
  <si>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</si>
  <si>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</si>
  <si>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</si>
  <si>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</si>
  <si>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</si>
  <si>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</si>
  <si>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</si>
  <si>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</si>
  <si>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</si>
  <si>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</si>
  <si>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</si>
  <si>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</si>
  <si>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</si>
  <si>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</si>
  <si>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</si>
  <si>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</si>
  <si>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</si>
  <si>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</si>
  <si>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</si>
  <si>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</si>
  <si>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</si>
  <si>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</si>
  <si>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</si>
  <si>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</si>
  <si>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</si>
  <si>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</si>
  <si>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</si>
  <si>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</si>
  <si>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</si>
  <si>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</si>
  <si>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</si>
  <si>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</si>
  <si>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</si>
  <si>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</si>
  <si>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2019 01</t>
  </si>
  <si>
    <t>4</t>
  </si>
  <si>
    <t>1974788442</t>
  </si>
  <si>
    <t>131111333</t>
  </si>
  <si>
    <t>Vrtání jamek pro plotové sloupky D do 300 mm - ručně s motorovým vrtákem</t>
  </si>
  <si>
    <t>m</t>
  </si>
  <si>
    <t>-1036141731</t>
  </si>
  <si>
    <t>3</t>
  </si>
  <si>
    <t>133202011</t>
  </si>
  <si>
    <t>Hloubení šachet ručním nebo pneum nářadím v soudržných horninách tř. 3, plocha výkopu do 4 m2</t>
  </si>
  <si>
    <t>m3</t>
  </si>
  <si>
    <t>-1390431400</t>
  </si>
  <si>
    <t>133202019</t>
  </si>
  <si>
    <t>Příplatek za lepivost u hloubení šachet ručním nebo pneum nářadím v horninách tř. 3</t>
  </si>
  <si>
    <t>-1256693684</t>
  </si>
  <si>
    <t>5</t>
  </si>
  <si>
    <t>162201211</t>
  </si>
  <si>
    <t>Vodorovné přemístění výkopku z horniny tř. 1 až 4 stavebním kolečkem do 10 m</t>
  </si>
  <si>
    <t>1157082470</t>
  </si>
  <si>
    <t>6</t>
  </si>
  <si>
    <t>162201219</t>
  </si>
  <si>
    <t>Příplatek k vodorovnému přemístění výkopku z horniny tř. 1 až 4 stavebním kolečkem ZKD 10 m</t>
  </si>
  <si>
    <t>1348974886</t>
  </si>
  <si>
    <t>7</t>
  </si>
  <si>
    <t>162202111</t>
  </si>
  <si>
    <t>Vodorovné přemístění drnu bez naložení se složením do 100 m</t>
  </si>
  <si>
    <t>1747698085</t>
  </si>
  <si>
    <t>8</t>
  </si>
  <si>
    <t>162701105</t>
  </si>
  <si>
    <t>Vodorovné přemístění do 10000 m výkopku/sypaniny z horniny tř. 1 až 4</t>
  </si>
  <si>
    <t>-106539542</t>
  </si>
  <si>
    <t>9</t>
  </si>
  <si>
    <t>162701109</t>
  </si>
  <si>
    <t>Příplatek k vodorovnému přemístění výkopku/sypaniny z horniny tř. 1 až 4 ZKD 1000 m přes 10000 m</t>
  </si>
  <si>
    <t>-1449482016</t>
  </si>
  <si>
    <t>171201211</t>
  </si>
  <si>
    <t>Poplatek za uložení stavebního odpadu - zeminy a kameniva na skládce</t>
  </si>
  <si>
    <t>t</t>
  </si>
  <si>
    <t>730382689</t>
  </si>
  <si>
    <t>11</t>
  </si>
  <si>
    <t>HZS1291</t>
  </si>
  <si>
    <t>Hodinová zúčtovací sazba pomocný stavební dělník - odstranění náletových dřevin v linii oplocení</t>
  </si>
  <si>
    <t>hod</t>
  </si>
  <si>
    <t>1321998961</t>
  </si>
  <si>
    <t>Zakládání</t>
  </si>
  <si>
    <t>12</t>
  </si>
  <si>
    <t>271532212</t>
  </si>
  <si>
    <t>Podsyp pod základové konstrukce se zhutněním z hrubého kameniva frakce 16 až 32 mm</t>
  </si>
  <si>
    <t>-1158977535</t>
  </si>
  <si>
    <t>13</t>
  </si>
  <si>
    <t>275313711</t>
  </si>
  <si>
    <t>Základové patky z betonu tř. C 20/25</t>
  </si>
  <si>
    <t>743608240</t>
  </si>
  <si>
    <t>14</t>
  </si>
  <si>
    <t>275351121</t>
  </si>
  <si>
    <t>Zřízení bednění základových patek</t>
  </si>
  <si>
    <t>-164598636</t>
  </si>
  <si>
    <t>275351122</t>
  </si>
  <si>
    <t>Odstranění bednění základových patek</t>
  </si>
  <si>
    <t>-1751462352</t>
  </si>
  <si>
    <t>Svislé a kompletní konstrukce</t>
  </si>
  <si>
    <t>16</t>
  </si>
  <si>
    <t>338171123</t>
  </si>
  <si>
    <t>Osazování sloupků a vzpěr plotových ocelových v do 2,60 m se zabetonováním</t>
  </si>
  <si>
    <t>kus</t>
  </si>
  <si>
    <t>1673192817</t>
  </si>
  <si>
    <t>17</t>
  </si>
  <si>
    <t>M</t>
  </si>
  <si>
    <t>55342261</t>
  </si>
  <si>
    <t>sloupek plotový koncový Pz a komaxitový 2150/48x1,5mm</t>
  </si>
  <si>
    <t>-22185060</t>
  </si>
  <si>
    <t>18</t>
  </si>
  <si>
    <t>338171123.1</t>
  </si>
  <si>
    <t xml:space="preserve">Osazování sloupků a vzpěr plotových ocelových v do 2,60 m </t>
  </si>
  <si>
    <t>-996348551</t>
  </si>
  <si>
    <t>19</t>
  </si>
  <si>
    <t>338171125</t>
  </si>
  <si>
    <t>Osazování sloupků a vzpěr plotových ocelových v do 2,60 m ukotvením k pevnému podkladu</t>
  </si>
  <si>
    <t>-981041529</t>
  </si>
  <si>
    <t>20</t>
  </si>
  <si>
    <t>55342272</t>
  </si>
  <si>
    <t>vzpěra plotová 38x1,5mm včetně krytky s uchem 2000mm</t>
  </si>
  <si>
    <t>-844548628</t>
  </si>
  <si>
    <t>3-002</t>
  </si>
  <si>
    <t>úchyt vzpěry k podhrabové desce</t>
  </si>
  <si>
    <t>246064896</t>
  </si>
  <si>
    <t>22</t>
  </si>
  <si>
    <t>348101220</t>
  </si>
  <si>
    <t>Osazení vrat a vrátek k oplocení na ocelové sloupky do 4 m2</t>
  </si>
  <si>
    <t>957448446</t>
  </si>
  <si>
    <t>23</t>
  </si>
  <si>
    <t>348121221</t>
  </si>
  <si>
    <t>Osazení podhrabových desek délky do 3 m na ocelové plotové sloupky (vč.držáků desek)</t>
  </si>
  <si>
    <t>-561009477</t>
  </si>
  <si>
    <t>24</t>
  </si>
  <si>
    <t>4502100010</t>
  </si>
  <si>
    <t>Plotová betonová podhrabová deska hladká 2950x200x50 mm</t>
  </si>
  <si>
    <t>432663574</t>
  </si>
  <si>
    <t>25</t>
  </si>
  <si>
    <t>348401220</t>
  </si>
  <si>
    <t>Montáž oplocení ze strojového pletiva bez napínacích drátů výšky do 1,6 m</t>
  </si>
  <si>
    <t>-370645440</t>
  </si>
  <si>
    <t>26</t>
  </si>
  <si>
    <t>31327513</t>
  </si>
  <si>
    <t>pletivo drátěné plastifikované se čtvercovými oky 55/2,5mm v 1600mm</t>
  </si>
  <si>
    <t>-1313876697</t>
  </si>
  <si>
    <t>27</t>
  </si>
  <si>
    <t>15619200</t>
  </si>
  <si>
    <t>drát poplastovaný kruhový vázací 1,1/1,5mm</t>
  </si>
  <si>
    <t>1164775794</t>
  </si>
  <si>
    <t>28</t>
  </si>
  <si>
    <t>348401350</t>
  </si>
  <si>
    <t>Rozvinutí, montáž a napnutí napínacího drátu na oplocení</t>
  </si>
  <si>
    <t>680486217</t>
  </si>
  <si>
    <t>29</t>
  </si>
  <si>
    <t>15619100</t>
  </si>
  <si>
    <t>drát poplastovaný kruhový napínací 2,5/3,5mm</t>
  </si>
  <si>
    <t>-779309637</t>
  </si>
  <si>
    <t>30</t>
  </si>
  <si>
    <t>4502100880</t>
  </si>
  <si>
    <t>plotový napínák z pozinkované oceli s PVC vrstvou</t>
  </si>
  <si>
    <t>312665826</t>
  </si>
  <si>
    <t>31</t>
  </si>
  <si>
    <t>3-001</t>
  </si>
  <si>
    <t>držák napínacího drátu (10 ks )</t>
  </si>
  <si>
    <t>bal</t>
  </si>
  <si>
    <t>-667226008</t>
  </si>
  <si>
    <t>Ostatní konstrukce a práce, bourání</t>
  </si>
  <si>
    <t>32</t>
  </si>
  <si>
    <t>966071711</t>
  </si>
  <si>
    <t>Bourání sloupků a vzpěr plotových ocelových do 2,5 m zabetonovaných</t>
  </si>
  <si>
    <t>-851722587</t>
  </si>
  <si>
    <t>33</t>
  </si>
  <si>
    <t>966071821</t>
  </si>
  <si>
    <t>Rozebrání oplocení z drátěného pletiva se čtvercovými oky výšky do 1,6 m</t>
  </si>
  <si>
    <t>-1448232407</t>
  </si>
  <si>
    <t>34</t>
  </si>
  <si>
    <t>966073811</t>
  </si>
  <si>
    <t>Rozebrání vrat a vrátek k oplocení plochy do 6 m2</t>
  </si>
  <si>
    <t>991438401</t>
  </si>
  <si>
    <t>997</t>
  </si>
  <si>
    <t>Přesun sutě</t>
  </si>
  <si>
    <t>35</t>
  </si>
  <si>
    <t>997013211</t>
  </si>
  <si>
    <t>Vnitrostaveništní doprava suti a vybouraných hmot pro budovy v do 6 m ručně</t>
  </si>
  <si>
    <t>-1933174460</t>
  </si>
  <si>
    <t>36</t>
  </si>
  <si>
    <t>997013501</t>
  </si>
  <si>
    <t>Odvoz suti a vybouraných hmot na skládku nebo meziskládku do 1 km se složením</t>
  </si>
  <si>
    <t>-135196695</t>
  </si>
  <si>
    <t>37</t>
  </si>
  <si>
    <t>997013509</t>
  </si>
  <si>
    <t>Příplatek k odvozu suti a vybouraných hmot na skládku ZKD 1 km přes 1 km</t>
  </si>
  <si>
    <t>-1499686207</t>
  </si>
  <si>
    <t>38</t>
  </si>
  <si>
    <t>997013831</t>
  </si>
  <si>
    <t>Poplatek za uložení na skládce (skládkovné) stavebního odpadu směsného kód odpadu 170 904</t>
  </si>
  <si>
    <t>-26242592</t>
  </si>
  <si>
    <t>998</t>
  </si>
  <si>
    <t>Přesun hmot</t>
  </si>
  <si>
    <t>39</t>
  </si>
  <si>
    <t>998232110</t>
  </si>
  <si>
    <t>Přesun hmot pro oplocení zděné z cihel nebo tvárnic v do 3 m</t>
  </si>
  <si>
    <t>904650795</t>
  </si>
  <si>
    <t>PSV</t>
  </si>
  <si>
    <t>Práce a dodávky PSV</t>
  </si>
  <si>
    <t>767</t>
  </si>
  <si>
    <t>Konstrukce zámečnické</t>
  </si>
  <si>
    <t>40</t>
  </si>
  <si>
    <t>767-001</t>
  </si>
  <si>
    <t>Dodávka dvoukřídlové otevíravé brány z ocelových profilů 5000 x 1550 mm vč.sloupků a povrchové úpravy</t>
  </si>
  <si>
    <t>-1802609814</t>
  </si>
  <si>
    <t>VRN</t>
  </si>
  <si>
    <t>Vedlejší rozpočtové náklady</t>
  </si>
  <si>
    <t>VRN9</t>
  </si>
  <si>
    <t>Ostatní náklady</t>
  </si>
  <si>
    <t>41</t>
  </si>
  <si>
    <t>090001000</t>
  </si>
  <si>
    <t>Ostatní náklady - zařízení staveniště, doprava</t>
  </si>
  <si>
    <t>%</t>
  </si>
  <si>
    <t>1024</t>
  </si>
  <si>
    <t>1594934320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</si>
</sst>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ht="36.96" customHeight="1">
      <c r="AR2" s="13" t="s">
        <v>5</v>
      </c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ht="24.96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ht="12" customHeight="1">
      <c r="B5" s="17"/>
      <c r="D5" s="21" t="s">
        <v>14</v>
      </c>
      <c r="K5" s="22" t="s">
        <v>15</v>
      </c>
      <c r="AR5" s="17"/>
      <c r="BE5" s="23" t="s">
        <v>16</v>
      </c>
      <c r="BS5" s="14" t="s">
        <v>6</v>
      </c>
    </row>
    <row r="6" ht="36.96" customHeight="1">
      <c r="B6" s="17"/>
      <c r="D6" s="24" t="s">
        <v>17</v>
      </c>
      <c r="K6" s="25" t="s">
        <v>18</v>
      </c>
      <c r="AR6" s="17"/>
      <c r="BE6" s="26"/>
      <c r="BS6" s="14" t="s">
        <v>19</v>
      </c>
    </row>
    <row r="7" ht="12" customHeight="1">
      <c r="B7" s="17"/>
      <c r="D7" s="27" t="s">
        <v>20</v>
      </c>
      <c r="K7" s="22" t="s">
        <v>1</v>
      </c>
      <c r="AK7" s="27" t="s">
        <v>21</v>
      </c>
      <c r="AN7" s="22" t="s">
        <v>1</v>
      </c>
      <c r="AR7" s="17"/>
      <c r="BE7" s="26"/>
      <c r="BS7" s="14" t="s">
        <v>8</v>
      </c>
    </row>
    <row r="8" ht="12" customHeight="1">
      <c r="B8" s="17"/>
      <c r="D8" s="27" t="s">
        <v>22</v>
      </c>
      <c r="K8" s="22" t="s">
        <v>23</v>
      </c>
      <c r="AK8" s="27" t="s">
        <v>24</v>
      </c>
      <c r="AN8" s="28" t="s">
        <v>25</v>
      </c>
      <c r="AR8" s="17"/>
      <c r="BE8" s="26"/>
      <c r="BS8" s="14" t="s">
        <v>26</v>
      </c>
    </row>
    <row r="9" ht="14.4" customHeight="1">
      <c r="B9" s="17"/>
      <c r="AR9" s="17"/>
      <c r="BE9" s="26"/>
      <c r="BS9" s="14" t="s">
        <v>27</v>
      </c>
    </row>
    <row r="10" ht="12" customHeight="1">
      <c r="B10" s="17"/>
      <c r="D10" s="27" t="s">
        <v>28</v>
      </c>
      <c r="AK10" s="27" t="s">
        <v>29</v>
      </c>
      <c r="AN10" s="22" t="s">
        <v>30</v>
      </c>
      <c r="AR10" s="17"/>
      <c r="BE10" s="26"/>
      <c r="BS10" s="14" t="s">
        <v>19</v>
      </c>
    </row>
    <row r="11" ht="18.48" customHeight="1">
      <c r="B11" s="17"/>
      <c r="E11" s="22" t="s">
        <v>31</v>
      </c>
      <c r="AK11" s="27" t="s">
        <v>32</v>
      </c>
      <c r="AN11" s="22" t="s">
        <v>33</v>
      </c>
      <c r="AR11" s="17"/>
      <c r="BE11" s="26"/>
      <c r="BS11" s="14" t="s">
        <v>19</v>
      </c>
    </row>
    <row r="12" ht="6.96" customHeight="1">
      <c r="B12" s="17"/>
      <c r="AR12" s="17"/>
      <c r="BE12" s="26"/>
      <c r="BS12" s="14" t="s">
        <v>19</v>
      </c>
    </row>
    <row r="13" ht="12" customHeight="1">
      <c r="B13" s="17"/>
      <c r="D13" s="27" t="s">
        <v>34</v>
      </c>
      <c r="AK13" s="27" t="s">
        <v>29</v>
      </c>
      <c r="AN13" s="29" t="s">
        <v>35</v>
      </c>
      <c r="AR13" s="17"/>
      <c r="BE13" s="26"/>
      <c r="BS13" s="14" t="s">
        <v>19</v>
      </c>
    </row>
    <row r="14">
      <c r="B14" s="17"/>
      <c r="E14" s="29" t="s">
        <v>35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32</v>
      </c>
      <c r="AN14" s="29" t="s">
        <v>35</v>
      </c>
      <c r="AR14" s="17"/>
      <c r="BE14" s="26"/>
      <c r="BS14" s="14" t="s">
        <v>19</v>
      </c>
    </row>
    <row r="15" ht="6.96" customHeight="1">
      <c r="B15" s="17"/>
      <c r="AR15" s="17"/>
      <c r="BE15" s="26"/>
      <c r="BS15" s="14" t="s">
        <v>3</v>
      </c>
    </row>
    <row r="16" ht="12" customHeight="1">
      <c r="B16" s="17"/>
      <c r="D16" s="27" t="s">
        <v>36</v>
      </c>
      <c r="AK16" s="27" t="s">
        <v>29</v>
      </c>
      <c r="AN16" s="22" t="s">
        <v>37</v>
      </c>
      <c r="AR16" s="17"/>
      <c r="BE16" s="26"/>
      <c r="BS16" s="14" t="s">
        <v>3</v>
      </c>
    </row>
    <row r="17" ht="18.48" customHeight="1">
      <c r="B17" s="17"/>
      <c r="E17" s="22" t="s">
        <v>38</v>
      </c>
      <c r="AK17" s="27" t="s">
        <v>32</v>
      </c>
      <c r="AN17" s="22" t="s">
        <v>1</v>
      </c>
      <c r="AR17" s="17"/>
      <c r="BE17" s="26"/>
      <c r="BS17" s="14" t="s">
        <v>39</v>
      </c>
    </row>
    <row r="18" ht="6.96" customHeight="1">
      <c r="B18" s="17"/>
      <c r="AR18" s="17"/>
      <c r="BE18" s="26"/>
      <c r="BS18" s="14" t="s">
        <v>8</v>
      </c>
    </row>
    <row r="19" ht="12" customHeight="1">
      <c r="B19" s="17"/>
      <c r="D19" s="27" t="s">
        <v>40</v>
      </c>
      <c r="AK19" s="27" t="s">
        <v>29</v>
      </c>
      <c r="AN19" s="22" t="s">
        <v>1</v>
      </c>
      <c r="AR19" s="17"/>
      <c r="BE19" s="26"/>
      <c r="BS19" s="14" t="s">
        <v>8</v>
      </c>
    </row>
    <row r="20" ht="18.48" customHeight="1">
      <c r="B20" s="17"/>
      <c r="E20" s="22" t="s">
        <v>38</v>
      </c>
      <c r="AK20" s="27" t="s">
        <v>32</v>
      </c>
      <c r="AN20" s="22" t="s">
        <v>1</v>
      </c>
      <c r="AR20" s="17"/>
      <c r="BE20" s="26"/>
      <c r="BS20" s="14" t="s">
        <v>39</v>
      </c>
    </row>
    <row r="21" ht="6.96" customHeight="1">
      <c r="B21" s="17"/>
      <c r="AR21" s="17"/>
      <c r="BE21" s="26"/>
    </row>
    <row r="22" ht="12" customHeight="1">
      <c r="B22" s="17"/>
      <c r="D22" s="27" t="s">
        <v>41</v>
      </c>
      <c r="AR22" s="17"/>
      <c r="BE22" s="26"/>
    </row>
    <row r="23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ht="6.96" customHeight="1">
      <c r="B24" s="17"/>
      <c r="AR24" s="17"/>
      <c r="BE24" s="26"/>
    </row>
    <row r="25" ht="6.96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s="1" customFormat="1" ht="25.92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>
        <f>ROUND(AG94,0)</f>
        <v>0</v>
      </c>
      <c r="AL26" s="35"/>
      <c r="AM26" s="35"/>
      <c r="AN26" s="35"/>
      <c r="AO26" s="35"/>
      <c r="AR26" s="33"/>
      <c r="BE26" s="26"/>
    </row>
    <row r="27" s="1" customFormat="1" ht="6.96" customHeight="1">
      <c r="B27" s="33"/>
      <c r="AR27" s="33"/>
      <c r="BE27" s="26"/>
    </row>
    <row r="28" s="1" customFormat="1">
      <c r="B28" s="33"/>
      <c r="L28" s="37" t="s">
        <v>43</v>
      </c>
      <c r="M28" s="37"/>
      <c r="N28" s="37"/>
      <c r="O28" s="37"/>
      <c r="P28" s="37"/>
      <c r="W28" s="37" t="s">
        <v>44</v>
      </c>
      <c r="X28" s="37"/>
      <c r="Y28" s="37"/>
      <c r="Z28" s="37"/>
      <c r="AA28" s="37"/>
      <c r="AB28" s="37"/>
      <c r="AC28" s="37"/>
      <c r="AD28" s="37"/>
      <c r="AE28" s="37"/>
      <c r="AK28" s="37" t="s">
        <v>45</v>
      </c>
      <c r="AL28" s="37"/>
      <c r="AM28" s="37"/>
      <c r="AN28" s="37"/>
      <c r="AO28" s="37"/>
      <c r="AR28" s="33"/>
      <c r="BE28" s="26"/>
    </row>
    <row r="29" s="2" customFormat="1" ht="14.4" customHeight="1">
      <c r="B29" s="38"/>
      <c r="D29" s="27" t="s">
        <v>46</v>
      </c>
      <c r="F29" s="27" t="s">
        <v>47</v>
      </c>
      <c r="L29" s="39">
        <v>0.20999999999999999</v>
      </c>
      <c r="M29" s="2"/>
      <c r="N29" s="2"/>
      <c r="O29" s="2"/>
      <c r="P29" s="2"/>
      <c r="W29" s="40">
        <f>ROUND(AZ94, 0)</f>
        <v>0</v>
      </c>
      <c r="X29" s="2"/>
      <c r="Y29" s="2"/>
      <c r="Z29" s="2"/>
      <c r="AA29" s="2"/>
      <c r="AB29" s="2"/>
      <c r="AC29" s="2"/>
      <c r="AD29" s="2"/>
      <c r="AE29" s="2"/>
      <c r="AK29" s="40">
        <f>ROUND(AV94, 0)</f>
        <v>0</v>
      </c>
      <c r="AL29" s="2"/>
      <c r="AM29" s="2"/>
      <c r="AN29" s="2"/>
      <c r="AO29" s="2"/>
      <c r="AR29" s="38"/>
      <c r="BE29" s="41"/>
    </row>
    <row r="30" s="2" customFormat="1" ht="14.4" customHeight="1">
      <c r="B30" s="38"/>
      <c r="F30" s="27" t="s">
        <v>48</v>
      </c>
      <c r="L30" s="39">
        <v>0.14999999999999999</v>
      </c>
      <c r="M30" s="2"/>
      <c r="N30" s="2"/>
      <c r="O30" s="2"/>
      <c r="P30" s="2"/>
      <c r="W30" s="40">
        <f>ROUND(BA94, 0)</f>
        <v>0</v>
      </c>
      <c r="X30" s="2"/>
      <c r="Y30" s="2"/>
      <c r="Z30" s="2"/>
      <c r="AA30" s="2"/>
      <c r="AB30" s="2"/>
      <c r="AC30" s="2"/>
      <c r="AD30" s="2"/>
      <c r="AE30" s="2"/>
      <c r="AK30" s="40">
        <f>ROUND(AW94, 0)</f>
        <v>0</v>
      </c>
      <c r="AL30" s="2"/>
      <c r="AM30" s="2"/>
      <c r="AN30" s="2"/>
      <c r="AO30" s="2"/>
      <c r="AR30" s="38"/>
      <c r="BE30" s="41"/>
    </row>
    <row r="31" hidden="1" s="2" customFormat="1" ht="14.4" customHeight="1">
      <c r="B31" s="38"/>
      <c r="F31" s="27" t="s">
        <v>49</v>
      </c>
      <c r="L31" s="39">
        <v>0.20999999999999999</v>
      </c>
      <c r="M31" s="2"/>
      <c r="N31" s="2"/>
      <c r="O31" s="2"/>
      <c r="P31" s="2"/>
      <c r="W31" s="40">
        <f>ROUND(BB94, 0)</f>
        <v>0</v>
      </c>
      <c r="X31" s="2"/>
      <c r="Y31" s="2"/>
      <c r="Z31" s="2"/>
      <c r="AA31" s="2"/>
      <c r="AB31" s="2"/>
      <c r="AC31" s="2"/>
      <c r="AD31" s="2"/>
      <c r="AE31" s="2"/>
      <c r="AK31" s="40">
        <v>0</v>
      </c>
      <c r="AL31" s="2"/>
      <c r="AM31" s="2"/>
      <c r="AN31" s="2"/>
      <c r="AO31" s="2"/>
      <c r="AR31" s="38"/>
      <c r="BE31" s="41"/>
    </row>
    <row r="32" hidden="1" s="2" customFormat="1" ht="14.4" customHeight="1">
      <c r="B32" s="38"/>
      <c r="F32" s="27" t="s">
        <v>50</v>
      </c>
      <c r="L32" s="39">
        <v>0.14999999999999999</v>
      </c>
      <c r="M32" s="2"/>
      <c r="N32" s="2"/>
      <c r="O32" s="2"/>
      <c r="P32" s="2"/>
      <c r="W32" s="40">
        <f>ROUND(BC94, 0)</f>
        <v>0</v>
      </c>
      <c r="X32" s="2"/>
      <c r="Y32" s="2"/>
      <c r="Z32" s="2"/>
      <c r="AA32" s="2"/>
      <c r="AB32" s="2"/>
      <c r="AC32" s="2"/>
      <c r="AD32" s="2"/>
      <c r="AE32" s="2"/>
      <c r="AK32" s="40">
        <v>0</v>
      </c>
      <c r="AL32" s="2"/>
      <c r="AM32" s="2"/>
      <c r="AN32" s="2"/>
      <c r="AO32" s="2"/>
      <c r="AR32" s="38"/>
      <c r="BE32" s="41"/>
    </row>
    <row r="33" hidden="1" s="2" customFormat="1" ht="14.4" customHeight="1">
      <c r="B33" s="38"/>
      <c r="F33" s="27" t="s">
        <v>51</v>
      </c>
      <c r="L33" s="39">
        <v>0</v>
      </c>
      <c r="M33" s="2"/>
      <c r="N33" s="2"/>
      <c r="O33" s="2"/>
      <c r="P33" s="2"/>
      <c r="W33" s="40">
        <f>ROUND(BD94, 0)</f>
        <v>0</v>
      </c>
      <c r="X33" s="2"/>
      <c r="Y33" s="2"/>
      <c r="Z33" s="2"/>
      <c r="AA33" s="2"/>
      <c r="AB33" s="2"/>
      <c r="AC33" s="2"/>
      <c r="AD33" s="2"/>
      <c r="AE33" s="2"/>
      <c r="AK33" s="40">
        <v>0</v>
      </c>
      <c r="AL33" s="2"/>
      <c r="AM33" s="2"/>
      <c r="AN33" s="2"/>
      <c r="AO33" s="2"/>
      <c r="AR33" s="38"/>
      <c r="BE33" s="41"/>
    </row>
    <row r="34" s="1" customFormat="1" ht="6.96" customHeight="1">
      <c r="B34" s="33"/>
      <c r="AR34" s="33"/>
      <c r="BE34" s="26"/>
    </row>
    <row r="35" s="1" customFormat="1" ht="25.92" customHeight="1">
      <c r="B35" s="33"/>
      <c r="C35" s="42"/>
      <c r="D35" s="43" t="s">
        <v>52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53</v>
      </c>
      <c r="U35" s="44"/>
      <c r="V35" s="44"/>
      <c r="W35" s="44"/>
      <c r="X35" s="46" t="s">
        <v>54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0</v>
      </c>
      <c r="AL35" s="44"/>
      <c r="AM35" s="44"/>
      <c r="AN35" s="44"/>
      <c r="AO35" s="48"/>
      <c r="AP35" s="42"/>
      <c r="AQ35" s="42"/>
      <c r="AR35" s="33"/>
    </row>
    <row r="36" s="1" customFormat="1" ht="6.96" customHeight="1">
      <c r="B36" s="33"/>
      <c r="AR36" s="33"/>
    </row>
    <row r="37" s="1" customFormat="1" ht="14.4" customHeight="1">
      <c r="B37" s="33"/>
      <c r="AR37" s="33"/>
    </row>
    <row r="38" ht="14.4" customHeight="1">
      <c r="B38" s="17"/>
      <c r="AR38" s="17"/>
    </row>
    <row r="39" ht="14.4" customHeight="1">
      <c r="B39" s="17"/>
      <c r="AR39" s="17"/>
    </row>
    <row r="40" ht="14.4" customHeight="1">
      <c r="B40" s="17"/>
      <c r="AR40" s="17"/>
    </row>
    <row r="41" ht="14.4" customHeight="1">
      <c r="B41" s="17"/>
      <c r="AR41" s="17"/>
    </row>
    <row r="42" ht="14.4" customHeight="1">
      <c r="B42" s="17"/>
      <c r="AR42" s="17"/>
    </row>
    <row r="43" ht="14.4" customHeight="1">
      <c r="B43" s="17"/>
      <c r="AR43" s="17"/>
    </row>
    <row r="44" ht="14.4" customHeight="1">
      <c r="B44" s="17"/>
      <c r="AR44" s="17"/>
    </row>
    <row r="45" ht="14.4" customHeight="1">
      <c r="B45" s="17"/>
      <c r="AR45" s="17"/>
    </row>
    <row r="46" ht="14.4" customHeight="1">
      <c r="B46" s="17"/>
      <c r="AR46" s="17"/>
    </row>
    <row r="47" ht="14.4" customHeight="1">
      <c r="B47" s="17"/>
      <c r="AR47" s="17"/>
    </row>
    <row r="48" ht="14.4" customHeight="1">
      <c r="B48" s="17"/>
      <c r="AR48" s="17"/>
    </row>
    <row r="49" s="1" customFormat="1" ht="14.4" customHeight="1">
      <c r="B49" s="33"/>
      <c r="D49" s="49" t="s">
        <v>55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56</v>
      </c>
      <c r="AI49" s="50"/>
      <c r="AJ49" s="50"/>
      <c r="AK49" s="50"/>
      <c r="AL49" s="50"/>
      <c r="AM49" s="50"/>
      <c r="AN49" s="50"/>
      <c r="AO49" s="50"/>
      <c r="AR49" s="33"/>
    </row>
    <row r="50">
      <c r="B50" s="17"/>
      <c r="AR50" s="17"/>
    </row>
    <row r="51">
      <c r="B51" s="17"/>
      <c r="AR51" s="17"/>
    </row>
    <row r="52">
      <c r="B52" s="17"/>
      <c r="AR52" s="17"/>
    </row>
    <row r="53">
      <c r="B53" s="17"/>
      <c r="AR53" s="17"/>
    </row>
    <row r="54">
      <c r="B54" s="17"/>
      <c r="AR54" s="17"/>
    </row>
    <row r="55">
      <c r="B55" s="17"/>
      <c r="AR55" s="17"/>
    </row>
    <row r="56">
      <c r="B56" s="17"/>
      <c r="AR56" s="17"/>
    </row>
    <row r="57">
      <c r="B57" s="17"/>
      <c r="AR57" s="17"/>
    </row>
    <row r="58">
      <c r="B58" s="17"/>
      <c r="AR58" s="17"/>
    </row>
    <row r="59">
      <c r="B59" s="17"/>
      <c r="AR59" s="17"/>
    </row>
    <row r="60" s="1" customFormat="1">
      <c r="B60" s="33"/>
      <c r="D60" s="51" t="s">
        <v>57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1" t="s">
        <v>58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1" t="s">
        <v>57</v>
      </c>
      <c r="AI60" s="35"/>
      <c r="AJ60" s="35"/>
      <c r="AK60" s="35"/>
      <c r="AL60" s="35"/>
      <c r="AM60" s="51" t="s">
        <v>58</v>
      </c>
      <c r="AN60" s="35"/>
      <c r="AO60" s="35"/>
      <c r="AR60" s="33"/>
    </row>
    <row r="61">
      <c r="B61" s="17"/>
      <c r="AR61" s="17"/>
    </row>
    <row r="62">
      <c r="B62" s="17"/>
      <c r="AR62" s="17"/>
    </row>
    <row r="63">
      <c r="B63" s="17"/>
      <c r="AR63" s="17"/>
    </row>
    <row r="64" s="1" customFormat="1">
      <c r="B64" s="33"/>
      <c r="D64" s="49" t="s">
        <v>59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9" t="s">
        <v>60</v>
      </c>
      <c r="AI64" s="50"/>
      <c r="AJ64" s="50"/>
      <c r="AK64" s="50"/>
      <c r="AL64" s="50"/>
      <c r="AM64" s="50"/>
      <c r="AN64" s="50"/>
      <c r="AO64" s="50"/>
      <c r="AR64" s="33"/>
    </row>
    <row r="65">
      <c r="B65" s="17"/>
      <c r="AR65" s="17"/>
    </row>
    <row r="66">
      <c r="B66" s="17"/>
      <c r="AR66" s="17"/>
    </row>
    <row r="67">
      <c r="B67" s="17"/>
      <c r="AR67" s="17"/>
    </row>
    <row r="68">
      <c r="B68" s="17"/>
      <c r="AR68" s="17"/>
    </row>
    <row r="69">
      <c r="B69" s="17"/>
      <c r="AR69" s="17"/>
    </row>
    <row r="70">
      <c r="B70" s="17"/>
      <c r="AR70" s="17"/>
    </row>
    <row r="71">
      <c r="B71" s="17"/>
      <c r="AR71" s="17"/>
    </row>
    <row r="72">
      <c r="B72" s="17"/>
      <c r="AR72" s="17"/>
    </row>
    <row r="73">
      <c r="B73" s="17"/>
      <c r="AR73" s="17"/>
    </row>
    <row r="74">
      <c r="B74" s="17"/>
      <c r="AR74" s="17"/>
    </row>
    <row r="75" s="1" customFormat="1">
      <c r="B75" s="33"/>
      <c r="D75" s="51" t="s">
        <v>57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1" t="s">
        <v>58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1" t="s">
        <v>57</v>
      </c>
      <c r="AI75" s="35"/>
      <c r="AJ75" s="35"/>
      <c r="AK75" s="35"/>
      <c r="AL75" s="35"/>
      <c r="AM75" s="51" t="s">
        <v>58</v>
      </c>
      <c r="AN75" s="35"/>
      <c r="AO75" s="35"/>
      <c r="AR75" s="33"/>
    </row>
    <row r="76" s="1" customFormat="1">
      <c r="B76" s="33"/>
      <c r="AR76" s="33"/>
    </row>
    <row r="77" s="1" customFormat="1" ht="6.96" customHeight="1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3"/>
    </row>
    <row r="81" s="1" customFormat="1" ht="6.96" customHeight="1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3"/>
    </row>
    <row r="82" s="1" customFormat="1" ht="24.96" customHeight="1">
      <c r="B82" s="33"/>
      <c r="C82" s="18" t="s">
        <v>61</v>
      </c>
      <c r="AR82" s="33"/>
    </row>
    <row r="83" s="1" customFormat="1" ht="6.96" customHeight="1">
      <c r="B83" s="33"/>
      <c r="AR83" s="33"/>
    </row>
    <row r="84" s="3" customFormat="1" ht="12" customHeight="1">
      <c r="B84" s="56"/>
      <c r="C84" s="27" t="s">
        <v>14</v>
      </c>
      <c r="L84" s="3" t="str">
        <f>K5</f>
        <v>RS-019-004</v>
      </c>
      <c r="AR84" s="56"/>
    </row>
    <row r="85" s="4" customFormat="1" ht="36.96" customHeight="1">
      <c r="B85" s="57"/>
      <c r="C85" s="58" t="s">
        <v>17</v>
      </c>
      <c r="L85" s="59" t="str">
        <f>K6</f>
        <v>OPRAVA OPLOCENÍ MATEŘSKÉ ŠKOLY POŠTOVNÍ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57"/>
    </row>
    <row r="86" s="1" customFormat="1" ht="6.96" customHeight="1">
      <c r="B86" s="33"/>
      <c r="AR86" s="33"/>
    </row>
    <row r="87" s="1" customFormat="1" ht="12" customHeight="1">
      <c r="B87" s="33"/>
      <c r="C87" s="27" t="s">
        <v>22</v>
      </c>
      <c r="L87" s="60" t="str">
        <f>IF(K8="","",K8)</f>
        <v>k.ú.Butovice</v>
      </c>
      <c r="AI87" s="27" t="s">
        <v>24</v>
      </c>
      <c r="AM87" s="61" t="str">
        <f>IF(AN8= "","",AN8)</f>
        <v>12. 4. 2019</v>
      </c>
      <c r="AN87" s="61"/>
      <c r="AR87" s="33"/>
    </row>
    <row r="88" s="1" customFormat="1" ht="6.96" customHeight="1">
      <c r="B88" s="33"/>
      <c r="AR88" s="33"/>
    </row>
    <row r="89" s="1" customFormat="1" ht="15.15" customHeight="1">
      <c r="B89" s="33"/>
      <c r="C89" s="27" t="s">
        <v>28</v>
      </c>
      <c r="L89" s="3" t="str">
        <f>IF(E11= "","",E11)</f>
        <v>Město Studénka</v>
      </c>
      <c r="AI89" s="27" t="s">
        <v>36</v>
      </c>
      <c r="AM89" s="62" t="str">
        <f>IF(E17="","",E17)</f>
        <v>Renata Škopová</v>
      </c>
      <c r="AN89" s="3"/>
      <c r="AO89" s="3"/>
      <c r="AP89" s="3"/>
      <c r="AR89" s="33"/>
      <c r="AS89" s="63" t="s">
        <v>62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="1" customFormat="1" ht="15.15" customHeight="1">
      <c r="B90" s="33"/>
      <c r="C90" s="27" t="s">
        <v>34</v>
      </c>
      <c r="L90" s="3" t="str">
        <f>IF(E14= "Vyplň údaj","",E14)</f>
        <v/>
      </c>
      <c r="AI90" s="27" t="s">
        <v>40</v>
      </c>
      <c r="AM90" s="62" t="str">
        <f>IF(E20="","",E20)</f>
        <v>Renata Škopová</v>
      </c>
      <c r="AN90" s="3"/>
      <c r="AO90" s="3"/>
      <c r="AP90" s="3"/>
      <c r="AR90" s="33"/>
      <c r="AS90" s="67"/>
      <c r="AT90" s="68"/>
      <c r="AU90" s="69"/>
      <c r="AV90" s="69"/>
      <c r="AW90" s="69"/>
      <c r="AX90" s="69"/>
      <c r="AY90" s="69"/>
      <c r="AZ90" s="69"/>
      <c r="BA90" s="69"/>
      <c r="BB90" s="69"/>
      <c r="BC90" s="69"/>
      <c r="BD90" s="70"/>
    </row>
    <row r="91" s="1" customFormat="1" ht="10.8" customHeight="1">
      <c r="B91" s="33"/>
      <c r="AR91" s="33"/>
      <c r="AS91" s="67"/>
      <c r="AT91" s="68"/>
      <c r="AU91" s="69"/>
      <c r="AV91" s="69"/>
      <c r="AW91" s="69"/>
      <c r="AX91" s="69"/>
      <c r="AY91" s="69"/>
      <c r="AZ91" s="69"/>
      <c r="BA91" s="69"/>
      <c r="BB91" s="69"/>
      <c r="BC91" s="69"/>
      <c r="BD91" s="70"/>
    </row>
    <row r="92" s="1" customFormat="1" ht="29.28" customHeight="1">
      <c r="B92" s="33"/>
      <c r="C92" s="71" t="s">
        <v>63</v>
      </c>
      <c r="D92" s="72"/>
      <c r="E92" s="72"/>
      <c r="F92" s="72"/>
      <c r="G92" s="72"/>
      <c r="H92" s="73"/>
      <c r="I92" s="74" t="s">
        <v>64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5" t="s">
        <v>65</v>
      </c>
      <c r="AH92" s="72"/>
      <c r="AI92" s="72"/>
      <c r="AJ92" s="72"/>
      <c r="AK92" s="72"/>
      <c r="AL92" s="72"/>
      <c r="AM92" s="72"/>
      <c r="AN92" s="74" t="s">
        <v>66</v>
      </c>
      <c r="AO92" s="72"/>
      <c r="AP92" s="76"/>
      <c r="AQ92" s="77" t="s">
        <v>67</v>
      </c>
      <c r="AR92" s="33"/>
      <c r="AS92" s="78" t="s">
        <v>68</v>
      </c>
      <c r="AT92" s="79" t="s">
        <v>69</v>
      </c>
      <c r="AU92" s="79" t="s">
        <v>70</v>
      </c>
      <c r="AV92" s="79" t="s">
        <v>71</v>
      </c>
      <c r="AW92" s="79" t="s">
        <v>72</v>
      </c>
      <c r="AX92" s="79" t="s">
        <v>73</v>
      </c>
      <c r="AY92" s="79" t="s">
        <v>74</v>
      </c>
      <c r="AZ92" s="79" t="s">
        <v>75</v>
      </c>
      <c r="BA92" s="79" t="s">
        <v>76</v>
      </c>
      <c r="BB92" s="79" t="s">
        <v>77</v>
      </c>
      <c r="BC92" s="79" t="s">
        <v>78</v>
      </c>
      <c r="BD92" s="80" t="s">
        <v>79</v>
      </c>
    </row>
    <row r="93" s="1" customFormat="1" ht="10.8" customHeight="1">
      <c r="B93" s="33"/>
      <c r="AR93" s="33"/>
      <c r="AS93" s="81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="5" customFormat="1" ht="32.4" customHeight="1">
      <c r="B94" s="82"/>
      <c r="C94" s="83" t="s">
        <v>80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ROUND(AG95,0)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87" t="s">
        <v>1</v>
      </c>
      <c r="AR94" s="82"/>
      <c r="AS94" s="88">
        <f>ROUND(AS95,0)</f>
        <v>0</v>
      </c>
      <c r="AT94" s="89">
        <f>ROUND(SUM(AV94:AW94),0)</f>
        <v>0</v>
      </c>
      <c r="AU94" s="90">
        <f>ROUND(AU95,5)</f>
        <v>0</v>
      </c>
      <c r="AV94" s="89">
        <f>ROUND(AZ94*L29,0)</f>
        <v>0</v>
      </c>
      <c r="AW94" s="89">
        <f>ROUND(BA94*L30,0)</f>
        <v>0</v>
      </c>
      <c r="AX94" s="89">
        <f>ROUND(BB94*L29,0)</f>
        <v>0</v>
      </c>
      <c r="AY94" s="89">
        <f>ROUND(BC94*L30,0)</f>
        <v>0</v>
      </c>
      <c r="AZ94" s="89">
        <f>ROUND(AZ95,0)</f>
        <v>0</v>
      </c>
      <c r="BA94" s="89">
        <f>ROUND(BA95,0)</f>
        <v>0</v>
      </c>
      <c r="BB94" s="89">
        <f>ROUND(BB95,0)</f>
        <v>0</v>
      </c>
      <c r="BC94" s="89">
        <f>ROUND(BC95,0)</f>
        <v>0</v>
      </c>
      <c r="BD94" s="91">
        <f>ROUND(BD95,0)</f>
        <v>0</v>
      </c>
      <c r="BS94" s="92" t="s">
        <v>81</v>
      </c>
      <c r="BT94" s="92" t="s">
        <v>82</v>
      </c>
      <c r="BV94" s="92" t="s">
        <v>83</v>
      </c>
      <c r="BW94" s="92" t="s">
        <v>4</v>
      </c>
      <c r="BX94" s="92" t="s">
        <v>84</v>
      </c>
      <c r="CL94" s="92" t="s">
        <v>1</v>
      </c>
    </row>
    <row r="95" s="6" customFormat="1" ht="27" customHeight="1">
      <c r="A95" s="93" t="s">
        <v>85</v>
      </c>
      <c r="B95" s="94"/>
      <c r="C95" s="95"/>
      <c r="D95" s="96" t="s">
        <v>15</v>
      </c>
      <c r="E95" s="96"/>
      <c r="F95" s="96"/>
      <c r="G95" s="96"/>
      <c r="H95" s="96"/>
      <c r="I95" s="97"/>
      <c r="J95" s="96" t="s">
        <v>18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8">
        <f>'RS-019-004 - OPRAVA OPLOC...'!J28</f>
        <v>0</v>
      </c>
      <c r="AH95" s="97"/>
      <c r="AI95" s="97"/>
      <c r="AJ95" s="97"/>
      <c r="AK95" s="97"/>
      <c r="AL95" s="97"/>
      <c r="AM95" s="97"/>
      <c r="AN95" s="98">
        <f>SUM(AG95,AT95)</f>
        <v>0</v>
      </c>
      <c r="AO95" s="97"/>
      <c r="AP95" s="97"/>
      <c r="AQ95" s="99" t="s">
        <v>86</v>
      </c>
      <c r="AR95" s="94"/>
      <c r="AS95" s="100">
        <v>0</v>
      </c>
      <c r="AT95" s="101">
        <f>ROUND(SUM(AV95:AW95),0)</f>
        <v>0</v>
      </c>
      <c r="AU95" s="102">
        <f>'RS-019-004 - OPRAVA OPLOC...'!P123</f>
        <v>0</v>
      </c>
      <c r="AV95" s="101">
        <f>'RS-019-004 - OPRAVA OPLOC...'!J31</f>
        <v>0</v>
      </c>
      <c r="AW95" s="101">
        <f>'RS-019-004 - OPRAVA OPLOC...'!J32</f>
        <v>0</v>
      </c>
      <c r="AX95" s="101">
        <f>'RS-019-004 - OPRAVA OPLOC...'!J33</f>
        <v>0</v>
      </c>
      <c r="AY95" s="101">
        <f>'RS-019-004 - OPRAVA OPLOC...'!J34</f>
        <v>0</v>
      </c>
      <c r="AZ95" s="101">
        <f>'RS-019-004 - OPRAVA OPLOC...'!F31</f>
        <v>0</v>
      </c>
      <c r="BA95" s="101">
        <f>'RS-019-004 - OPRAVA OPLOC...'!F32</f>
        <v>0</v>
      </c>
      <c r="BB95" s="101">
        <f>'RS-019-004 - OPRAVA OPLOC...'!F33</f>
        <v>0</v>
      </c>
      <c r="BC95" s="101">
        <f>'RS-019-004 - OPRAVA OPLOC...'!F34</f>
        <v>0</v>
      </c>
      <c r="BD95" s="103">
        <f>'RS-019-004 - OPRAVA OPLOC...'!F35</f>
        <v>0</v>
      </c>
      <c r="BT95" s="104" t="s">
        <v>8</v>
      </c>
      <c r="BU95" s="104" t="s">
        <v>87</v>
      </c>
      <c r="BV95" s="104" t="s">
        <v>83</v>
      </c>
      <c r="BW95" s="104" t="s">
        <v>4</v>
      </c>
      <c r="BX95" s="104" t="s">
        <v>84</v>
      </c>
      <c r="CL95" s="104" t="s">
        <v>1</v>
      </c>
    </row>
    <row r="96" s="1" customFormat="1" ht="30" customHeight="1">
      <c r="B96" s="33"/>
      <c r="AR96" s="33"/>
    </row>
    <row r="97" s="1" customFormat="1" ht="6.96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3"/>
    </row>
  </sheetData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RS-019-004 - OPRAVA OPLOC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05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3" t="s">
        <v>5</v>
      </c>
      <c r="AT2" s="14" t="s">
        <v>4</v>
      </c>
    </row>
    <row r="3" ht="6.96" customHeight="1">
      <c r="B3" s="15"/>
      <c r="C3" s="16"/>
      <c r="D3" s="16"/>
      <c r="E3" s="16"/>
      <c r="F3" s="16"/>
      <c r="G3" s="16"/>
      <c r="H3" s="16"/>
      <c r="I3" s="106"/>
      <c r="J3" s="16"/>
      <c r="K3" s="16"/>
      <c r="L3" s="17"/>
      <c r="AT3" s="14" t="s">
        <v>88</v>
      </c>
    </row>
    <row r="4" ht="24.96" customHeight="1">
      <c r="B4" s="17"/>
      <c r="D4" s="18" t="s">
        <v>89</v>
      </c>
      <c r="L4" s="17"/>
      <c r="M4" s="107" t="s">
        <v>11</v>
      </c>
      <c r="AT4" s="14" t="s">
        <v>3</v>
      </c>
    </row>
    <row r="5" ht="6.96" customHeight="1">
      <c r="B5" s="17"/>
      <c r="L5" s="17"/>
    </row>
    <row r="6" s="1" customFormat="1" ht="12" customHeight="1">
      <c r="B6" s="33"/>
      <c r="D6" s="27" t="s">
        <v>17</v>
      </c>
      <c r="I6" s="108"/>
      <c r="L6" s="33"/>
    </row>
    <row r="7" s="1" customFormat="1" ht="36.96" customHeight="1">
      <c r="B7" s="33"/>
      <c r="E7" s="59" t="s">
        <v>18</v>
      </c>
      <c r="F7" s="1"/>
      <c r="G7" s="1"/>
      <c r="H7" s="1"/>
      <c r="I7" s="108"/>
      <c r="L7" s="33"/>
    </row>
    <row r="8" s="1" customFormat="1">
      <c r="B8" s="33"/>
      <c r="I8" s="108"/>
      <c r="L8" s="33"/>
    </row>
    <row r="9" s="1" customFormat="1" ht="12" customHeight="1">
      <c r="B9" s="33"/>
      <c r="D9" s="27" t="s">
        <v>20</v>
      </c>
      <c r="F9" s="22" t="s">
        <v>1</v>
      </c>
      <c r="I9" s="109" t="s">
        <v>21</v>
      </c>
      <c r="J9" s="22" t="s">
        <v>1</v>
      </c>
      <c r="L9" s="33"/>
    </row>
    <row r="10" s="1" customFormat="1" ht="12" customHeight="1">
      <c r="B10" s="33"/>
      <c r="D10" s="27" t="s">
        <v>22</v>
      </c>
      <c r="F10" s="22" t="s">
        <v>23</v>
      </c>
      <c r="I10" s="109" t="s">
        <v>24</v>
      </c>
      <c r="J10" s="61" t="str">
        <f>'Rekapitulace stavby'!AN8</f>
        <v>12. 4. 2019</v>
      </c>
      <c r="L10" s="33"/>
    </row>
    <row r="11" s="1" customFormat="1" ht="10.8" customHeight="1">
      <c r="B11" s="33"/>
      <c r="I11" s="108"/>
      <c r="L11" s="33"/>
    </row>
    <row r="12" s="1" customFormat="1" ht="12" customHeight="1">
      <c r="B12" s="33"/>
      <c r="D12" s="27" t="s">
        <v>28</v>
      </c>
      <c r="I12" s="109" t="s">
        <v>29</v>
      </c>
      <c r="J12" s="22" t="s">
        <v>30</v>
      </c>
      <c r="L12" s="33"/>
    </row>
    <row r="13" s="1" customFormat="1" ht="18" customHeight="1">
      <c r="B13" s="33"/>
      <c r="E13" s="22" t="s">
        <v>31</v>
      </c>
      <c r="I13" s="109" t="s">
        <v>32</v>
      </c>
      <c r="J13" s="22" t="s">
        <v>33</v>
      </c>
      <c r="L13" s="33"/>
    </row>
    <row r="14" s="1" customFormat="1" ht="6.96" customHeight="1">
      <c r="B14" s="33"/>
      <c r="I14" s="108"/>
      <c r="L14" s="33"/>
    </row>
    <row r="15" s="1" customFormat="1" ht="12" customHeight="1">
      <c r="B15" s="33"/>
      <c r="D15" s="27" t="s">
        <v>34</v>
      </c>
      <c r="I15" s="109" t="s">
        <v>29</v>
      </c>
      <c r="J15" s="28" t="str">
        <f>'Rekapitulace stavby'!AN13</f>
        <v>Vyplň údaj</v>
      </c>
      <c r="L15" s="33"/>
    </row>
    <row r="16" s="1" customFormat="1" ht="18" customHeight="1">
      <c r="B16" s="33"/>
      <c r="E16" s="28" t="str">
        <f>'Rekapitulace stavby'!E14</f>
        <v>Vyplň údaj</v>
      </c>
      <c r="F16" s="22"/>
      <c r="G16" s="22"/>
      <c r="H16" s="22"/>
      <c r="I16" s="109" t="s">
        <v>32</v>
      </c>
      <c r="J16" s="28" t="str">
        <f>'Rekapitulace stavby'!AN14</f>
        <v>Vyplň údaj</v>
      </c>
      <c r="L16" s="33"/>
    </row>
    <row r="17" s="1" customFormat="1" ht="6.96" customHeight="1">
      <c r="B17" s="33"/>
      <c r="I17" s="108"/>
      <c r="L17" s="33"/>
    </row>
    <row r="18" s="1" customFormat="1" ht="12" customHeight="1">
      <c r="B18" s="33"/>
      <c r="D18" s="27" t="s">
        <v>36</v>
      </c>
      <c r="I18" s="109" t="s">
        <v>29</v>
      </c>
      <c r="J18" s="22" t="s">
        <v>37</v>
      </c>
      <c r="L18" s="33"/>
    </row>
    <row r="19" s="1" customFormat="1" ht="18" customHeight="1">
      <c r="B19" s="33"/>
      <c r="E19" s="22" t="s">
        <v>38</v>
      </c>
      <c r="I19" s="109" t="s">
        <v>32</v>
      </c>
      <c r="J19" s="22" t="s">
        <v>1</v>
      </c>
      <c r="L19" s="33"/>
    </row>
    <row r="20" s="1" customFormat="1" ht="6.96" customHeight="1">
      <c r="B20" s="33"/>
      <c r="I20" s="108"/>
      <c r="L20" s="33"/>
    </row>
    <row r="21" s="1" customFormat="1" ht="12" customHeight="1">
      <c r="B21" s="33"/>
      <c r="D21" s="27" t="s">
        <v>40</v>
      </c>
      <c r="I21" s="109" t="s">
        <v>29</v>
      </c>
      <c r="J21" s="22" t="s">
        <v>1</v>
      </c>
      <c r="L21" s="33"/>
    </row>
    <row r="22" s="1" customFormat="1" ht="18" customHeight="1">
      <c r="B22" s="33"/>
      <c r="E22" s="22" t="s">
        <v>38</v>
      </c>
      <c r="I22" s="109" t="s">
        <v>32</v>
      </c>
      <c r="J22" s="22" t="s">
        <v>1</v>
      </c>
      <c r="L22" s="33"/>
    </row>
    <row r="23" s="1" customFormat="1" ht="6.96" customHeight="1">
      <c r="B23" s="33"/>
      <c r="I23" s="108"/>
      <c r="L23" s="33"/>
    </row>
    <row r="24" s="1" customFormat="1" ht="12" customHeight="1">
      <c r="B24" s="33"/>
      <c r="D24" s="27" t="s">
        <v>41</v>
      </c>
      <c r="I24" s="108"/>
      <c r="L24" s="33"/>
    </row>
    <row r="25" s="7" customFormat="1" ht="16.5" customHeight="1">
      <c r="B25" s="110"/>
      <c r="E25" s="31" t="s">
        <v>1</v>
      </c>
      <c r="F25" s="31"/>
      <c r="G25" s="31"/>
      <c r="H25" s="31"/>
      <c r="I25" s="111"/>
      <c r="L25" s="110"/>
    </row>
    <row r="26" s="1" customFormat="1" ht="6.96" customHeight="1">
      <c r="B26" s="33"/>
      <c r="I26" s="108"/>
      <c r="L26" s="33"/>
    </row>
    <row r="27" s="1" customFormat="1" ht="6.96" customHeight="1">
      <c r="B27" s="33"/>
      <c r="D27" s="65"/>
      <c r="E27" s="65"/>
      <c r="F27" s="65"/>
      <c r="G27" s="65"/>
      <c r="H27" s="65"/>
      <c r="I27" s="112"/>
      <c r="J27" s="65"/>
      <c r="K27" s="65"/>
      <c r="L27" s="33"/>
    </row>
    <row r="28" s="1" customFormat="1" ht="25.44" customHeight="1">
      <c r="B28" s="33"/>
      <c r="D28" s="113" t="s">
        <v>42</v>
      </c>
      <c r="I28" s="108"/>
      <c r="J28" s="86">
        <f>ROUND(J123, 0)</f>
        <v>0</v>
      </c>
      <c r="L28" s="33"/>
    </row>
    <row r="29" s="1" customFormat="1" ht="6.96" customHeight="1">
      <c r="B29" s="33"/>
      <c r="D29" s="65"/>
      <c r="E29" s="65"/>
      <c r="F29" s="65"/>
      <c r="G29" s="65"/>
      <c r="H29" s="65"/>
      <c r="I29" s="112"/>
      <c r="J29" s="65"/>
      <c r="K29" s="65"/>
      <c r="L29" s="33"/>
    </row>
    <row r="30" s="1" customFormat="1" ht="14.4" customHeight="1">
      <c r="B30" s="33"/>
      <c r="F30" s="37" t="s">
        <v>44</v>
      </c>
      <c r="I30" s="114" t="s">
        <v>43</v>
      </c>
      <c r="J30" s="37" t="s">
        <v>45</v>
      </c>
      <c r="L30" s="33"/>
    </row>
    <row r="31" s="1" customFormat="1" ht="14.4" customHeight="1">
      <c r="B31" s="33"/>
      <c r="D31" s="115" t="s">
        <v>46</v>
      </c>
      <c r="E31" s="27" t="s">
        <v>47</v>
      </c>
      <c r="F31" s="116">
        <f>ROUND((SUM(BE123:BE175)),  0)</f>
        <v>0</v>
      </c>
      <c r="I31" s="117">
        <v>0.20999999999999999</v>
      </c>
      <c r="J31" s="116">
        <f>ROUND(((SUM(BE123:BE175))*I31),  0)</f>
        <v>0</v>
      </c>
      <c r="L31" s="33"/>
    </row>
    <row r="32" s="1" customFormat="1" ht="14.4" customHeight="1">
      <c r="B32" s="33"/>
      <c r="E32" s="27" t="s">
        <v>48</v>
      </c>
      <c r="F32" s="116">
        <f>ROUND((SUM(BF123:BF175)),  0)</f>
        <v>0</v>
      </c>
      <c r="I32" s="117">
        <v>0.14999999999999999</v>
      </c>
      <c r="J32" s="116">
        <f>ROUND(((SUM(BF123:BF175))*I32),  0)</f>
        <v>0</v>
      </c>
      <c r="L32" s="33"/>
    </row>
    <row r="33" hidden="1" s="1" customFormat="1" ht="14.4" customHeight="1">
      <c r="B33" s="33"/>
      <c r="E33" s="27" t="s">
        <v>49</v>
      </c>
      <c r="F33" s="116">
        <f>ROUND((SUM(BG123:BG175)),  0)</f>
        <v>0</v>
      </c>
      <c r="I33" s="117">
        <v>0.20999999999999999</v>
      </c>
      <c r="J33" s="116">
        <f>0</f>
        <v>0</v>
      </c>
      <c r="L33" s="33"/>
    </row>
    <row r="34" hidden="1" s="1" customFormat="1" ht="14.4" customHeight="1">
      <c r="B34" s="33"/>
      <c r="E34" s="27" t="s">
        <v>50</v>
      </c>
      <c r="F34" s="116">
        <f>ROUND((SUM(BH123:BH175)),  0)</f>
        <v>0</v>
      </c>
      <c r="I34" s="117">
        <v>0.14999999999999999</v>
      </c>
      <c r="J34" s="116">
        <f>0</f>
        <v>0</v>
      </c>
      <c r="L34" s="33"/>
    </row>
    <row r="35" hidden="1" s="1" customFormat="1" ht="14.4" customHeight="1">
      <c r="B35" s="33"/>
      <c r="E35" s="27" t="s">
        <v>51</v>
      </c>
      <c r="F35" s="116">
        <f>ROUND((SUM(BI123:BI175)),  0)</f>
        <v>0</v>
      </c>
      <c r="I35" s="117">
        <v>0</v>
      </c>
      <c r="J35" s="116">
        <f>0</f>
        <v>0</v>
      </c>
      <c r="L35" s="33"/>
    </row>
    <row r="36" s="1" customFormat="1" ht="6.96" customHeight="1">
      <c r="B36" s="33"/>
      <c r="I36" s="108"/>
      <c r="L36" s="33"/>
    </row>
    <row r="37" s="1" customFormat="1" ht="25.44" customHeight="1">
      <c r="B37" s="33"/>
      <c r="C37" s="118"/>
      <c r="D37" s="119" t="s">
        <v>52</v>
      </c>
      <c r="E37" s="73"/>
      <c r="F37" s="73"/>
      <c r="G37" s="120" t="s">
        <v>53</v>
      </c>
      <c r="H37" s="121" t="s">
        <v>54</v>
      </c>
      <c r="I37" s="122"/>
      <c r="J37" s="123">
        <f>SUM(J28:J35)</f>
        <v>0</v>
      </c>
      <c r="K37" s="124"/>
      <c r="L37" s="33"/>
    </row>
    <row r="38" s="1" customFormat="1" ht="14.4" customHeight="1">
      <c r="B38" s="33"/>
      <c r="I38" s="108"/>
      <c r="L38" s="33"/>
    </row>
    <row r="39" ht="14.4" customHeight="1">
      <c r="B39" s="17"/>
      <c r="L39" s="17"/>
    </row>
    <row r="40" ht="14.4" customHeight="1">
      <c r="B40" s="17"/>
      <c r="L40" s="17"/>
    </row>
    <row r="41" ht="14.4" customHeight="1">
      <c r="B41" s="17"/>
      <c r="L41" s="17"/>
    </row>
    <row r="42" ht="14.4" customHeight="1">
      <c r="B42" s="17"/>
      <c r="L42" s="17"/>
    </row>
    <row r="43" ht="14.4" customHeight="1">
      <c r="B43" s="17"/>
      <c r="L43" s="17"/>
    </row>
    <row r="44" ht="14.4" customHeight="1">
      <c r="B44" s="17"/>
      <c r="L44" s="17"/>
    </row>
    <row r="45" ht="14.4" customHeight="1">
      <c r="B45" s="17"/>
      <c r="L45" s="17"/>
    </row>
    <row r="46" ht="14.4" customHeight="1">
      <c r="B46" s="17"/>
      <c r="L46" s="17"/>
    </row>
    <row r="47" ht="14.4" customHeight="1">
      <c r="B47" s="17"/>
      <c r="L47" s="17"/>
    </row>
    <row r="48" ht="14.4" customHeight="1">
      <c r="B48" s="17"/>
      <c r="L48" s="17"/>
    </row>
    <row r="49" ht="14.4" customHeight="1">
      <c r="B49" s="17"/>
      <c r="L49" s="17"/>
    </row>
    <row r="50" s="1" customFormat="1" ht="14.4" customHeight="1">
      <c r="B50" s="33"/>
      <c r="D50" s="49" t="s">
        <v>55</v>
      </c>
      <c r="E50" s="50"/>
      <c r="F50" s="50"/>
      <c r="G50" s="49" t="s">
        <v>56</v>
      </c>
      <c r="H50" s="50"/>
      <c r="I50" s="125"/>
      <c r="J50" s="50"/>
      <c r="K50" s="50"/>
      <c r="L50" s="33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1" customFormat="1">
      <c r="B61" s="33"/>
      <c r="D61" s="51" t="s">
        <v>57</v>
      </c>
      <c r="E61" s="35"/>
      <c r="F61" s="126" t="s">
        <v>58</v>
      </c>
      <c r="G61" s="51" t="s">
        <v>57</v>
      </c>
      <c r="H61" s="35"/>
      <c r="I61" s="127"/>
      <c r="J61" s="128" t="s">
        <v>58</v>
      </c>
      <c r="K61" s="35"/>
      <c r="L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1" customFormat="1">
      <c r="B65" s="33"/>
      <c r="D65" s="49" t="s">
        <v>59</v>
      </c>
      <c r="E65" s="50"/>
      <c r="F65" s="50"/>
      <c r="G65" s="49" t="s">
        <v>60</v>
      </c>
      <c r="H65" s="50"/>
      <c r="I65" s="125"/>
      <c r="J65" s="50"/>
      <c r="K65" s="50"/>
      <c r="L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1" customFormat="1">
      <c r="B76" s="33"/>
      <c r="D76" s="51" t="s">
        <v>57</v>
      </c>
      <c r="E76" s="35"/>
      <c r="F76" s="126" t="s">
        <v>58</v>
      </c>
      <c r="G76" s="51" t="s">
        <v>57</v>
      </c>
      <c r="H76" s="35"/>
      <c r="I76" s="127"/>
      <c r="J76" s="128" t="s">
        <v>58</v>
      </c>
      <c r="K76" s="35"/>
      <c r="L76" s="33"/>
    </row>
    <row r="77" s="1" customFormat="1" ht="14.4" customHeight="1">
      <c r="B77" s="52"/>
      <c r="C77" s="53"/>
      <c r="D77" s="53"/>
      <c r="E77" s="53"/>
      <c r="F77" s="53"/>
      <c r="G77" s="53"/>
      <c r="H77" s="53"/>
      <c r="I77" s="129"/>
      <c r="J77" s="53"/>
      <c r="K77" s="53"/>
      <c r="L77" s="33"/>
    </row>
    <row r="81" s="1" customFormat="1" ht="6.96" customHeight="1">
      <c r="B81" s="54"/>
      <c r="C81" s="55"/>
      <c r="D81" s="55"/>
      <c r="E81" s="55"/>
      <c r="F81" s="55"/>
      <c r="G81" s="55"/>
      <c r="H81" s="55"/>
      <c r="I81" s="130"/>
      <c r="J81" s="55"/>
      <c r="K81" s="55"/>
      <c r="L81" s="33"/>
    </row>
    <row r="82" s="1" customFormat="1" ht="24.96" customHeight="1">
      <c r="B82" s="33"/>
      <c r="C82" s="18" t="s">
        <v>90</v>
      </c>
      <c r="I82" s="108"/>
      <c r="L82" s="33"/>
    </row>
    <row r="83" s="1" customFormat="1" ht="6.96" customHeight="1">
      <c r="B83" s="33"/>
      <c r="I83" s="108"/>
      <c r="L83" s="33"/>
    </row>
    <row r="84" s="1" customFormat="1" ht="12" customHeight="1">
      <c r="B84" s="33"/>
      <c r="C84" s="27" t="s">
        <v>17</v>
      </c>
      <c r="I84" s="108"/>
      <c r="L84" s="33"/>
    </row>
    <row r="85" s="1" customFormat="1" ht="16.5" customHeight="1">
      <c r="B85" s="33"/>
      <c r="E85" s="59" t="str">
        <f>E7</f>
        <v>OPRAVA OPLOCENÍ MATEŘSKÉ ŠKOLY POŠTOVNÍ</v>
      </c>
      <c r="F85" s="1"/>
      <c r="G85" s="1"/>
      <c r="H85" s="1"/>
      <c r="I85" s="108"/>
      <c r="L85" s="33"/>
    </row>
    <row r="86" s="1" customFormat="1" ht="6.96" customHeight="1">
      <c r="B86" s="33"/>
      <c r="I86" s="108"/>
      <c r="L86" s="33"/>
    </row>
    <row r="87" s="1" customFormat="1" ht="12" customHeight="1">
      <c r="B87" s="33"/>
      <c r="C87" s="27" t="s">
        <v>22</v>
      </c>
      <c r="F87" s="22" t="str">
        <f>F10</f>
        <v>k.ú.Butovice</v>
      </c>
      <c r="I87" s="109" t="s">
        <v>24</v>
      </c>
      <c r="J87" s="61" t="str">
        <f>IF(J10="","",J10)</f>
        <v>12. 4. 2019</v>
      </c>
      <c r="L87" s="33"/>
    </row>
    <row r="88" s="1" customFormat="1" ht="6.96" customHeight="1">
      <c r="B88" s="33"/>
      <c r="I88" s="108"/>
      <c r="L88" s="33"/>
    </row>
    <row r="89" s="1" customFormat="1" ht="15.15" customHeight="1">
      <c r="B89" s="33"/>
      <c r="C89" s="27" t="s">
        <v>28</v>
      </c>
      <c r="F89" s="22" t="str">
        <f>E13</f>
        <v>Město Studénka</v>
      </c>
      <c r="I89" s="109" t="s">
        <v>36</v>
      </c>
      <c r="J89" s="31" t="str">
        <f>E19</f>
        <v>Renata Škopová</v>
      </c>
      <c r="L89" s="33"/>
    </row>
    <row r="90" s="1" customFormat="1" ht="15.15" customHeight="1">
      <c r="B90" s="33"/>
      <c r="C90" s="27" t="s">
        <v>34</v>
      </c>
      <c r="F90" s="22" t="str">
        <f>IF(E16="","",E16)</f>
        <v>Vyplň údaj</v>
      </c>
      <c r="I90" s="109" t="s">
        <v>40</v>
      </c>
      <c r="J90" s="31" t="str">
        <f>E22</f>
        <v>Renata Škopová</v>
      </c>
      <c r="L90" s="33"/>
    </row>
    <row r="91" s="1" customFormat="1" ht="10.32" customHeight="1">
      <c r="B91" s="33"/>
      <c r="I91" s="108"/>
      <c r="L91" s="33"/>
    </row>
    <row r="92" s="1" customFormat="1" ht="29.28" customHeight="1">
      <c r="B92" s="33"/>
      <c r="C92" s="131" t="s">
        <v>91</v>
      </c>
      <c r="D92" s="118"/>
      <c r="E92" s="118"/>
      <c r="F92" s="118"/>
      <c r="G92" s="118"/>
      <c r="H92" s="118"/>
      <c r="I92" s="132"/>
      <c r="J92" s="133" t="s">
        <v>92</v>
      </c>
      <c r="K92" s="118"/>
      <c r="L92" s="33"/>
    </row>
    <row r="93" s="1" customFormat="1" ht="10.32" customHeight="1">
      <c r="B93" s="33"/>
      <c r="I93" s="108"/>
      <c r="L93" s="33"/>
    </row>
    <row r="94" s="1" customFormat="1" ht="22.8" customHeight="1">
      <c r="B94" s="33"/>
      <c r="C94" s="134" t="s">
        <v>93</v>
      </c>
      <c r="I94" s="108"/>
      <c r="J94" s="86">
        <f>J123</f>
        <v>0</v>
      </c>
      <c r="L94" s="33"/>
      <c r="AU94" s="14" t="s">
        <v>94</v>
      </c>
    </row>
    <row r="95" s="8" customFormat="1" ht="24.96" customHeight="1">
      <c r="B95" s="135"/>
      <c r="D95" s="136" t="s">
        <v>95</v>
      </c>
      <c r="E95" s="137"/>
      <c r="F95" s="137"/>
      <c r="G95" s="137"/>
      <c r="H95" s="137"/>
      <c r="I95" s="138"/>
      <c r="J95" s="139">
        <f>J124</f>
        <v>0</v>
      </c>
      <c r="L95" s="135"/>
    </row>
    <row r="96" s="9" customFormat="1" ht="19.92" customHeight="1">
      <c r="B96" s="140"/>
      <c r="D96" s="141" t="s">
        <v>96</v>
      </c>
      <c r="E96" s="142"/>
      <c r="F96" s="142"/>
      <c r="G96" s="142"/>
      <c r="H96" s="142"/>
      <c r="I96" s="143"/>
      <c r="J96" s="144">
        <f>J125</f>
        <v>0</v>
      </c>
      <c r="L96" s="140"/>
    </row>
    <row r="97" s="9" customFormat="1" ht="19.92" customHeight="1">
      <c r="B97" s="140"/>
      <c r="D97" s="141" t="s">
        <v>97</v>
      </c>
      <c r="E97" s="142"/>
      <c r="F97" s="142"/>
      <c r="G97" s="142"/>
      <c r="H97" s="142"/>
      <c r="I97" s="143"/>
      <c r="J97" s="144">
        <f>J137</f>
        <v>0</v>
      </c>
      <c r="L97" s="140"/>
    </row>
    <row r="98" s="9" customFormat="1" ht="19.92" customHeight="1">
      <c r="B98" s="140"/>
      <c r="D98" s="141" t="s">
        <v>98</v>
      </c>
      <c r="E98" s="142"/>
      <c r="F98" s="142"/>
      <c r="G98" s="142"/>
      <c r="H98" s="142"/>
      <c r="I98" s="143"/>
      <c r="J98" s="144">
        <f>J142</f>
        <v>0</v>
      </c>
      <c r="L98" s="140"/>
    </row>
    <row r="99" s="9" customFormat="1" ht="19.92" customHeight="1">
      <c r="B99" s="140"/>
      <c r="D99" s="141" t="s">
        <v>99</v>
      </c>
      <c r="E99" s="142"/>
      <c r="F99" s="142"/>
      <c r="G99" s="142"/>
      <c r="H99" s="142"/>
      <c r="I99" s="143"/>
      <c r="J99" s="144">
        <f>J159</f>
        <v>0</v>
      </c>
      <c r="L99" s="140"/>
    </row>
    <row r="100" s="9" customFormat="1" ht="19.92" customHeight="1">
      <c r="B100" s="140"/>
      <c r="D100" s="141" t="s">
        <v>100</v>
      </c>
      <c r="E100" s="142"/>
      <c r="F100" s="142"/>
      <c r="G100" s="142"/>
      <c r="H100" s="142"/>
      <c r="I100" s="143"/>
      <c r="J100" s="144">
        <f>J163</f>
        <v>0</v>
      </c>
      <c r="L100" s="140"/>
    </row>
    <row r="101" s="9" customFormat="1" ht="19.92" customHeight="1">
      <c r="B101" s="140"/>
      <c r="D101" s="141" t="s">
        <v>101</v>
      </c>
      <c r="E101" s="142"/>
      <c r="F101" s="142"/>
      <c r="G101" s="142"/>
      <c r="H101" s="142"/>
      <c r="I101" s="143"/>
      <c r="J101" s="144">
        <f>J168</f>
        <v>0</v>
      </c>
      <c r="L101" s="140"/>
    </row>
    <row r="102" s="8" customFormat="1" ht="24.96" customHeight="1">
      <c r="B102" s="135"/>
      <c r="D102" s="136" t="s">
        <v>102</v>
      </c>
      <c r="E102" s="137"/>
      <c r="F102" s="137"/>
      <c r="G102" s="137"/>
      <c r="H102" s="137"/>
      <c r="I102" s="138"/>
      <c r="J102" s="139">
        <f>J170</f>
        <v>0</v>
      </c>
      <c r="L102" s="135"/>
    </row>
    <row r="103" s="9" customFormat="1" ht="19.92" customHeight="1">
      <c r="B103" s="140"/>
      <c r="D103" s="141" t="s">
        <v>103</v>
      </c>
      <c r="E103" s="142"/>
      <c r="F103" s="142"/>
      <c r="G103" s="142"/>
      <c r="H103" s="142"/>
      <c r="I103" s="143"/>
      <c r="J103" s="144">
        <f>J171</f>
        <v>0</v>
      </c>
      <c r="L103" s="140"/>
    </row>
    <row r="104" s="8" customFormat="1" ht="24.96" customHeight="1">
      <c r="B104" s="135"/>
      <c r="D104" s="136" t="s">
        <v>104</v>
      </c>
      <c r="E104" s="137"/>
      <c r="F104" s="137"/>
      <c r="G104" s="137"/>
      <c r="H104" s="137"/>
      <c r="I104" s="138"/>
      <c r="J104" s="139">
        <f>J173</f>
        <v>0</v>
      </c>
      <c r="L104" s="135"/>
    </row>
    <row r="105" s="9" customFormat="1" ht="19.92" customHeight="1">
      <c r="B105" s="140"/>
      <c r="D105" s="141" t="s">
        <v>105</v>
      </c>
      <c r="E105" s="142"/>
      <c r="F105" s="142"/>
      <c r="G105" s="142"/>
      <c r="H105" s="142"/>
      <c r="I105" s="143"/>
      <c r="J105" s="144">
        <f>J174</f>
        <v>0</v>
      </c>
      <c r="L105" s="140"/>
    </row>
    <row r="106" s="1" customFormat="1" ht="21.84" customHeight="1">
      <c r="B106" s="33"/>
      <c r="I106" s="108"/>
      <c r="L106" s="33"/>
    </row>
    <row r="107" s="1" customFormat="1" ht="6.96" customHeight="1">
      <c r="B107" s="52"/>
      <c r="C107" s="53"/>
      <c r="D107" s="53"/>
      <c r="E107" s="53"/>
      <c r="F107" s="53"/>
      <c r="G107" s="53"/>
      <c r="H107" s="53"/>
      <c r="I107" s="129"/>
      <c r="J107" s="53"/>
      <c r="K107" s="53"/>
      <c r="L107" s="33"/>
    </row>
    <row r="111" s="1" customFormat="1" ht="6.96" customHeight="1">
      <c r="B111" s="54"/>
      <c r="C111" s="55"/>
      <c r="D111" s="55"/>
      <c r="E111" s="55"/>
      <c r="F111" s="55"/>
      <c r="G111" s="55"/>
      <c r="H111" s="55"/>
      <c r="I111" s="130"/>
      <c r="J111" s="55"/>
      <c r="K111" s="55"/>
      <c r="L111" s="33"/>
    </row>
    <row r="112" s="1" customFormat="1" ht="24.96" customHeight="1">
      <c r="B112" s="33"/>
      <c r="C112" s="18" t="s">
        <v>106</v>
      </c>
      <c r="I112" s="108"/>
      <c r="L112" s="33"/>
    </row>
    <row r="113" s="1" customFormat="1" ht="6.96" customHeight="1">
      <c r="B113" s="33"/>
      <c r="I113" s="108"/>
      <c r="L113" s="33"/>
    </row>
    <row r="114" s="1" customFormat="1" ht="12" customHeight="1">
      <c r="B114" s="33"/>
      <c r="C114" s="27" t="s">
        <v>17</v>
      </c>
      <c r="I114" s="108"/>
      <c r="L114" s="33"/>
    </row>
    <row r="115" s="1" customFormat="1" ht="16.5" customHeight="1">
      <c r="B115" s="33"/>
      <c r="E115" s="59" t="str">
        <f>E7</f>
        <v>OPRAVA OPLOCENÍ MATEŘSKÉ ŠKOLY POŠTOVNÍ</v>
      </c>
      <c r="F115" s="1"/>
      <c r="G115" s="1"/>
      <c r="H115" s="1"/>
      <c r="I115" s="108"/>
      <c r="L115" s="33"/>
    </row>
    <row r="116" s="1" customFormat="1" ht="6.96" customHeight="1">
      <c r="B116" s="33"/>
      <c r="I116" s="108"/>
      <c r="L116" s="33"/>
    </row>
    <row r="117" s="1" customFormat="1" ht="12" customHeight="1">
      <c r="B117" s="33"/>
      <c r="C117" s="27" t="s">
        <v>22</v>
      </c>
      <c r="F117" s="22" t="str">
        <f>F10</f>
        <v>k.ú.Butovice</v>
      </c>
      <c r="I117" s="109" t="s">
        <v>24</v>
      </c>
      <c r="J117" s="61" t="str">
        <f>IF(J10="","",J10)</f>
        <v>12. 4. 2019</v>
      </c>
      <c r="L117" s="33"/>
    </row>
    <row r="118" s="1" customFormat="1" ht="6.96" customHeight="1">
      <c r="B118" s="33"/>
      <c r="I118" s="108"/>
      <c r="L118" s="33"/>
    </row>
    <row r="119" s="1" customFormat="1" ht="15.15" customHeight="1">
      <c r="B119" s="33"/>
      <c r="C119" s="27" t="s">
        <v>28</v>
      </c>
      <c r="F119" s="22" t="str">
        <f>E13</f>
        <v>Město Studénka</v>
      </c>
      <c r="I119" s="109" t="s">
        <v>36</v>
      </c>
      <c r="J119" s="31" t="str">
        <f>E19</f>
        <v>Renata Škopová</v>
      </c>
      <c r="L119" s="33"/>
    </row>
    <row r="120" s="1" customFormat="1" ht="15.15" customHeight="1">
      <c r="B120" s="33"/>
      <c r="C120" s="27" t="s">
        <v>34</v>
      </c>
      <c r="F120" s="22" t="str">
        <f>IF(E16="","",E16)</f>
        <v>Vyplň údaj</v>
      </c>
      <c r="I120" s="109" t="s">
        <v>40</v>
      </c>
      <c r="J120" s="31" t="str">
        <f>E22</f>
        <v>Renata Škopová</v>
      </c>
      <c r="L120" s="33"/>
    </row>
    <row r="121" s="1" customFormat="1" ht="10.32" customHeight="1">
      <c r="B121" s="33"/>
      <c r="I121" s="108"/>
      <c r="L121" s="33"/>
    </row>
    <row r="122" s="10" customFormat="1" ht="29.28" customHeight="1">
      <c r="B122" s="145"/>
      <c r="C122" s="146" t="s">
        <v>107</v>
      </c>
      <c r="D122" s="147" t="s">
        <v>67</v>
      </c>
      <c r="E122" s="147" t="s">
        <v>63</v>
      </c>
      <c r="F122" s="147" t="s">
        <v>64</v>
      </c>
      <c r="G122" s="147" t="s">
        <v>108</v>
      </c>
      <c r="H122" s="147" t="s">
        <v>109</v>
      </c>
      <c r="I122" s="148" t="s">
        <v>110</v>
      </c>
      <c r="J122" s="149" t="s">
        <v>92</v>
      </c>
      <c r="K122" s="150" t="s">
        <v>111</v>
      </c>
      <c r="L122" s="145"/>
      <c r="M122" s="78" t="s">
        <v>1</v>
      </c>
      <c r="N122" s="79" t="s">
        <v>46</v>
      </c>
      <c r="O122" s="79" t="s">
        <v>112</v>
      </c>
      <c r="P122" s="79" t="s">
        <v>113</v>
      </c>
      <c r="Q122" s="79" t="s">
        <v>114</v>
      </c>
      <c r="R122" s="79" t="s">
        <v>115</v>
      </c>
      <c r="S122" s="79" t="s">
        <v>116</v>
      </c>
      <c r="T122" s="80" t="s">
        <v>117</v>
      </c>
    </row>
    <row r="123" s="1" customFormat="1" ht="22.8" customHeight="1">
      <c r="B123" s="33"/>
      <c r="C123" s="83" t="s">
        <v>118</v>
      </c>
      <c r="I123" s="108"/>
      <c r="J123" s="151">
        <f>BK123</f>
        <v>0</v>
      </c>
      <c r="L123" s="33"/>
      <c r="M123" s="81"/>
      <c r="N123" s="65"/>
      <c r="O123" s="65"/>
      <c r="P123" s="152">
        <f>P124+P170+P173</f>
        <v>0</v>
      </c>
      <c r="Q123" s="65"/>
      <c r="R123" s="152">
        <f>R124+R170+R173</f>
        <v>31.167593919999995</v>
      </c>
      <c r="S123" s="65"/>
      <c r="T123" s="153">
        <f>T124+T170+T173</f>
        <v>9.494705999999999</v>
      </c>
      <c r="AT123" s="14" t="s">
        <v>81</v>
      </c>
      <c r="AU123" s="14" t="s">
        <v>94</v>
      </c>
      <c r="BK123" s="154">
        <f>BK124+BK170+BK173</f>
        <v>0</v>
      </c>
    </row>
    <row r="124" s="11" customFormat="1" ht="25.92" customHeight="1">
      <c r="B124" s="155"/>
      <c r="D124" s="156" t="s">
        <v>81</v>
      </c>
      <c r="E124" s="157" t="s">
        <v>119</v>
      </c>
      <c r="F124" s="157" t="s">
        <v>120</v>
      </c>
      <c r="I124" s="158"/>
      <c r="J124" s="159">
        <f>BK124</f>
        <v>0</v>
      </c>
      <c r="L124" s="155"/>
      <c r="M124" s="160"/>
      <c r="N124" s="161"/>
      <c r="O124" s="161"/>
      <c r="P124" s="162">
        <f>P125+P137+P142+P159+P163+P168</f>
        <v>0</v>
      </c>
      <c r="Q124" s="161"/>
      <c r="R124" s="162">
        <f>R125+R137+R142+R159+R163+R168</f>
        <v>31.167593919999995</v>
      </c>
      <c r="S124" s="161"/>
      <c r="T124" s="163">
        <f>T125+T137+T142+T159+T163+T168</f>
        <v>9.494705999999999</v>
      </c>
      <c r="AR124" s="156" t="s">
        <v>8</v>
      </c>
      <c r="AT124" s="164" t="s">
        <v>81</v>
      </c>
      <c r="AU124" s="164" t="s">
        <v>82</v>
      </c>
      <c r="AY124" s="156" t="s">
        <v>121</v>
      </c>
      <c r="BK124" s="165">
        <f>BK125+BK137+BK142+BK159+BK163+BK168</f>
        <v>0</v>
      </c>
    </row>
    <row r="125" s="11" customFormat="1" ht="22.8" customHeight="1">
      <c r="B125" s="155"/>
      <c r="D125" s="156" t="s">
        <v>81</v>
      </c>
      <c r="E125" s="166" t="s">
        <v>8</v>
      </c>
      <c r="F125" s="166" t="s">
        <v>122</v>
      </c>
      <c r="I125" s="158"/>
      <c r="J125" s="167">
        <f>BK125</f>
        <v>0</v>
      </c>
      <c r="L125" s="155"/>
      <c r="M125" s="160"/>
      <c r="N125" s="161"/>
      <c r="O125" s="161"/>
      <c r="P125" s="162">
        <f>SUM(P126:P136)</f>
        <v>0</v>
      </c>
      <c r="Q125" s="161"/>
      <c r="R125" s="162">
        <f>SUM(R126:R136)</f>
        <v>0</v>
      </c>
      <c r="S125" s="161"/>
      <c r="T125" s="163">
        <f>SUM(T126:T136)</f>
        <v>0</v>
      </c>
      <c r="AR125" s="156" t="s">
        <v>8</v>
      </c>
      <c r="AT125" s="164" t="s">
        <v>81</v>
      </c>
      <c r="AU125" s="164" t="s">
        <v>8</v>
      </c>
      <c r="AY125" s="156" t="s">
        <v>121</v>
      </c>
      <c r="BK125" s="165">
        <f>SUM(BK126:BK136)</f>
        <v>0</v>
      </c>
    </row>
    <row r="126" s="1" customFormat="1" ht="24" customHeight="1">
      <c r="B126" s="168"/>
      <c r="C126" s="169" t="s">
        <v>8</v>
      </c>
      <c r="D126" s="169" t="s">
        <v>123</v>
      </c>
      <c r="E126" s="170" t="s">
        <v>124</v>
      </c>
      <c r="F126" s="171" t="s">
        <v>125</v>
      </c>
      <c r="G126" s="172" t="s">
        <v>126</v>
      </c>
      <c r="H126" s="173">
        <v>119.88</v>
      </c>
      <c r="I126" s="174"/>
      <c r="J126" s="175">
        <f>ROUND(I126*H126,0)</f>
        <v>0</v>
      </c>
      <c r="K126" s="171" t="s">
        <v>127</v>
      </c>
      <c r="L126" s="33"/>
      <c r="M126" s="176" t="s">
        <v>1</v>
      </c>
      <c r="N126" s="177" t="s">
        <v>47</v>
      </c>
      <c r="O126" s="69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AR126" s="180" t="s">
        <v>128</v>
      </c>
      <c r="AT126" s="180" t="s">
        <v>123</v>
      </c>
      <c r="AU126" s="180" t="s">
        <v>88</v>
      </c>
      <c r="AY126" s="14" t="s">
        <v>121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4" t="s">
        <v>8</v>
      </c>
      <c r="BK126" s="181">
        <f>ROUND(I126*H126,0)</f>
        <v>0</v>
      </c>
      <c r="BL126" s="14" t="s">
        <v>128</v>
      </c>
      <c r="BM126" s="180" t="s">
        <v>129</v>
      </c>
    </row>
    <row r="127" s="1" customFormat="1" ht="24" customHeight="1">
      <c r="B127" s="168"/>
      <c r="C127" s="169" t="s">
        <v>88</v>
      </c>
      <c r="D127" s="169" t="s">
        <v>123</v>
      </c>
      <c r="E127" s="170" t="s">
        <v>130</v>
      </c>
      <c r="F127" s="171" t="s">
        <v>131</v>
      </c>
      <c r="G127" s="172" t="s">
        <v>132</v>
      </c>
      <c r="H127" s="173">
        <v>74.400000000000006</v>
      </c>
      <c r="I127" s="174"/>
      <c r="J127" s="175">
        <f>ROUND(I127*H127,0)</f>
        <v>0</v>
      </c>
      <c r="K127" s="171" t="s">
        <v>127</v>
      </c>
      <c r="L127" s="33"/>
      <c r="M127" s="176" t="s">
        <v>1</v>
      </c>
      <c r="N127" s="177" t="s">
        <v>47</v>
      </c>
      <c r="O127" s="69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AR127" s="180" t="s">
        <v>128</v>
      </c>
      <c r="AT127" s="180" t="s">
        <v>123</v>
      </c>
      <c r="AU127" s="180" t="s">
        <v>88</v>
      </c>
      <c r="AY127" s="14" t="s">
        <v>121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4" t="s">
        <v>8</v>
      </c>
      <c r="BK127" s="181">
        <f>ROUND(I127*H127,0)</f>
        <v>0</v>
      </c>
      <c r="BL127" s="14" t="s">
        <v>128</v>
      </c>
      <c r="BM127" s="180" t="s">
        <v>133</v>
      </c>
    </row>
    <row r="128" s="1" customFormat="1" ht="24" customHeight="1">
      <c r="B128" s="168"/>
      <c r="C128" s="169" t="s">
        <v>134</v>
      </c>
      <c r="D128" s="169" t="s">
        <v>123</v>
      </c>
      <c r="E128" s="170" t="s">
        <v>135</v>
      </c>
      <c r="F128" s="171" t="s">
        <v>136</v>
      </c>
      <c r="G128" s="172" t="s">
        <v>137</v>
      </c>
      <c r="H128" s="173">
        <v>1.944</v>
      </c>
      <c r="I128" s="174"/>
      <c r="J128" s="175">
        <f>ROUND(I128*H128,0)</f>
        <v>0</v>
      </c>
      <c r="K128" s="171" t="s">
        <v>127</v>
      </c>
      <c r="L128" s="33"/>
      <c r="M128" s="176" t="s">
        <v>1</v>
      </c>
      <c r="N128" s="177" t="s">
        <v>47</v>
      </c>
      <c r="O128" s="69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AR128" s="180" t="s">
        <v>128</v>
      </c>
      <c r="AT128" s="180" t="s">
        <v>123</v>
      </c>
      <c r="AU128" s="180" t="s">
        <v>88</v>
      </c>
      <c r="AY128" s="14" t="s">
        <v>121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4" t="s">
        <v>8</v>
      </c>
      <c r="BK128" s="181">
        <f>ROUND(I128*H128,0)</f>
        <v>0</v>
      </c>
      <c r="BL128" s="14" t="s">
        <v>128</v>
      </c>
      <c r="BM128" s="180" t="s">
        <v>138</v>
      </c>
    </row>
    <row r="129" s="1" customFormat="1" ht="24" customHeight="1">
      <c r="B129" s="168"/>
      <c r="C129" s="169" t="s">
        <v>128</v>
      </c>
      <c r="D129" s="169" t="s">
        <v>123</v>
      </c>
      <c r="E129" s="170" t="s">
        <v>139</v>
      </c>
      <c r="F129" s="171" t="s">
        <v>140</v>
      </c>
      <c r="G129" s="172" t="s">
        <v>137</v>
      </c>
      <c r="H129" s="173">
        <v>1.944</v>
      </c>
      <c r="I129" s="174"/>
      <c r="J129" s="175">
        <f>ROUND(I129*H129,0)</f>
        <v>0</v>
      </c>
      <c r="K129" s="171" t="s">
        <v>127</v>
      </c>
      <c r="L129" s="33"/>
      <c r="M129" s="176" t="s">
        <v>1</v>
      </c>
      <c r="N129" s="177" t="s">
        <v>47</v>
      </c>
      <c r="O129" s="69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AR129" s="180" t="s">
        <v>128</v>
      </c>
      <c r="AT129" s="180" t="s">
        <v>123</v>
      </c>
      <c r="AU129" s="180" t="s">
        <v>88</v>
      </c>
      <c r="AY129" s="14" t="s">
        <v>121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4" t="s">
        <v>8</v>
      </c>
      <c r="BK129" s="181">
        <f>ROUND(I129*H129,0)</f>
        <v>0</v>
      </c>
      <c r="BL129" s="14" t="s">
        <v>128</v>
      </c>
      <c r="BM129" s="180" t="s">
        <v>141</v>
      </c>
    </row>
    <row r="130" s="1" customFormat="1" ht="24" customHeight="1">
      <c r="B130" s="168"/>
      <c r="C130" s="169" t="s">
        <v>142</v>
      </c>
      <c r="D130" s="169" t="s">
        <v>123</v>
      </c>
      <c r="E130" s="170" t="s">
        <v>143</v>
      </c>
      <c r="F130" s="171" t="s">
        <v>144</v>
      </c>
      <c r="G130" s="172" t="s">
        <v>137</v>
      </c>
      <c r="H130" s="173">
        <v>7.2030000000000003</v>
      </c>
      <c r="I130" s="174"/>
      <c r="J130" s="175">
        <f>ROUND(I130*H130,0)</f>
        <v>0</v>
      </c>
      <c r="K130" s="171" t="s">
        <v>127</v>
      </c>
      <c r="L130" s="33"/>
      <c r="M130" s="176" t="s">
        <v>1</v>
      </c>
      <c r="N130" s="177" t="s">
        <v>47</v>
      </c>
      <c r="O130" s="69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AR130" s="180" t="s">
        <v>128</v>
      </c>
      <c r="AT130" s="180" t="s">
        <v>123</v>
      </c>
      <c r="AU130" s="180" t="s">
        <v>88</v>
      </c>
      <c r="AY130" s="14" t="s">
        <v>121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4" t="s">
        <v>8</v>
      </c>
      <c r="BK130" s="181">
        <f>ROUND(I130*H130,0)</f>
        <v>0</v>
      </c>
      <c r="BL130" s="14" t="s">
        <v>128</v>
      </c>
      <c r="BM130" s="180" t="s">
        <v>145</v>
      </c>
    </row>
    <row r="131" s="1" customFormat="1" ht="24" customHeight="1">
      <c r="B131" s="168"/>
      <c r="C131" s="169" t="s">
        <v>146</v>
      </c>
      <c r="D131" s="169" t="s">
        <v>123</v>
      </c>
      <c r="E131" s="170" t="s">
        <v>147</v>
      </c>
      <c r="F131" s="171" t="s">
        <v>148</v>
      </c>
      <c r="G131" s="172" t="s">
        <v>137</v>
      </c>
      <c r="H131" s="173">
        <v>28.812000000000001</v>
      </c>
      <c r="I131" s="174"/>
      <c r="J131" s="175">
        <f>ROUND(I131*H131,0)</f>
        <v>0</v>
      </c>
      <c r="K131" s="171" t="s">
        <v>127</v>
      </c>
      <c r="L131" s="33"/>
      <c r="M131" s="176" t="s">
        <v>1</v>
      </c>
      <c r="N131" s="177" t="s">
        <v>47</v>
      </c>
      <c r="O131" s="69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AR131" s="180" t="s">
        <v>128</v>
      </c>
      <c r="AT131" s="180" t="s">
        <v>123</v>
      </c>
      <c r="AU131" s="180" t="s">
        <v>88</v>
      </c>
      <c r="AY131" s="14" t="s">
        <v>121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4" t="s">
        <v>8</v>
      </c>
      <c r="BK131" s="181">
        <f>ROUND(I131*H131,0)</f>
        <v>0</v>
      </c>
      <c r="BL131" s="14" t="s">
        <v>128</v>
      </c>
      <c r="BM131" s="180" t="s">
        <v>149</v>
      </c>
    </row>
    <row r="132" s="1" customFormat="1" ht="24" customHeight="1">
      <c r="B132" s="168"/>
      <c r="C132" s="169" t="s">
        <v>150</v>
      </c>
      <c r="D132" s="169" t="s">
        <v>123</v>
      </c>
      <c r="E132" s="170" t="s">
        <v>151</v>
      </c>
      <c r="F132" s="171" t="s">
        <v>152</v>
      </c>
      <c r="G132" s="172" t="s">
        <v>126</v>
      </c>
      <c r="H132" s="173">
        <v>119.88</v>
      </c>
      <c r="I132" s="174"/>
      <c r="J132" s="175">
        <f>ROUND(I132*H132,0)</f>
        <v>0</v>
      </c>
      <c r="K132" s="171" t="s">
        <v>127</v>
      </c>
      <c r="L132" s="33"/>
      <c r="M132" s="176" t="s">
        <v>1</v>
      </c>
      <c r="N132" s="177" t="s">
        <v>47</v>
      </c>
      <c r="O132" s="69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180" t="s">
        <v>128</v>
      </c>
      <c r="AT132" s="180" t="s">
        <v>123</v>
      </c>
      <c r="AU132" s="180" t="s">
        <v>88</v>
      </c>
      <c r="AY132" s="14" t="s">
        <v>121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4" t="s">
        <v>8</v>
      </c>
      <c r="BK132" s="181">
        <f>ROUND(I132*H132,0)</f>
        <v>0</v>
      </c>
      <c r="BL132" s="14" t="s">
        <v>128</v>
      </c>
      <c r="BM132" s="180" t="s">
        <v>153</v>
      </c>
    </row>
    <row r="133" s="1" customFormat="1" ht="24" customHeight="1">
      <c r="B133" s="168"/>
      <c r="C133" s="169" t="s">
        <v>154</v>
      </c>
      <c r="D133" s="169" t="s">
        <v>123</v>
      </c>
      <c r="E133" s="170" t="s">
        <v>155</v>
      </c>
      <c r="F133" s="171" t="s">
        <v>156</v>
      </c>
      <c r="G133" s="172" t="s">
        <v>137</v>
      </c>
      <c r="H133" s="173">
        <v>7.2030000000000003</v>
      </c>
      <c r="I133" s="174"/>
      <c r="J133" s="175">
        <f>ROUND(I133*H133,0)</f>
        <v>0</v>
      </c>
      <c r="K133" s="171" t="s">
        <v>127</v>
      </c>
      <c r="L133" s="33"/>
      <c r="M133" s="176" t="s">
        <v>1</v>
      </c>
      <c r="N133" s="177" t="s">
        <v>47</v>
      </c>
      <c r="O133" s="69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180" t="s">
        <v>128</v>
      </c>
      <c r="AT133" s="180" t="s">
        <v>123</v>
      </c>
      <c r="AU133" s="180" t="s">
        <v>88</v>
      </c>
      <c r="AY133" s="14" t="s">
        <v>121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4" t="s">
        <v>8</v>
      </c>
      <c r="BK133" s="181">
        <f>ROUND(I133*H133,0)</f>
        <v>0</v>
      </c>
      <c r="BL133" s="14" t="s">
        <v>128</v>
      </c>
      <c r="BM133" s="180" t="s">
        <v>157</v>
      </c>
    </row>
    <row r="134" s="1" customFormat="1" ht="24" customHeight="1">
      <c r="B134" s="168"/>
      <c r="C134" s="169" t="s">
        <v>158</v>
      </c>
      <c r="D134" s="169" t="s">
        <v>123</v>
      </c>
      <c r="E134" s="170" t="s">
        <v>159</v>
      </c>
      <c r="F134" s="171" t="s">
        <v>160</v>
      </c>
      <c r="G134" s="172" t="s">
        <v>137</v>
      </c>
      <c r="H134" s="173">
        <v>36.015000000000001</v>
      </c>
      <c r="I134" s="174"/>
      <c r="J134" s="175">
        <f>ROUND(I134*H134,0)</f>
        <v>0</v>
      </c>
      <c r="K134" s="171" t="s">
        <v>127</v>
      </c>
      <c r="L134" s="33"/>
      <c r="M134" s="176" t="s">
        <v>1</v>
      </c>
      <c r="N134" s="177" t="s">
        <v>47</v>
      </c>
      <c r="O134" s="69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AR134" s="180" t="s">
        <v>128</v>
      </c>
      <c r="AT134" s="180" t="s">
        <v>123</v>
      </c>
      <c r="AU134" s="180" t="s">
        <v>88</v>
      </c>
      <c r="AY134" s="14" t="s">
        <v>121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4" t="s">
        <v>8</v>
      </c>
      <c r="BK134" s="181">
        <f>ROUND(I134*H134,0)</f>
        <v>0</v>
      </c>
      <c r="BL134" s="14" t="s">
        <v>128</v>
      </c>
      <c r="BM134" s="180" t="s">
        <v>161</v>
      </c>
    </row>
    <row r="135" s="1" customFormat="1" ht="24" customHeight="1">
      <c r="B135" s="168"/>
      <c r="C135" s="169" t="s">
        <v>26</v>
      </c>
      <c r="D135" s="169" t="s">
        <v>123</v>
      </c>
      <c r="E135" s="170" t="s">
        <v>162</v>
      </c>
      <c r="F135" s="171" t="s">
        <v>163</v>
      </c>
      <c r="G135" s="172" t="s">
        <v>164</v>
      </c>
      <c r="H135" s="173">
        <v>14.406000000000001</v>
      </c>
      <c r="I135" s="174"/>
      <c r="J135" s="175">
        <f>ROUND(I135*H135,0)</f>
        <v>0</v>
      </c>
      <c r="K135" s="171" t="s">
        <v>127</v>
      </c>
      <c r="L135" s="33"/>
      <c r="M135" s="176" t="s">
        <v>1</v>
      </c>
      <c r="N135" s="177" t="s">
        <v>47</v>
      </c>
      <c r="O135" s="69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AR135" s="180" t="s">
        <v>128</v>
      </c>
      <c r="AT135" s="180" t="s">
        <v>123</v>
      </c>
      <c r="AU135" s="180" t="s">
        <v>88</v>
      </c>
      <c r="AY135" s="14" t="s">
        <v>121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4" t="s">
        <v>8</v>
      </c>
      <c r="BK135" s="181">
        <f>ROUND(I135*H135,0)</f>
        <v>0</v>
      </c>
      <c r="BL135" s="14" t="s">
        <v>128</v>
      </c>
      <c r="BM135" s="180" t="s">
        <v>165</v>
      </c>
    </row>
    <row r="136" s="1" customFormat="1" ht="24" customHeight="1">
      <c r="B136" s="168"/>
      <c r="C136" s="169" t="s">
        <v>166</v>
      </c>
      <c r="D136" s="169" t="s">
        <v>123</v>
      </c>
      <c r="E136" s="170" t="s">
        <v>167</v>
      </c>
      <c r="F136" s="171" t="s">
        <v>168</v>
      </c>
      <c r="G136" s="172" t="s">
        <v>169</v>
      </c>
      <c r="H136" s="173">
        <v>16</v>
      </c>
      <c r="I136" s="174"/>
      <c r="J136" s="175">
        <f>ROUND(I136*H136,0)</f>
        <v>0</v>
      </c>
      <c r="K136" s="171" t="s">
        <v>127</v>
      </c>
      <c r="L136" s="33"/>
      <c r="M136" s="176" t="s">
        <v>1</v>
      </c>
      <c r="N136" s="177" t="s">
        <v>47</v>
      </c>
      <c r="O136" s="69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AR136" s="180" t="s">
        <v>128</v>
      </c>
      <c r="AT136" s="180" t="s">
        <v>123</v>
      </c>
      <c r="AU136" s="180" t="s">
        <v>88</v>
      </c>
      <c r="AY136" s="14" t="s">
        <v>121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4" t="s">
        <v>8</v>
      </c>
      <c r="BK136" s="181">
        <f>ROUND(I136*H136,0)</f>
        <v>0</v>
      </c>
      <c r="BL136" s="14" t="s">
        <v>128</v>
      </c>
      <c r="BM136" s="180" t="s">
        <v>170</v>
      </c>
    </row>
    <row r="137" s="11" customFormat="1" ht="22.8" customHeight="1">
      <c r="B137" s="155"/>
      <c r="D137" s="156" t="s">
        <v>81</v>
      </c>
      <c r="E137" s="166" t="s">
        <v>88</v>
      </c>
      <c r="F137" s="166" t="s">
        <v>171</v>
      </c>
      <c r="I137" s="158"/>
      <c r="J137" s="167">
        <f>BK137</f>
        <v>0</v>
      </c>
      <c r="L137" s="155"/>
      <c r="M137" s="160"/>
      <c r="N137" s="161"/>
      <c r="O137" s="161"/>
      <c r="P137" s="162">
        <f>SUM(P138:P141)</f>
        <v>0</v>
      </c>
      <c r="Q137" s="161"/>
      <c r="R137" s="162">
        <f>SUM(R138:R141)</f>
        <v>6.1619119199999997</v>
      </c>
      <c r="S137" s="161"/>
      <c r="T137" s="163">
        <f>SUM(T138:T141)</f>
        <v>0</v>
      </c>
      <c r="AR137" s="156" t="s">
        <v>8</v>
      </c>
      <c r="AT137" s="164" t="s">
        <v>81</v>
      </c>
      <c r="AU137" s="164" t="s">
        <v>8</v>
      </c>
      <c r="AY137" s="156" t="s">
        <v>121</v>
      </c>
      <c r="BK137" s="165">
        <f>SUM(BK138:BK141)</f>
        <v>0</v>
      </c>
    </row>
    <row r="138" s="1" customFormat="1" ht="24" customHeight="1">
      <c r="B138" s="168"/>
      <c r="C138" s="169" t="s">
        <v>172</v>
      </c>
      <c r="D138" s="169" t="s">
        <v>123</v>
      </c>
      <c r="E138" s="170" t="s">
        <v>173</v>
      </c>
      <c r="F138" s="171" t="s">
        <v>174</v>
      </c>
      <c r="G138" s="172" t="s">
        <v>137</v>
      </c>
      <c r="H138" s="173">
        <v>0.873</v>
      </c>
      <c r="I138" s="174"/>
      <c r="J138" s="175">
        <f>ROUND(I138*H138,0)</f>
        <v>0</v>
      </c>
      <c r="K138" s="171" t="s">
        <v>127</v>
      </c>
      <c r="L138" s="33"/>
      <c r="M138" s="176" t="s">
        <v>1</v>
      </c>
      <c r="N138" s="177" t="s">
        <v>47</v>
      </c>
      <c r="O138" s="69"/>
      <c r="P138" s="178">
        <f>O138*H138</f>
        <v>0</v>
      </c>
      <c r="Q138" s="178">
        <v>2.1600000000000001</v>
      </c>
      <c r="R138" s="178">
        <f>Q138*H138</f>
        <v>1.88568</v>
      </c>
      <c r="S138" s="178">
        <v>0</v>
      </c>
      <c r="T138" s="179">
        <f>S138*H138</f>
        <v>0</v>
      </c>
      <c r="AR138" s="180" t="s">
        <v>128</v>
      </c>
      <c r="AT138" s="180" t="s">
        <v>123</v>
      </c>
      <c r="AU138" s="180" t="s">
        <v>88</v>
      </c>
      <c r="AY138" s="14" t="s">
        <v>121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4" t="s">
        <v>8</v>
      </c>
      <c r="BK138" s="181">
        <f>ROUND(I138*H138,0)</f>
        <v>0</v>
      </c>
      <c r="BL138" s="14" t="s">
        <v>128</v>
      </c>
      <c r="BM138" s="180" t="s">
        <v>175</v>
      </c>
    </row>
    <row r="139" s="1" customFormat="1" ht="16.5" customHeight="1">
      <c r="B139" s="168"/>
      <c r="C139" s="169" t="s">
        <v>176</v>
      </c>
      <c r="D139" s="169" t="s">
        <v>123</v>
      </c>
      <c r="E139" s="170" t="s">
        <v>177</v>
      </c>
      <c r="F139" s="171" t="s">
        <v>178</v>
      </c>
      <c r="G139" s="172" t="s">
        <v>137</v>
      </c>
      <c r="H139" s="173">
        <v>1.728</v>
      </c>
      <c r="I139" s="174"/>
      <c r="J139" s="175">
        <f>ROUND(I139*H139,0)</f>
        <v>0</v>
      </c>
      <c r="K139" s="171" t="s">
        <v>127</v>
      </c>
      <c r="L139" s="33"/>
      <c r="M139" s="176" t="s">
        <v>1</v>
      </c>
      <c r="N139" s="177" t="s">
        <v>47</v>
      </c>
      <c r="O139" s="69"/>
      <c r="P139" s="178">
        <f>O139*H139</f>
        <v>0</v>
      </c>
      <c r="Q139" s="178">
        <v>2.45329</v>
      </c>
      <c r="R139" s="178">
        <f>Q139*H139</f>
        <v>4.2392851199999999</v>
      </c>
      <c r="S139" s="178">
        <v>0</v>
      </c>
      <c r="T139" s="179">
        <f>S139*H139</f>
        <v>0</v>
      </c>
      <c r="AR139" s="180" t="s">
        <v>128</v>
      </c>
      <c r="AT139" s="180" t="s">
        <v>123</v>
      </c>
      <c r="AU139" s="180" t="s">
        <v>88</v>
      </c>
      <c r="AY139" s="14" t="s">
        <v>121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4" t="s">
        <v>8</v>
      </c>
      <c r="BK139" s="181">
        <f>ROUND(I139*H139,0)</f>
        <v>0</v>
      </c>
      <c r="BL139" s="14" t="s">
        <v>128</v>
      </c>
      <c r="BM139" s="180" t="s">
        <v>179</v>
      </c>
    </row>
    <row r="140" s="1" customFormat="1" ht="16.5" customHeight="1">
      <c r="B140" s="168"/>
      <c r="C140" s="169" t="s">
        <v>180</v>
      </c>
      <c r="D140" s="169" t="s">
        <v>123</v>
      </c>
      <c r="E140" s="170" t="s">
        <v>181</v>
      </c>
      <c r="F140" s="171" t="s">
        <v>182</v>
      </c>
      <c r="G140" s="172" t="s">
        <v>126</v>
      </c>
      <c r="H140" s="173">
        <v>13.994999999999999</v>
      </c>
      <c r="I140" s="174"/>
      <c r="J140" s="175">
        <f>ROUND(I140*H140,0)</f>
        <v>0</v>
      </c>
      <c r="K140" s="171" t="s">
        <v>127</v>
      </c>
      <c r="L140" s="33"/>
      <c r="M140" s="176" t="s">
        <v>1</v>
      </c>
      <c r="N140" s="177" t="s">
        <v>47</v>
      </c>
      <c r="O140" s="69"/>
      <c r="P140" s="178">
        <f>O140*H140</f>
        <v>0</v>
      </c>
      <c r="Q140" s="178">
        <v>0.00264</v>
      </c>
      <c r="R140" s="178">
        <f>Q140*H140</f>
        <v>0.036946799999999995</v>
      </c>
      <c r="S140" s="178">
        <v>0</v>
      </c>
      <c r="T140" s="179">
        <f>S140*H140</f>
        <v>0</v>
      </c>
      <c r="AR140" s="180" t="s">
        <v>128</v>
      </c>
      <c r="AT140" s="180" t="s">
        <v>123</v>
      </c>
      <c r="AU140" s="180" t="s">
        <v>88</v>
      </c>
      <c r="AY140" s="14" t="s">
        <v>121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4" t="s">
        <v>8</v>
      </c>
      <c r="BK140" s="181">
        <f>ROUND(I140*H140,0)</f>
        <v>0</v>
      </c>
      <c r="BL140" s="14" t="s">
        <v>128</v>
      </c>
      <c r="BM140" s="180" t="s">
        <v>183</v>
      </c>
    </row>
    <row r="141" s="1" customFormat="1" ht="16.5" customHeight="1">
      <c r="B141" s="168"/>
      <c r="C141" s="169" t="s">
        <v>9</v>
      </c>
      <c r="D141" s="169" t="s">
        <v>123</v>
      </c>
      <c r="E141" s="170" t="s">
        <v>184</v>
      </c>
      <c r="F141" s="171" t="s">
        <v>185</v>
      </c>
      <c r="G141" s="172" t="s">
        <v>126</v>
      </c>
      <c r="H141" s="173">
        <v>13.994999999999999</v>
      </c>
      <c r="I141" s="174"/>
      <c r="J141" s="175">
        <f>ROUND(I141*H141,0)</f>
        <v>0</v>
      </c>
      <c r="K141" s="171" t="s">
        <v>127</v>
      </c>
      <c r="L141" s="33"/>
      <c r="M141" s="176" t="s">
        <v>1</v>
      </c>
      <c r="N141" s="177" t="s">
        <v>47</v>
      </c>
      <c r="O141" s="69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AR141" s="180" t="s">
        <v>128</v>
      </c>
      <c r="AT141" s="180" t="s">
        <v>123</v>
      </c>
      <c r="AU141" s="180" t="s">
        <v>88</v>
      </c>
      <c r="AY141" s="14" t="s">
        <v>121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4" t="s">
        <v>8</v>
      </c>
      <c r="BK141" s="181">
        <f>ROUND(I141*H141,0)</f>
        <v>0</v>
      </c>
      <c r="BL141" s="14" t="s">
        <v>128</v>
      </c>
      <c r="BM141" s="180" t="s">
        <v>186</v>
      </c>
    </row>
    <row r="142" s="11" customFormat="1" ht="22.8" customHeight="1">
      <c r="B142" s="155"/>
      <c r="D142" s="156" t="s">
        <v>81</v>
      </c>
      <c r="E142" s="166" t="s">
        <v>134</v>
      </c>
      <c r="F142" s="166" t="s">
        <v>187</v>
      </c>
      <c r="I142" s="158"/>
      <c r="J142" s="167">
        <f>BK142</f>
        <v>0</v>
      </c>
      <c r="L142" s="155"/>
      <c r="M142" s="160"/>
      <c r="N142" s="161"/>
      <c r="O142" s="161"/>
      <c r="P142" s="162">
        <f>SUM(P143:P158)</f>
        <v>0</v>
      </c>
      <c r="Q142" s="161"/>
      <c r="R142" s="162">
        <f>SUM(R143:R158)</f>
        <v>25.005681999999997</v>
      </c>
      <c r="S142" s="161"/>
      <c r="T142" s="163">
        <f>SUM(T143:T158)</f>
        <v>0</v>
      </c>
      <c r="AR142" s="156" t="s">
        <v>8</v>
      </c>
      <c r="AT142" s="164" t="s">
        <v>81</v>
      </c>
      <c r="AU142" s="164" t="s">
        <v>8</v>
      </c>
      <c r="AY142" s="156" t="s">
        <v>121</v>
      </c>
      <c r="BK142" s="165">
        <f>SUM(BK143:BK158)</f>
        <v>0</v>
      </c>
    </row>
    <row r="143" s="1" customFormat="1" ht="24" customHeight="1">
      <c r="B143" s="168"/>
      <c r="C143" s="169" t="s">
        <v>188</v>
      </c>
      <c r="D143" s="169" t="s">
        <v>123</v>
      </c>
      <c r="E143" s="170" t="s">
        <v>189</v>
      </c>
      <c r="F143" s="171" t="s">
        <v>190</v>
      </c>
      <c r="G143" s="172" t="s">
        <v>191</v>
      </c>
      <c r="H143" s="173">
        <v>93</v>
      </c>
      <c r="I143" s="174"/>
      <c r="J143" s="175">
        <f>ROUND(I143*H143,0)</f>
        <v>0</v>
      </c>
      <c r="K143" s="171" t="s">
        <v>127</v>
      </c>
      <c r="L143" s="33"/>
      <c r="M143" s="176" t="s">
        <v>1</v>
      </c>
      <c r="N143" s="177" t="s">
        <v>47</v>
      </c>
      <c r="O143" s="69"/>
      <c r="P143" s="178">
        <f>O143*H143</f>
        <v>0</v>
      </c>
      <c r="Q143" s="178">
        <v>0.17488999999999999</v>
      </c>
      <c r="R143" s="178">
        <f>Q143*H143</f>
        <v>16.264769999999999</v>
      </c>
      <c r="S143" s="178">
        <v>0</v>
      </c>
      <c r="T143" s="179">
        <f>S143*H143</f>
        <v>0</v>
      </c>
      <c r="AR143" s="180" t="s">
        <v>128</v>
      </c>
      <c r="AT143" s="180" t="s">
        <v>123</v>
      </c>
      <c r="AU143" s="180" t="s">
        <v>88</v>
      </c>
      <c r="AY143" s="14" t="s">
        <v>121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4" t="s">
        <v>8</v>
      </c>
      <c r="BK143" s="181">
        <f>ROUND(I143*H143,0)</f>
        <v>0</v>
      </c>
      <c r="BL143" s="14" t="s">
        <v>128</v>
      </c>
      <c r="BM143" s="180" t="s">
        <v>192</v>
      </c>
    </row>
    <row r="144" s="1" customFormat="1" ht="24" customHeight="1">
      <c r="B144" s="168"/>
      <c r="C144" s="182" t="s">
        <v>193</v>
      </c>
      <c r="D144" s="182" t="s">
        <v>194</v>
      </c>
      <c r="E144" s="183" t="s">
        <v>195</v>
      </c>
      <c r="F144" s="184" t="s">
        <v>196</v>
      </c>
      <c r="G144" s="185" t="s">
        <v>191</v>
      </c>
      <c r="H144" s="186">
        <v>93</v>
      </c>
      <c r="I144" s="187"/>
      <c r="J144" s="188">
        <f>ROUND(I144*H144,0)</f>
        <v>0</v>
      </c>
      <c r="K144" s="184" t="s">
        <v>127</v>
      </c>
      <c r="L144" s="189"/>
      <c r="M144" s="190" t="s">
        <v>1</v>
      </c>
      <c r="N144" s="191" t="s">
        <v>47</v>
      </c>
      <c r="O144" s="69"/>
      <c r="P144" s="178">
        <f>O144*H144</f>
        <v>0</v>
      </c>
      <c r="Q144" s="178">
        <v>0.0035999999999999999</v>
      </c>
      <c r="R144" s="178">
        <f>Q144*H144</f>
        <v>0.33479999999999999</v>
      </c>
      <c r="S144" s="178">
        <v>0</v>
      </c>
      <c r="T144" s="179">
        <f>S144*H144</f>
        <v>0</v>
      </c>
      <c r="AR144" s="180" t="s">
        <v>154</v>
      </c>
      <c r="AT144" s="180" t="s">
        <v>194</v>
      </c>
      <c r="AU144" s="180" t="s">
        <v>88</v>
      </c>
      <c r="AY144" s="14" t="s">
        <v>121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4" t="s">
        <v>8</v>
      </c>
      <c r="BK144" s="181">
        <f>ROUND(I144*H144,0)</f>
        <v>0</v>
      </c>
      <c r="BL144" s="14" t="s">
        <v>128</v>
      </c>
      <c r="BM144" s="180" t="s">
        <v>197</v>
      </c>
    </row>
    <row r="145" s="1" customFormat="1" ht="24" customHeight="1">
      <c r="B145" s="168"/>
      <c r="C145" s="169" t="s">
        <v>198</v>
      </c>
      <c r="D145" s="169" t="s">
        <v>123</v>
      </c>
      <c r="E145" s="170" t="s">
        <v>199</v>
      </c>
      <c r="F145" s="171" t="s">
        <v>200</v>
      </c>
      <c r="G145" s="172" t="s">
        <v>191</v>
      </c>
      <c r="H145" s="173">
        <v>4</v>
      </c>
      <c r="I145" s="174"/>
      <c r="J145" s="175">
        <f>ROUND(I145*H145,0)</f>
        <v>0</v>
      </c>
      <c r="K145" s="171" t="s">
        <v>1</v>
      </c>
      <c r="L145" s="33"/>
      <c r="M145" s="176" t="s">
        <v>1</v>
      </c>
      <c r="N145" s="177" t="s">
        <v>47</v>
      </c>
      <c r="O145" s="69"/>
      <c r="P145" s="178">
        <f>O145*H145</f>
        <v>0</v>
      </c>
      <c r="Q145" s="178">
        <v>0.17488799999999999</v>
      </c>
      <c r="R145" s="178">
        <f>Q145*H145</f>
        <v>0.69955199999999995</v>
      </c>
      <c r="S145" s="178">
        <v>0</v>
      </c>
      <c r="T145" s="179">
        <f>S145*H145</f>
        <v>0</v>
      </c>
      <c r="AR145" s="180" t="s">
        <v>128</v>
      </c>
      <c r="AT145" s="180" t="s">
        <v>123</v>
      </c>
      <c r="AU145" s="180" t="s">
        <v>88</v>
      </c>
      <c r="AY145" s="14" t="s">
        <v>121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4" t="s">
        <v>8</v>
      </c>
      <c r="BK145" s="181">
        <f>ROUND(I145*H145,0)</f>
        <v>0</v>
      </c>
      <c r="BL145" s="14" t="s">
        <v>128</v>
      </c>
      <c r="BM145" s="180" t="s">
        <v>201</v>
      </c>
    </row>
    <row r="146" s="1" customFormat="1" ht="24" customHeight="1">
      <c r="B146" s="168"/>
      <c r="C146" s="169" t="s">
        <v>202</v>
      </c>
      <c r="D146" s="169" t="s">
        <v>123</v>
      </c>
      <c r="E146" s="170" t="s">
        <v>203</v>
      </c>
      <c r="F146" s="171" t="s">
        <v>204</v>
      </c>
      <c r="G146" s="172" t="s">
        <v>191</v>
      </c>
      <c r="H146" s="173">
        <v>26</v>
      </c>
      <c r="I146" s="174"/>
      <c r="J146" s="175">
        <f>ROUND(I146*H146,0)</f>
        <v>0</v>
      </c>
      <c r="K146" s="171" t="s">
        <v>127</v>
      </c>
      <c r="L146" s="33"/>
      <c r="M146" s="176" t="s">
        <v>1</v>
      </c>
      <c r="N146" s="177" t="s">
        <v>47</v>
      </c>
      <c r="O146" s="69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AR146" s="180" t="s">
        <v>128</v>
      </c>
      <c r="AT146" s="180" t="s">
        <v>123</v>
      </c>
      <c r="AU146" s="180" t="s">
        <v>88</v>
      </c>
      <c r="AY146" s="14" t="s">
        <v>121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4" t="s">
        <v>8</v>
      </c>
      <c r="BK146" s="181">
        <f>ROUND(I146*H146,0)</f>
        <v>0</v>
      </c>
      <c r="BL146" s="14" t="s">
        <v>128</v>
      </c>
      <c r="BM146" s="180" t="s">
        <v>205</v>
      </c>
    </row>
    <row r="147" s="1" customFormat="1" ht="24" customHeight="1">
      <c r="B147" s="168"/>
      <c r="C147" s="182" t="s">
        <v>206</v>
      </c>
      <c r="D147" s="182" t="s">
        <v>194</v>
      </c>
      <c r="E147" s="183" t="s">
        <v>207</v>
      </c>
      <c r="F147" s="184" t="s">
        <v>208</v>
      </c>
      <c r="G147" s="185" t="s">
        <v>191</v>
      </c>
      <c r="H147" s="186">
        <v>26</v>
      </c>
      <c r="I147" s="187"/>
      <c r="J147" s="188">
        <f>ROUND(I147*H147,0)</f>
        <v>0</v>
      </c>
      <c r="K147" s="184" t="s">
        <v>127</v>
      </c>
      <c r="L147" s="189"/>
      <c r="M147" s="190" t="s">
        <v>1</v>
      </c>
      <c r="N147" s="191" t="s">
        <v>47</v>
      </c>
      <c r="O147" s="69"/>
      <c r="P147" s="178">
        <f>O147*H147</f>
        <v>0</v>
      </c>
      <c r="Q147" s="178">
        <v>0.0027000000000000001</v>
      </c>
      <c r="R147" s="178">
        <f>Q147*H147</f>
        <v>0.070199999999999999</v>
      </c>
      <c r="S147" s="178">
        <v>0</v>
      </c>
      <c r="T147" s="179">
        <f>S147*H147</f>
        <v>0</v>
      </c>
      <c r="AR147" s="180" t="s">
        <v>154</v>
      </c>
      <c r="AT147" s="180" t="s">
        <v>194</v>
      </c>
      <c r="AU147" s="180" t="s">
        <v>88</v>
      </c>
      <c r="AY147" s="14" t="s">
        <v>121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4" t="s">
        <v>8</v>
      </c>
      <c r="BK147" s="181">
        <f>ROUND(I147*H147,0)</f>
        <v>0</v>
      </c>
      <c r="BL147" s="14" t="s">
        <v>128</v>
      </c>
      <c r="BM147" s="180" t="s">
        <v>209</v>
      </c>
    </row>
    <row r="148" s="1" customFormat="1" ht="16.5" customHeight="1">
      <c r="B148" s="168"/>
      <c r="C148" s="182" t="s">
        <v>7</v>
      </c>
      <c r="D148" s="182" t="s">
        <v>194</v>
      </c>
      <c r="E148" s="183" t="s">
        <v>210</v>
      </c>
      <c r="F148" s="184" t="s">
        <v>211</v>
      </c>
      <c r="G148" s="185" t="s">
        <v>191</v>
      </c>
      <c r="H148" s="186">
        <v>26</v>
      </c>
      <c r="I148" s="187"/>
      <c r="J148" s="188">
        <f>ROUND(I148*H148,0)</f>
        <v>0</v>
      </c>
      <c r="K148" s="184" t="s">
        <v>1</v>
      </c>
      <c r="L148" s="189"/>
      <c r="M148" s="190" t="s">
        <v>1</v>
      </c>
      <c r="N148" s="191" t="s">
        <v>47</v>
      </c>
      <c r="O148" s="69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AR148" s="180" t="s">
        <v>154</v>
      </c>
      <c r="AT148" s="180" t="s">
        <v>194</v>
      </c>
      <c r="AU148" s="180" t="s">
        <v>88</v>
      </c>
      <c r="AY148" s="14" t="s">
        <v>121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4" t="s">
        <v>8</v>
      </c>
      <c r="BK148" s="181">
        <f>ROUND(I148*H148,0)</f>
        <v>0</v>
      </c>
      <c r="BL148" s="14" t="s">
        <v>128</v>
      </c>
      <c r="BM148" s="180" t="s">
        <v>212</v>
      </c>
    </row>
    <row r="149" s="1" customFormat="1" ht="24" customHeight="1">
      <c r="B149" s="168"/>
      <c r="C149" s="169" t="s">
        <v>213</v>
      </c>
      <c r="D149" s="169" t="s">
        <v>123</v>
      </c>
      <c r="E149" s="170" t="s">
        <v>214</v>
      </c>
      <c r="F149" s="171" t="s">
        <v>215</v>
      </c>
      <c r="G149" s="172" t="s">
        <v>191</v>
      </c>
      <c r="H149" s="173">
        <v>4</v>
      </c>
      <c r="I149" s="174"/>
      <c r="J149" s="175">
        <f>ROUND(I149*H149,0)</f>
        <v>0</v>
      </c>
      <c r="K149" s="171" t="s">
        <v>127</v>
      </c>
      <c r="L149" s="33"/>
      <c r="M149" s="176" t="s">
        <v>1</v>
      </c>
      <c r="N149" s="177" t="s">
        <v>47</v>
      </c>
      <c r="O149" s="69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AR149" s="180" t="s">
        <v>128</v>
      </c>
      <c r="AT149" s="180" t="s">
        <v>123</v>
      </c>
      <c r="AU149" s="180" t="s">
        <v>88</v>
      </c>
      <c r="AY149" s="14" t="s">
        <v>121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4" t="s">
        <v>8</v>
      </c>
      <c r="BK149" s="181">
        <f>ROUND(I149*H149,0)</f>
        <v>0</v>
      </c>
      <c r="BL149" s="14" t="s">
        <v>128</v>
      </c>
      <c r="BM149" s="180" t="s">
        <v>216</v>
      </c>
    </row>
    <row r="150" s="1" customFormat="1" ht="24" customHeight="1">
      <c r="B150" s="168"/>
      <c r="C150" s="169" t="s">
        <v>217</v>
      </c>
      <c r="D150" s="169" t="s">
        <v>123</v>
      </c>
      <c r="E150" s="170" t="s">
        <v>218</v>
      </c>
      <c r="F150" s="171" t="s">
        <v>219</v>
      </c>
      <c r="G150" s="172" t="s">
        <v>191</v>
      </c>
      <c r="H150" s="173">
        <v>96</v>
      </c>
      <c r="I150" s="174"/>
      <c r="J150" s="175">
        <f>ROUND(I150*H150,0)</f>
        <v>0</v>
      </c>
      <c r="K150" s="171" t="s">
        <v>127</v>
      </c>
      <c r="L150" s="33"/>
      <c r="M150" s="176" t="s">
        <v>1</v>
      </c>
      <c r="N150" s="177" t="s">
        <v>47</v>
      </c>
      <c r="O150" s="69"/>
      <c r="P150" s="178">
        <f>O150*H150</f>
        <v>0</v>
      </c>
      <c r="Q150" s="178">
        <v>0.00040000000000000002</v>
      </c>
      <c r="R150" s="178">
        <f>Q150*H150</f>
        <v>0.038400000000000004</v>
      </c>
      <c r="S150" s="178">
        <v>0</v>
      </c>
      <c r="T150" s="179">
        <f>S150*H150</f>
        <v>0</v>
      </c>
      <c r="AR150" s="180" t="s">
        <v>128</v>
      </c>
      <c r="AT150" s="180" t="s">
        <v>123</v>
      </c>
      <c r="AU150" s="180" t="s">
        <v>88</v>
      </c>
      <c r="AY150" s="14" t="s">
        <v>121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4" t="s">
        <v>8</v>
      </c>
      <c r="BK150" s="181">
        <f>ROUND(I150*H150,0)</f>
        <v>0</v>
      </c>
      <c r="BL150" s="14" t="s">
        <v>128</v>
      </c>
      <c r="BM150" s="180" t="s">
        <v>220</v>
      </c>
    </row>
    <row r="151" s="1" customFormat="1" ht="24" customHeight="1">
      <c r="B151" s="168"/>
      <c r="C151" s="182" t="s">
        <v>221</v>
      </c>
      <c r="D151" s="182" t="s">
        <v>194</v>
      </c>
      <c r="E151" s="183" t="s">
        <v>222</v>
      </c>
      <c r="F151" s="184" t="s">
        <v>223</v>
      </c>
      <c r="G151" s="185" t="s">
        <v>191</v>
      </c>
      <c r="H151" s="186">
        <v>96</v>
      </c>
      <c r="I151" s="187"/>
      <c r="J151" s="188">
        <f>ROUND(I151*H151,0)</f>
        <v>0</v>
      </c>
      <c r="K151" s="184" t="s">
        <v>1</v>
      </c>
      <c r="L151" s="189"/>
      <c r="M151" s="190" t="s">
        <v>1</v>
      </c>
      <c r="N151" s="191" t="s">
        <v>47</v>
      </c>
      <c r="O151" s="69"/>
      <c r="P151" s="178">
        <f>O151*H151</f>
        <v>0</v>
      </c>
      <c r="Q151" s="178">
        <v>0.073999999999999996</v>
      </c>
      <c r="R151" s="178">
        <f>Q151*H151</f>
        <v>7.1039999999999992</v>
      </c>
      <c r="S151" s="178">
        <v>0</v>
      </c>
      <c r="T151" s="179">
        <f>S151*H151</f>
        <v>0</v>
      </c>
      <c r="AR151" s="180" t="s">
        <v>154</v>
      </c>
      <c r="AT151" s="180" t="s">
        <v>194</v>
      </c>
      <c r="AU151" s="180" t="s">
        <v>88</v>
      </c>
      <c r="AY151" s="14" t="s">
        <v>121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4" t="s">
        <v>8</v>
      </c>
      <c r="BK151" s="181">
        <f>ROUND(I151*H151,0)</f>
        <v>0</v>
      </c>
      <c r="BL151" s="14" t="s">
        <v>128</v>
      </c>
      <c r="BM151" s="180" t="s">
        <v>224</v>
      </c>
    </row>
    <row r="152" s="1" customFormat="1" ht="24" customHeight="1">
      <c r="B152" s="168"/>
      <c r="C152" s="169" t="s">
        <v>225</v>
      </c>
      <c r="D152" s="169" t="s">
        <v>123</v>
      </c>
      <c r="E152" s="170" t="s">
        <v>226</v>
      </c>
      <c r="F152" s="171" t="s">
        <v>227</v>
      </c>
      <c r="G152" s="172" t="s">
        <v>132</v>
      </c>
      <c r="H152" s="173">
        <v>289.69999999999999</v>
      </c>
      <c r="I152" s="174"/>
      <c r="J152" s="175">
        <f>ROUND(I152*H152,0)</f>
        <v>0</v>
      </c>
      <c r="K152" s="171" t="s">
        <v>127</v>
      </c>
      <c r="L152" s="33"/>
      <c r="M152" s="176" t="s">
        <v>1</v>
      </c>
      <c r="N152" s="177" t="s">
        <v>47</v>
      </c>
      <c r="O152" s="69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AR152" s="180" t="s">
        <v>128</v>
      </c>
      <c r="AT152" s="180" t="s">
        <v>123</v>
      </c>
      <c r="AU152" s="180" t="s">
        <v>88</v>
      </c>
      <c r="AY152" s="14" t="s">
        <v>121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4" t="s">
        <v>8</v>
      </c>
      <c r="BK152" s="181">
        <f>ROUND(I152*H152,0)</f>
        <v>0</v>
      </c>
      <c r="BL152" s="14" t="s">
        <v>128</v>
      </c>
      <c r="BM152" s="180" t="s">
        <v>228</v>
      </c>
    </row>
    <row r="153" s="1" customFormat="1" ht="24" customHeight="1">
      <c r="B153" s="168"/>
      <c r="C153" s="182" t="s">
        <v>229</v>
      </c>
      <c r="D153" s="182" t="s">
        <v>194</v>
      </c>
      <c r="E153" s="183" t="s">
        <v>230</v>
      </c>
      <c r="F153" s="184" t="s">
        <v>231</v>
      </c>
      <c r="G153" s="185" t="s">
        <v>132</v>
      </c>
      <c r="H153" s="186">
        <v>300</v>
      </c>
      <c r="I153" s="187"/>
      <c r="J153" s="188">
        <f>ROUND(I153*H153,0)</f>
        <v>0</v>
      </c>
      <c r="K153" s="184" t="s">
        <v>127</v>
      </c>
      <c r="L153" s="189"/>
      <c r="M153" s="190" t="s">
        <v>1</v>
      </c>
      <c r="N153" s="191" t="s">
        <v>47</v>
      </c>
      <c r="O153" s="69"/>
      <c r="P153" s="178">
        <f>O153*H153</f>
        <v>0</v>
      </c>
      <c r="Q153" s="178">
        <v>0.0015</v>
      </c>
      <c r="R153" s="178">
        <f>Q153*H153</f>
        <v>0.45000000000000001</v>
      </c>
      <c r="S153" s="178">
        <v>0</v>
      </c>
      <c r="T153" s="179">
        <f>S153*H153</f>
        <v>0</v>
      </c>
      <c r="AR153" s="180" t="s">
        <v>154</v>
      </c>
      <c r="AT153" s="180" t="s">
        <v>194</v>
      </c>
      <c r="AU153" s="180" t="s">
        <v>88</v>
      </c>
      <c r="AY153" s="14" t="s">
        <v>121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4" t="s">
        <v>8</v>
      </c>
      <c r="BK153" s="181">
        <f>ROUND(I153*H153,0)</f>
        <v>0</v>
      </c>
      <c r="BL153" s="14" t="s">
        <v>128</v>
      </c>
      <c r="BM153" s="180" t="s">
        <v>232</v>
      </c>
    </row>
    <row r="154" s="1" customFormat="1" ht="16.5" customHeight="1">
      <c r="B154" s="168"/>
      <c r="C154" s="182" t="s">
        <v>233</v>
      </c>
      <c r="D154" s="182" t="s">
        <v>194</v>
      </c>
      <c r="E154" s="183" t="s">
        <v>234</v>
      </c>
      <c r="F154" s="184" t="s">
        <v>235</v>
      </c>
      <c r="G154" s="185" t="s">
        <v>132</v>
      </c>
      <c r="H154" s="186">
        <v>250</v>
      </c>
      <c r="I154" s="187"/>
      <c r="J154" s="188">
        <f>ROUND(I154*H154,0)</f>
        <v>0</v>
      </c>
      <c r="K154" s="184" t="s">
        <v>127</v>
      </c>
      <c r="L154" s="189"/>
      <c r="M154" s="190" t="s">
        <v>1</v>
      </c>
      <c r="N154" s="191" t="s">
        <v>47</v>
      </c>
      <c r="O154" s="69"/>
      <c r="P154" s="178">
        <f>O154*H154</f>
        <v>0</v>
      </c>
      <c r="Q154" s="178">
        <v>2.0000000000000002E-05</v>
      </c>
      <c r="R154" s="178">
        <f>Q154*H154</f>
        <v>0.0050000000000000001</v>
      </c>
      <c r="S154" s="178">
        <v>0</v>
      </c>
      <c r="T154" s="179">
        <f>S154*H154</f>
        <v>0</v>
      </c>
      <c r="AR154" s="180" t="s">
        <v>154</v>
      </c>
      <c r="AT154" s="180" t="s">
        <v>194</v>
      </c>
      <c r="AU154" s="180" t="s">
        <v>88</v>
      </c>
      <c r="AY154" s="14" t="s">
        <v>121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4" t="s">
        <v>8</v>
      </c>
      <c r="BK154" s="181">
        <f>ROUND(I154*H154,0)</f>
        <v>0</v>
      </c>
      <c r="BL154" s="14" t="s">
        <v>128</v>
      </c>
      <c r="BM154" s="180" t="s">
        <v>236</v>
      </c>
    </row>
    <row r="155" s="1" customFormat="1" ht="24" customHeight="1">
      <c r="B155" s="168"/>
      <c r="C155" s="169" t="s">
        <v>237</v>
      </c>
      <c r="D155" s="169" t="s">
        <v>123</v>
      </c>
      <c r="E155" s="170" t="s">
        <v>238</v>
      </c>
      <c r="F155" s="171" t="s">
        <v>239</v>
      </c>
      <c r="G155" s="172" t="s">
        <v>132</v>
      </c>
      <c r="H155" s="173">
        <v>869.10000000000002</v>
      </c>
      <c r="I155" s="174"/>
      <c r="J155" s="175">
        <f>ROUND(I155*H155,0)</f>
        <v>0</v>
      </c>
      <c r="K155" s="171" t="s">
        <v>127</v>
      </c>
      <c r="L155" s="33"/>
      <c r="M155" s="176" t="s">
        <v>1</v>
      </c>
      <c r="N155" s="177" t="s">
        <v>47</v>
      </c>
      <c r="O155" s="69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AR155" s="180" t="s">
        <v>128</v>
      </c>
      <c r="AT155" s="180" t="s">
        <v>123</v>
      </c>
      <c r="AU155" s="180" t="s">
        <v>88</v>
      </c>
      <c r="AY155" s="14" t="s">
        <v>121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4" t="s">
        <v>8</v>
      </c>
      <c r="BK155" s="181">
        <f>ROUND(I155*H155,0)</f>
        <v>0</v>
      </c>
      <c r="BL155" s="14" t="s">
        <v>128</v>
      </c>
      <c r="BM155" s="180" t="s">
        <v>240</v>
      </c>
    </row>
    <row r="156" s="1" customFormat="1" ht="16.5" customHeight="1">
      <c r="B156" s="168"/>
      <c r="C156" s="182" t="s">
        <v>241</v>
      </c>
      <c r="D156" s="182" t="s">
        <v>194</v>
      </c>
      <c r="E156" s="183" t="s">
        <v>242</v>
      </c>
      <c r="F156" s="184" t="s">
        <v>243</v>
      </c>
      <c r="G156" s="185" t="s">
        <v>132</v>
      </c>
      <c r="H156" s="186">
        <v>884</v>
      </c>
      <c r="I156" s="187"/>
      <c r="J156" s="188">
        <f>ROUND(I156*H156,0)</f>
        <v>0</v>
      </c>
      <c r="K156" s="184" t="s">
        <v>127</v>
      </c>
      <c r="L156" s="189"/>
      <c r="M156" s="190" t="s">
        <v>1</v>
      </c>
      <c r="N156" s="191" t="s">
        <v>47</v>
      </c>
      <c r="O156" s="69"/>
      <c r="P156" s="178">
        <f>O156*H156</f>
        <v>0</v>
      </c>
      <c r="Q156" s="178">
        <v>4.0000000000000003E-05</v>
      </c>
      <c r="R156" s="178">
        <f>Q156*H156</f>
        <v>0.035360000000000003</v>
      </c>
      <c r="S156" s="178">
        <v>0</v>
      </c>
      <c r="T156" s="179">
        <f>S156*H156</f>
        <v>0</v>
      </c>
      <c r="AR156" s="180" t="s">
        <v>154</v>
      </c>
      <c r="AT156" s="180" t="s">
        <v>194</v>
      </c>
      <c r="AU156" s="180" t="s">
        <v>88</v>
      </c>
      <c r="AY156" s="14" t="s">
        <v>121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4" t="s">
        <v>8</v>
      </c>
      <c r="BK156" s="181">
        <f>ROUND(I156*H156,0)</f>
        <v>0</v>
      </c>
      <c r="BL156" s="14" t="s">
        <v>128</v>
      </c>
      <c r="BM156" s="180" t="s">
        <v>244</v>
      </c>
    </row>
    <row r="157" s="1" customFormat="1" ht="16.5" customHeight="1">
      <c r="B157" s="168"/>
      <c r="C157" s="182" t="s">
        <v>245</v>
      </c>
      <c r="D157" s="182" t="s">
        <v>194</v>
      </c>
      <c r="E157" s="183" t="s">
        <v>246</v>
      </c>
      <c r="F157" s="184" t="s">
        <v>247</v>
      </c>
      <c r="G157" s="185" t="s">
        <v>191</v>
      </c>
      <c r="H157" s="186">
        <v>36</v>
      </c>
      <c r="I157" s="187"/>
      <c r="J157" s="188">
        <f>ROUND(I157*H157,0)</f>
        <v>0</v>
      </c>
      <c r="K157" s="184" t="s">
        <v>1</v>
      </c>
      <c r="L157" s="189"/>
      <c r="M157" s="190" t="s">
        <v>1</v>
      </c>
      <c r="N157" s="191" t="s">
        <v>47</v>
      </c>
      <c r="O157" s="69"/>
      <c r="P157" s="178">
        <f>O157*H157</f>
        <v>0</v>
      </c>
      <c r="Q157" s="178">
        <v>0.00010000000000000001</v>
      </c>
      <c r="R157" s="178">
        <f>Q157*H157</f>
        <v>0.0036000000000000003</v>
      </c>
      <c r="S157" s="178">
        <v>0</v>
      </c>
      <c r="T157" s="179">
        <f>S157*H157</f>
        <v>0</v>
      </c>
      <c r="AR157" s="180" t="s">
        <v>154</v>
      </c>
      <c r="AT157" s="180" t="s">
        <v>194</v>
      </c>
      <c r="AU157" s="180" t="s">
        <v>88</v>
      </c>
      <c r="AY157" s="14" t="s">
        <v>121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4" t="s">
        <v>8</v>
      </c>
      <c r="BK157" s="181">
        <f>ROUND(I157*H157,0)</f>
        <v>0</v>
      </c>
      <c r="BL157" s="14" t="s">
        <v>128</v>
      </c>
      <c r="BM157" s="180" t="s">
        <v>248</v>
      </c>
    </row>
    <row r="158" s="1" customFormat="1" ht="16.5" customHeight="1">
      <c r="B158" s="168"/>
      <c r="C158" s="182" t="s">
        <v>249</v>
      </c>
      <c r="D158" s="182" t="s">
        <v>194</v>
      </c>
      <c r="E158" s="183" t="s">
        <v>250</v>
      </c>
      <c r="F158" s="184" t="s">
        <v>251</v>
      </c>
      <c r="G158" s="185" t="s">
        <v>252</v>
      </c>
      <c r="H158" s="186">
        <v>30</v>
      </c>
      <c r="I158" s="187"/>
      <c r="J158" s="188">
        <f>ROUND(I158*H158,0)</f>
        <v>0</v>
      </c>
      <c r="K158" s="184" t="s">
        <v>1</v>
      </c>
      <c r="L158" s="189"/>
      <c r="M158" s="190" t="s">
        <v>1</v>
      </c>
      <c r="N158" s="191" t="s">
        <v>47</v>
      </c>
      <c r="O158" s="69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AR158" s="180" t="s">
        <v>154</v>
      </c>
      <c r="AT158" s="180" t="s">
        <v>194</v>
      </c>
      <c r="AU158" s="180" t="s">
        <v>88</v>
      </c>
      <c r="AY158" s="14" t="s">
        <v>121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4" t="s">
        <v>8</v>
      </c>
      <c r="BK158" s="181">
        <f>ROUND(I158*H158,0)</f>
        <v>0</v>
      </c>
      <c r="BL158" s="14" t="s">
        <v>128</v>
      </c>
      <c r="BM158" s="180" t="s">
        <v>253</v>
      </c>
    </row>
    <row r="159" s="11" customFormat="1" ht="22.8" customHeight="1">
      <c r="B159" s="155"/>
      <c r="D159" s="156" t="s">
        <v>81</v>
      </c>
      <c r="E159" s="166" t="s">
        <v>158</v>
      </c>
      <c r="F159" s="166" t="s">
        <v>254</v>
      </c>
      <c r="I159" s="158"/>
      <c r="J159" s="167">
        <f>BK159</f>
        <v>0</v>
      </c>
      <c r="L159" s="155"/>
      <c r="M159" s="160"/>
      <c r="N159" s="161"/>
      <c r="O159" s="161"/>
      <c r="P159" s="162">
        <f>SUM(P160:P162)</f>
        <v>0</v>
      </c>
      <c r="Q159" s="161"/>
      <c r="R159" s="162">
        <f>SUM(R160:R162)</f>
        <v>0</v>
      </c>
      <c r="S159" s="161"/>
      <c r="T159" s="163">
        <f>SUM(T160:T162)</f>
        <v>9.494705999999999</v>
      </c>
      <c r="AR159" s="156" t="s">
        <v>8</v>
      </c>
      <c r="AT159" s="164" t="s">
        <v>81</v>
      </c>
      <c r="AU159" s="164" t="s">
        <v>8</v>
      </c>
      <c r="AY159" s="156" t="s">
        <v>121</v>
      </c>
      <c r="BK159" s="165">
        <f>SUM(BK160:BK162)</f>
        <v>0</v>
      </c>
    </row>
    <row r="160" s="1" customFormat="1" ht="24" customHeight="1">
      <c r="B160" s="168"/>
      <c r="C160" s="169" t="s">
        <v>255</v>
      </c>
      <c r="D160" s="169" t="s">
        <v>123</v>
      </c>
      <c r="E160" s="170" t="s">
        <v>256</v>
      </c>
      <c r="F160" s="171" t="s">
        <v>257</v>
      </c>
      <c r="G160" s="172" t="s">
        <v>191</v>
      </c>
      <c r="H160" s="173">
        <v>123</v>
      </c>
      <c r="I160" s="174"/>
      <c r="J160" s="175">
        <f>ROUND(I160*H160,0)</f>
        <v>0</v>
      </c>
      <c r="K160" s="171" t="s">
        <v>127</v>
      </c>
      <c r="L160" s="33"/>
      <c r="M160" s="176" t="s">
        <v>1</v>
      </c>
      <c r="N160" s="177" t="s">
        <v>47</v>
      </c>
      <c r="O160" s="69"/>
      <c r="P160" s="178">
        <f>O160*H160</f>
        <v>0</v>
      </c>
      <c r="Q160" s="178">
        <v>0</v>
      </c>
      <c r="R160" s="178">
        <f>Q160*H160</f>
        <v>0</v>
      </c>
      <c r="S160" s="178">
        <v>0.065699999999999995</v>
      </c>
      <c r="T160" s="179">
        <f>S160*H160</f>
        <v>8.0810999999999993</v>
      </c>
      <c r="AR160" s="180" t="s">
        <v>128</v>
      </c>
      <c r="AT160" s="180" t="s">
        <v>123</v>
      </c>
      <c r="AU160" s="180" t="s">
        <v>88</v>
      </c>
      <c r="AY160" s="14" t="s">
        <v>121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4" t="s">
        <v>8</v>
      </c>
      <c r="BK160" s="181">
        <f>ROUND(I160*H160,0)</f>
        <v>0</v>
      </c>
      <c r="BL160" s="14" t="s">
        <v>128</v>
      </c>
      <c r="BM160" s="180" t="s">
        <v>258</v>
      </c>
    </row>
    <row r="161" s="1" customFormat="1" ht="24" customHeight="1">
      <c r="B161" s="168"/>
      <c r="C161" s="169" t="s">
        <v>259</v>
      </c>
      <c r="D161" s="169" t="s">
        <v>123</v>
      </c>
      <c r="E161" s="170" t="s">
        <v>260</v>
      </c>
      <c r="F161" s="171" t="s">
        <v>261</v>
      </c>
      <c r="G161" s="172" t="s">
        <v>132</v>
      </c>
      <c r="H161" s="173">
        <v>289.69999999999999</v>
      </c>
      <c r="I161" s="174"/>
      <c r="J161" s="175">
        <f>ROUND(I161*H161,0)</f>
        <v>0</v>
      </c>
      <c r="K161" s="171" t="s">
        <v>127</v>
      </c>
      <c r="L161" s="33"/>
      <c r="M161" s="176" t="s">
        <v>1</v>
      </c>
      <c r="N161" s="177" t="s">
        <v>47</v>
      </c>
      <c r="O161" s="69"/>
      <c r="P161" s="178">
        <f>O161*H161</f>
        <v>0</v>
      </c>
      <c r="Q161" s="178">
        <v>0</v>
      </c>
      <c r="R161" s="178">
        <f>Q161*H161</f>
        <v>0</v>
      </c>
      <c r="S161" s="178">
        <v>0.00198</v>
      </c>
      <c r="T161" s="179">
        <f>S161*H161</f>
        <v>0.57360599999999995</v>
      </c>
      <c r="AR161" s="180" t="s">
        <v>128</v>
      </c>
      <c r="AT161" s="180" t="s">
        <v>123</v>
      </c>
      <c r="AU161" s="180" t="s">
        <v>88</v>
      </c>
      <c r="AY161" s="14" t="s">
        <v>121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4" t="s">
        <v>8</v>
      </c>
      <c r="BK161" s="181">
        <f>ROUND(I161*H161,0)</f>
        <v>0</v>
      </c>
      <c r="BL161" s="14" t="s">
        <v>128</v>
      </c>
      <c r="BM161" s="180" t="s">
        <v>262</v>
      </c>
    </row>
    <row r="162" s="1" customFormat="1" ht="16.5" customHeight="1">
      <c r="B162" s="168"/>
      <c r="C162" s="169" t="s">
        <v>263</v>
      </c>
      <c r="D162" s="169" t="s">
        <v>123</v>
      </c>
      <c r="E162" s="170" t="s">
        <v>264</v>
      </c>
      <c r="F162" s="171" t="s">
        <v>265</v>
      </c>
      <c r="G162" s="172" t="s">
        <v>191</v>
      </c>
      <c r="H162" s="173">
        <v>4</v>
      </c>
      <c r="I162" s="174"/>
      <c r="J162" s="175">
        <f>ROUND(I162*H162,0)</f>
        <v>0</v>
      </c>
      <c r="K162" s="171" t="s">
        <v>127</v>
      </c>
      <c r="L162" s="33"/>
      <c r="M162" s="176" t="s">
        <v>1</v>
      </c>
      <c r="N162" s="177" t="s">
        <v>47</v>
      </c>
      <c r="O162" s="69"/>
      <c r="P162" s="178">
        <f>O162*H162</f>
        <v>0</v>
      </c>
      <c r="Q162" s="178">
        <v>0</v>
      </c>
      <c r="R162" s="178">
        <f>Q162*H162</f>
        <v>0</v>
      </c>
      <c r="S162" s="178">
        <v>0.20999999999999999</v>
      </c>
      <c r="T162" s="179">
        <f>S162*H162</f>
        <v>0.83999999999999997</v>
      </c>
      <c r="AR162" s="180" t="s">
        <v>128</v>
      </c>
      <c r="AT162" s="180" t="s">
        <v>123</v>
      </c>
      <c r="AU162" s="180" t="s">
        <v>88</v>
      </c>
      <c r="AY162" s="14" t="s">
        <v>121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4" t="s">
        <v>8</v>
      </c>
      <c r="BK162" s="181">
        <f>ROUND(I162*H162,0)</f>
        <v>0</v>
      </c>
      <c r="BL162" s="14" t="s">
        <v>128</v>
      </c>
      <c r="BM162" s="180" t="s">
        <v>266</v>
      </c>
    </row>
    <row r="163" s="11" customFormat="1" ht="22.8" customHeight="1">
      <c r="B163" s="155"/>
      <c r="D163" s="156" t="s">
        <v>81</v>
      </c>
      <c r="E163" s="166" t="s">
        <v>267</v>
      </c>
      <c r="F163" s="166" t="s">
        <v>268</v>
      </c>
      <c r="I163" s="158"/>
      <c r="J163" s="167">
        <f>BK163</f>
        <v>0</v>
      </c>
      <c r="L163" s="155"/>
      <c r="M163" s="160"/>
      <c r="N163" s="161"/>
      <c r="O163" s="161"/>
      <c r="P163" s="162">
        <f>SUM(P164:P167)</f>
        <v>0</v>
      </c>
      <c r="Q163" s="161"/>
      <c r="R163" s="162">
        <f>SUM(R164:R167)</f>
        <v>0</v>
      </c>
      <c r="S163" s="161"/>
      <c r="T163" s="163">
        <f>SUM(T164:T167)</f>
        <v>0</v>
      </c>
      <c r="AR163" s="156" t="s">
        <v>8</v>
      </c>
      <c r="AT163" s="164" t="s">
        <v>81</v>
      </c>
      <c r="AU163" s="164" t="s">
        <v>8</v>
      </c>
      <c r="AY163" s="156" t="s">
        <v>121</v>
      </c>
      <c r="BK163" s="165">
        <f>SUM(BK164:BK167)</f>
        <v>0</v>
      </c>
    </row>
    <row r="164" s="1" customFormat="1" ht="24" customHeight="1">
      <c r="B164" s="168"/>
      <c r="C164" s="169" t="s">
        <v>269</v>
      </c>
      <c r="D164" s="169" t="s">
        <v>123</v>
      </c>
      <c r="E164" s="170" t="s">
        <v>270</v>
      </c>
      <c r="F164" s="171" t="s">
        <v>271</v>
      </c>
      <c r="G164" s="172" t="s">
        <v>164</v>
      </c>
      <c r="H164" s="173">
        <v>9.4949999999999992</v>
      </c>
      <c r="I164" s="174"/>
      <c r="J164" s="175">
        <f>ROUND(I164*H164,0)</f>
        <v>0</v>
      </c>
      <c r="K164" s="171" t="s">
        <v>127</v>
      </c>
      <c r="L164" s="33"/>
      <c r="M164" s="176" t="s">
        <v>1</v>
      </c>
      <c r="N164" s="177" t="s">
        <v>47</v>
      </c>
      <c r="O164" s="69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AR164" s="180" t="s">
        <v>128</v>
      </c>
      <c r="AT164" s="180" t="s">
        <v>123</v>
      </c>
      <c r="AU164" s="180" t="s">
        <v>88</v>
      </c>
      <c r="AY164" s="14" t="s">
        <v>121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4" t="s">
        <v>8</v>
      </c>
      <c r="BK164" s="181">
        <f>ROUND(I164*H164,0)</f>
        <v>0</v>
      </c>
      <c r="BL164" s="14" t="s">
        <v>128</v>
      </c>
      <c r="BM164" s="180" t="s">
        <v>272</v>
      </c>
    </row>
    <row r="165" s="1" customFormat="1" ht="24" customHeight="1">
      <c r="B165" s="168"/>
      <c r="C165" s="169" t="s">
        <v>273</v>
      </c>
      <c r="D165" s="169" t="s">
        <v>123</v>
      </c>
      <c r="E165" s="170" t="s">
        <v>274</v>
      </c>
      <c r="F165" s="171" t="s">
        <v>275</v>
      </c>
      <c r="G165" s="172" t="s">
        <v>164</v>
      </c>
      <c r="H165" s="173">
        <v>9.4949999999999992</v>
      </c>
      <c r="I165" s="174"/>
      <c r="J165" s="175">
        <f>ROUND(I165*H165,0)</f>
        <v>0</v>
      </c>
      <c r="K165" s="171" t="s">
        <v>127</v>
      </c>
      <c r="L165" s="33"/>
      <c r="M165" s="176" t="s">
        <v>1</v>
      </c>
      <c r="N165" s="177" t="s">
        <v>47</v>
      </c>
      <c r="O165" s="69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AR165" s="180" t="s">
        <v>128</v>
      </c>
      <c r="AT165" s="180" t="s">
        <v>123</v>
      </c>
      <c r="AU165" s="180" t="s">
        <v>88</v>
      </c>
      <c r="AY165" s="14" t="s">
        <v>121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4" t="s">
        <v>8</v>
      </c>
      <c r="BK165" s="181">
        <f>ROUND(I165*H165,0)</f>
        <v>0</v>
      </c>
      <c r="BL165" s="14" t="s">
        <v>128</v>
      </c>
      <c r="BM165" s="180" t="s">
        <v>276</v>
      </c>
    </row>
    <row r="166" s="1" customFormat="1" ht="24" customHeight="1">
      <c r="B166" s="168"/>
      <c r="C166" s="169" t="s">
        <v>277</v>
      </c>
      <c r="D166" s="169" t="s">
        <v>123</v>
      </c>
      <c r="E166" s="170" t="s">
        <v>278</v>
      </c>
      <c r="F166" s="171" t="s">
        <v>279</v>
      </c>
      <c r="G166" s="172" t="s">
        <v>164</v>
      </c>
      <c r="H166" s="173">
        <v>132.93000000000001</v>
      </c>
      <c r="I166" s="174"/>
      <c r="J166" s="175">
        <f>ROUND(I166*H166,0)</f>
        <v>0</v>
      </c>
      <c r="K166" s="171" t="s">
        <v>127</v>
      </c>
      <c r="L166" s="33"/>
      <c r="M166" s="176" t="s">
        <v>1</v>
      </c>
      <c r="N166" s="177" t="s">
        <v>47</v>
      </c>
      <c r="O166" s="69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AR166" s="180" t="s">
        <v>128</v>
      </c>
      <c r="AT166" s="180" t="s">
        <v>123</v>
      </c>
      <c r="AU166" s="180" t="s">
        <v>88</v>
      </c>
      <c r="AY166" s="14" t="s">
        <v>121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4" t="s">
        <v>8</v>
      </c>
      <c r="BK166" s="181">
        <f>ROUND(I166*H166,0)</f>
        <v>0</v>
      </c>
      <c r="BL166" s="14" t="s">
        <v>128</v>
      </c>
      <c r="BM166" s="180" t="s">
        <v>280</v>
      </c>
    </row>
    <row r="167" s="1" customFormat="1" ht="24" customHeight="1">
      <c r="B167" s="168"/>
      <c r="C167" s="169" t="s">
        <v>281</v>
      </c>
      <c r="D167" s="169" t="s">
        <v>123</v>
      </c>
      <c r="E167" s="170" t="s">
        <v>282</v>
      </c>
      <c r="F167" s="171" t="s">
        <v>283</v>
      </c>
      <c r="G167" s="172" t="s">
        <v>164</v>
      </c>
      <c r="H167" s="173">
        <v>9.4949999999999992</v>
      </c>
      <c r="I167" s="174"/>
      <c r="J167" s="175">
        <f>ROUND(I167*H167,0)</f>
        <v>0</v>
      </c>
      <c r="K167" s="171" t="s">
        <v>127</v>
      </c>
      <c r="L167" s="33"/>
      <c r="M167" s="176" t="s">
        <v>1</v>
      </c>
      <c r="N167" s="177" t="s">
        <v>47</v>
      </c>
      <c r="O167" s="69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AR167" s="180" t="s">
        <v>128</v>
      </c>
      <c r="AT167" s="180" t="s">
        <v>123</v>
      </c>
      <c r="AU167" s="180" t="s">
        <v>88</v>
      </c>
      <c r="AY167" s="14" t="s">
        <v>121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14" t="s">
        <v>8</v>
      </c>
      <c r="BK167" s="181">
        <f>ROUND(I167*H167,0)</f>
        <v>0</v>
      </c>
      <c r="BL167" s="14" t="s">
        <v>128</v>
      </c>
      <c r="BM167" s="180" t="s">
        <v>284</v>
      </c>
    </row>
    <row r="168" s="11" customFormat="1" ht="22.8" customHeight="1">
      <c r="B168" s="155"/>
      <c r="D168" s="156" t="s">
        <v>81</v>
      </c>
      <c r="E168" s="166" t="s">
        <v>285</v>
      </c>
      <c r="F168" s="166" t="s">
        <v>286</v>
      </c>
      <c r="I168" s="158"/>
      <c r="J168" s="167">
        <f>BK168</f>
        <v>0</v>
      </c>
      <c r="L168" s="155"/>
      <c r="M168" s="160"/>
      <c r="N168" s="161"/>
      <c r="O168" s="161"/>
      <c r="P168" s="162">
        <f>P169</f>
        <v>0</v>
      </c>
      <c r="Q168" s="161"/>
      <c r="R168" s="162">
        <f>R169</f>
        <v>0</v>
      </c>
      <c r="S168" s="161"/>
      <c r="T168" s="163">
        <f>T169</f>
        <v>0</v>
      </c>
      <c r="AR168" s="156" t="s">
        <v>8</v>
      </c>
      <c r="AT168" s="164" t="s">
        <v>81</v>
      </c>
      <c r="AU168" s="164" t="s">
        <v>8</v>
      </c>
      <c r="AY168" s="156" t="s">
        <v>121</v>
      </c>
      <c r="BK168" s="165">
        <f>BK169</f>
        <v>0</v>
      </c>
    </row>
    <row r="169" s="1" customFormat="1" ht="24" customHeight="1">
      <c r="B169" s="168"/>
      <c r="C169" s="169" t="s">
        <v>287</v>
      </c>
      <c r="D169" s="169" t="s">
        <v>123</v>
      </c>
      <c r="E169" s="170" t="s">
        <v>288</v>
      </c>
      <c r="F169" s="171" t="s">
        <v>289</v>
      </c>
      <c r="G169" s="172" t="s">
        <v>164</v>
      </c>
      <c r="H169" s="173">
        <v>31.167999999999999</v>
      </c>
      <c r="I169" s="174"/>
      <c r="J169" s="175">
        <f>ROUND(I169*H169,0)</f>
        <v>0</v>
      </c>
      <c r="K169" s="171" t="s">
        <v>127</v>
      </c>
      <c r="L169" s="33"/>
      <c r="M169" s="176" t="s">
        <v>1</v>
      </c>
      <c r="N169" s="177" t="s">
        <v>47</v>
      </c>
      <c r="O169" s="69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AR169" s="180" t="s">
        <v>128</v>
      </c>
      <c r="AT169" s="180" t="s">
        <v>123</v>
      </c>
      <c r="AU169" s="180" t="s">
        <v>88</v>
      </c>
      <c r="AY169" s="14" t="s">
        <v>121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4" t="s">
        <v>8</v>
      </c>
      <c r="BK169" s="181">
        <f>ROUND(I169*H169,0)</f>
        <v>0</v>
      </c>
      <c r="BL169" s="14" t="s">
        <v>128</v>
      </c>
      <c r="BM169" s="180" t="s">
        <v>290</v>
      </c>
    </row>
    <row r="170" s="11" customFormat="1" ht="25.92" customHeight="1">
      <c r="B170" s="155"/>
      <c r="D170" s="156" t="s">
        <v>81</v>
      </c>
      <c r="E170" s="157" t="s">
        <v>291</v>
      </c>
      <c r="F170" s="157" t="s">
        <v>292</v>
      </c>
      <c r="I170" s="158"/>
      <c r="J170" s="159">
        <f>BK170</f>
        <v>0</v>
      </c>
      <c r="L170" s="155"/>
      <c r="M170" s="160"/>
      <c r="N170" s="161"/>
      <c r="O170" s="161"/>
      <c r="P170" s="162">
        <f>P171</f>
        <v>0</v>
      </c>
      <c r="Q170" s="161"/>
      <c r="R170" s="162">
        <f>R171</f>
        <v>0</v>
      </c>
      <c r="S170" s="161"/>
      <c r="T170" s="163">
        <f>T171</f>
        <v>0</v>
      </c>
      <c r="AR170" s="156" t="s">
        <v>88</v>
      </c>
      <c r="AT170" s="164" t="s">
        <v>81</v>
      </c>
      <c r="AU170" s="164" t="s">
        <v>82</v>
      </c>
      <c r="AY170" s="156" t="s">
        <v>121</v>
      </c>
      <c r="BK170" s="165">
        <f>BK171</f>
        <v>0</v>
      </c>
    </row>
    <row r="171" s="11" customFormat="1" ht="22.8" customHeight="1">
      <c r="B171" s="155"/>
      <c r="D171" s="156" t="s">
        <v>81</v>
      </c>
      <c r="E171" s="166" t="s">
        <v>293</v>
      </c>
      <c r="F171" s="166" t="s">
        <v>294</v>
      </c>
      <c r="I171" s="158"/>
      <c r="J171" s="167">
        <f>BK171</f>
        <v>0</v>
      </c>
      <c r="L171" s="155"/>
      <c r="M171" s="160"/>
      <c r="N171" s="161"/>
      <c r="O171" s="161"/>
      <c r="P171" s="162">
        <f>P172</f>
        <v>0</v>
      </c>
      <c r="Q171" s="161"/>
      <c r="R171" s="162">
        <f>R172</f>
        <v>0</v>
      </c>
      <c r="S171" s="161"/>
      <c r="T171" s="163">
        <f>T172</f>
        <v>0</v>
      </c>
      <c r="AR171" s="156" t="s">
        <v>88</v>
      </c>
      <c r="AT171" s="164" t="s">
        <v>81</v>
      </c>
      <c r="AU171" s="164" t="s">
        <v>8</v>
      </c>
      <c r="AY171" s="156" t="s">
        <v>121</v>
      </c>
      <c r="BK171" s="165">
        <f>BK172</f>
        <v>0</v>
      </c>
    </row>
    <row r="172" s="1" customFormat="1" ht="24" customHeight="1">
      <c r="B172" s="168"/>
      <c r="C172" s="182" t="s">
        <v>295</v>
      </c>
      <c r="D172" s="182" t="s">
        <v>194</v>
      </c>
      <c r="E172" s="183" t="s">
        <v>296</v>
      </c>
      <c r="F172" s="184" t="s">
        <v>297</v>
      </c>
      <c r="G172" s="185" t="s">
        <v>191</v>
      </c>
      <c r="H172" s="186">
        <v>2</v>
      </c>
      <c r="I172" s="187"/>
      <c r="J172" s="188">
        <f>ROUND(I172*H172,0)</f>
        <v>0</v>
      </c>
      <c r="K172" s="184" t="s">
        <v>1</v>
      </c>
      <c r="L172" s="189"/>
      <c r="M172" s="190" t="s">
        <v>1</v>
      </c>
      <c r="N172" s="191" t="s">
        <v>47</v>
      </c>
      <c r="O172" s="69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AR172" s="180" t="s">
        <v>255</v>
      </c>
      <c r="AT172" s="180" t="s">
        <v>194</v>
      </c>
      <c r="AU172" s="180" t="s">
        <v>88</v>
      </c>
      <c r="AY172" s="14" t="s">
        <v>121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4" t="s">
        <v>8</v>
      </c>
      <c r="BK172" s="181">
        <f>ROUND(I172*H172,0)</f>
        <v>0</v>
      </c>
      <c r="BL172" s="14" t="s">
        <v>188</v>
      </c>
      <c r="BM172" s="180" t="s">
        <v>298</v>
      </c>
    </row>
    <row r="173" s="11" customFormat="1" ht="25.92" customHeight="1">
      <c r="B173" s="155"/>
      <c r="D173" s="156" t="s">
        <v>81</v>
      </c>
      <c r="E173" s="157" t="s">
        <v>299</v>
      </c>
      <c r="F173" s="157" t="s">
        <v>300</v>
      </c>
      <c r="I173" s="158"/>
      <c r="J173" s="159">
        <f>BK173</f>
        <v>0</v>
      </c>
      <c r="L173" s="155"/>
      <c r="M173" s="160"/>
      <c r="N173" s="161"/>
      <c r="O173" s="161"/>
      <c r="P173" s="162">
        <f>P174</f>
        <v>0</v>
      </c>
      <c r="Q173" s="161"/>
      <c r="R173" s="162">
        <f>R174</f>
        <v>0</v>
      </c>
      <c r="S173" s="161"/>
      <c r="T173" s="163">
        <f>T174</f>
        <v>0</v>
      </c>
      <c r="AR173" s="156" t="s">
        <v>142</v>
      </c>
      <c r="AT173" s="164" t="s">
        <v>81</v>
      </c>
      <c r="AU173" s="164" t="s">
        <v>82</v>
      </c>
      <c r="AY173" s="156" t="s">
        <v>121</v>
      </c>
      <c r="BK173" s="165">
        <f>BK174</f>
        <v>0</v>
      </c>
    </row>
    <row r="174" s="11" customFormat="1" ht="22.8" customHeight="1">
      <c r="B174" s="155"/>
      <c r="D174" s="156" t="s">
        <v>81</v>
      </c>
      <c r="E174" s="166" t="s">
        <v>301</v>
      </c>
      <c r="F174" s="166" t="s">
        <v>302</v>
      </c>
      <c r="I174" s="158"/>
      <c r="J174" s="167">
        <f>BK174</f>
        <v>0</v>
      </c>
      <c r="L174" s="155"/>
      <c r="M174" s="160"/>
      <c r="N174" s="161"/>
      <c r="O174" s="161"/>
      <c r="P174" s="162">
        <f>P175</f>
        <v>0</v>
      </c>
      <c r="Q174" s="161"/>
      <c r="R174" s="162">
        <f>R175</f>
        <v>0</v>
      </c>
      <c r="S174" s="161"/>
      <c r="T174" s="163">
        <f>T175</f>
        <v>0</v>
      </c>
      <c r="AR174" s="156" t="s">
        <v>142</v>
      </c>
      <c r="AT174" s="164" t="s">
        <v>81</v>
      </c>
      <c r="AU174" s="164" t="s">
        <v>8</v>
      </c>
      <c r="AY174" s="156" t="s">
        <v>121</v>
      </c>
      <c r="BK174" s="165">
        <f>BK175</f>
        <v>0</v>
      </c>
    </row>
    <row r="175" s="1" customFormat="1" ht="16.5" customHeight="1">
      <c r="B175" s="168"/>
      <c r="C175" s="169" t="s">
        <v>303</v>
      </c>
      <c r="D175" s="169" t="s">
        <v>123</v>
      </c>
      <c r="E175" s="170" t="s">
        <v>304</v>
      </c>
      <c r="F175" s="171" t="s">
        <v>305</v>
      </c>
      <c r="G175" s="172" t="s">
        <v>306</v>
      </c>
      <c r="H175" s="192"/>
      <c r="I175" s="174"/>
      <c r="J175" s="175">
        <f>ROUND(I175*H175,0)</f>
        <v>0</v>
      </c>
      <c r="K175" s="171" t="s">
        <v>127</v>
      </c>
      <c r="L175" s="33"/>
      <c r="M175" s="193" t="s">
        <v>1</v>
      </c>
      <c r="N175" s="194" t="s">
        <v>47</v>
      </c>
      <c r="O175" s="195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AR175" s="180" t="s">
        <v>307</v>
      </c>
      <c r="AT175" s="180" t="s">
        <v>123</v>
      </c>
      <c r="AU175" s="180" t="s">
        <v>88</v>
      </c>
      <c r="AY175" s="14" t="s">
        <v>121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4" t="s">
        <v>8</v>
      </c>
      <c r="BK175" s="181">
        <f>ROUND(I175*H175,0)</f>
        <v>0</v>
      </c>
      <c r="BL175" s="14" t="s">
        <v>307</v>
      </c>
      <c r="BM175" s="180" t="s">
        <v>308</v>
      </c>
    </row>
    <row r="176" s="1" customFormat="1" ht="6.96" customHeight="1">
      <c r="B176" s="52"/>
      <c r="C176" s="53"/>
      <c r="D176" s="53"/>
      <c r="E176" s="53"/>
      <c r="F176" s="53"/>
      <c r="G176" s="53"/>
      <c r="H176" s="53"/>
      <c r="I176" s="129"/>
      <c r="J176" s="53"/>
      <c r="K176" s="53"/>
      <c r="L176" s="33"/>
    </row>
  </sheetData>
  <autoFilter ref="C122:K175"/>
  <mergeCells count="6">
    <mergeCell ref="E7:H7"/>
    <mergeCell ref="E16:H16"/>
    <mergeCell ref="E25:H25"/>
    <mergeCell ref="E85:H85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DESKTOP-O7TS77F\PC</dc:creator>
  <cp:lastModifiedBy>DESKTOP-O7TS77F\PC</cp:lastModifiedBy>
  <dcterms:created xsi:type="dcterms:W3CDTF">2019-04-12T13:26:48Z</dcterms:created>
  <dcterms:modified xsi:type="dcterms:W3CDTF">2019-04-12T13:26:48Z</dcterms:modified>
</cp:coreProperties>
</file>