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9-010 - OPRAVA OPLOC..." sheetId="2" r:id="rId2"/>
  </sheets>
  <definedNames>
    <definedName name="_xlnm.Print_Area" localSheetId="0">'Rekapitulace stavby'!$D$4:$AO$76,'Rekapitulace stavby'!$C$82:$AQ$96</definedName>
    <definedName name="_xlnm._FilterDatabase" localSheetId="1" hidden="1">'RS-019-010 - OPRAVA OPLOC...'!$C$122:$K$187</definedName>
    <definedName name="_xlnm.Print_Area" localSheetId="1">'RS-019-010 - OPRAVA OPLOC...'!$C$4:$J$76,'RS-019-010 - OPRAVA OPLOC...'!$C$82:$J$106,'RS-019-010 - OPRAVA OPLOC...'!$C$112:$K$187</definedName>
    <definedName name="_xlnm.Print_Titles" localSheetId="0">'Rekapitulace stavby'!$92:$92</definedName>
    <definedName name="_xlnm.Print_Titles" localSheetId="1">'RS-019-010 - OPRAVA OPLOC...'!$122:$122</definedName>
  </definedNames>
  <calcPr fullCalcOnLoad="1"/>
</workbook>
</file>

<file path=xl/sharedStrings.xml><?xml version="1.0" encoding="utf-8"?>
<sst xmlns="http://schemas.openxmlformats.org/spreadsheetml/2006/main" count="1127" uniqueCount="355">
  <si>
    <t>Export Komplet</t>
  </si>
  <si>
    <t/>
  </si>
  <si>
    <t>2.0</t>
  </si>
  <si>
    <t>False</t>
  </si>
  <si>
    <t>{35b52f02-a8af-4e7a-b51f-77291aa5f852}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</si>
  <si>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</si>
  <si>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</si>
  <si>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</si>
  <si>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</si>
  <si>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</si>
  <si>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</si>
  <si>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</si>
  <si>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</si>
  <si>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</si>
  <si>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</si>
  <si>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RS-019-010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</si>
  <si>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</si>
  <si>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</si>
  <si>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OPLOCENÍ MATEŘSKÉ ŠKOLY BUDOVATELSKÁ</t>
  </si>
  <si>
    <t>0,1</t>
  </si>
  <si>
    <t>KSO:</t>
  </si>
  <si>
    <t>CC-CZ:</t>
  </si>
  <si>
    <t>Místo:</t>
  </si>
  <si>
    <t>k.ú.Butovice</t>
  </si>
  <si>
    <t>Datum:</t>
  </si>
  <si>
    <t>2. 5. 2019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</si>
  <si>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</si>
  <si>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</si>
  <si>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</si>
  <si>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</si>
  <si>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</si>
  <si>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</si>
  <si>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</si>
  <si>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</si>
  <si>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</si>
  <si>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</si>
  <si>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</si>
  <si>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</si>
  <si>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</si>
  <si>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</si>
  <si>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</si>
  <si>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</si>
  <si>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</si>
  <si>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</si>
  <si>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</si>
  <si>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</si>
  <si>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</si>
  <si>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</si>
  <si>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</si>
  <si>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</si>
  <si>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</si>
  <si>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</si>
  <si>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</si>
  <si>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</si>
  <si>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</si>
  <si>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</si>
  <si>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</si>
  <si>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</si>
  <si>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</si>
  <si>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</si>
  <si>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</si>
  <si>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</si>
  <si>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</si>
  <si>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</si>
  <si>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</si>
  <si>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</si>
  <si>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</si>
  <si>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</si>
  <si>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</si>
  <si>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</si>
  <si>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</si>
  <si>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</si>
  <si>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</si>
  <si>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</si>
  <si>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</si>
  <si>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</si>
  <si>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</si>
  <si>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</si>
  <si>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</si>
  <si>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</si>
  <si>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</si>
  <si>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</si>
  <si>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</si>
  <si>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</si>
  <si>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</si>
  <si>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</si>
  <si>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</si>
  <si>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</si>
  <si>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</si>
  <si>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</si>
  <si>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</si>
  <si>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</si>
  <si>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</si>
  <si>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</si>
  <si>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</si>
  <si>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</si>
  <si>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</si>
  <si>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</si>
  <si>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</si>
  <si>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</si>
  <si>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</si>
  <si>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</si>
  <si>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</si>
  <si>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</si>
  <si>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</si>
  <si>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</si>
  <si>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</si>
  <si>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</si>
  <si>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</si>
  <si>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</si>
  <si>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</si>
  <si>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</si>
  <si>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</si>
  <si>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</si>
  <si>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</si>
  <si>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</si>
  <si>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</si>
  <si>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</si>
  <si>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</si>
  <si>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</si>
  <si>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</si>
  <si>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</si>
  <si>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</si>
  <si>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</si>
  <si>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</si>
  <si>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</si>
  <si>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</si>
  <si>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</si>
  <si>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</si>
  <si>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1974788442</t>
  </si>
  <si>
    <t>131111333</t>
  </si>
  <si>
    <t>Vrtání jamek pro plotové sloupky D do 300 mm - ručně s motorovým vrtákem</t>
  </si>
  <si>
    <t>m</t>
  </si>
  <si>
    <t>-1036141731</t>
  </si>
  <si>
    <t>3</t>
  </si>
  <si>
    <t>133202011</t>
  </si>
  <si>
    <t>Hloubení šachet ručním nebo pneum nářadím v soudržných horninách tř. 3, plocha výkopu do 4 m2</t>
  </si>
  <si>
    <t>m3</t>
  </si>
  <si>
    <t>-1390431400</t>
  </si>
  <si>
    <t>133202019</t>
  </si>
  <si>
    <t>Příplatek za lepivost u hloubení šachet ručním nebo pneum nářadím v horninách tř. 3</t>
  </si>
  <si>
    <t>-1256693684</t>
  </si>
  <si>
    <t>5</t>
  </si>
  <si>
    <t>162201211</t>
  </si>
  <si>
    <t>Vodorovné přemístění výkopku z horniny tř. 1 až 4 stavebním kolečkem do 10 m</t>
  </si>
  <si>
    <t>1157082470</t>
  </si>
  <si>
    <t>6</t>
  </si>
  <si>
    <t>162201219</t>
  </si>
  <si>
    <t>Příplatek k vodorovnému přemístění výkopku z horniny tř. 1 až 4 stavebním kolečkem ZKD 10 m</t>
  </si>
  <si>
    <t>1348974886</t>
  </si>
  <si>
    <t>7</t>
  </si>
  <si>
    <t>162202111</t>
  </si>
  <si>
    <t>Vodorovné přemístění drnu bez naložení se složením do 100 m</t>
  </si>
  <si>
    <t>1747698085</t>
  </si>
  <si>
    <t>8</t>
  </si>
  <si>
    <t>162701105</t>
  </si>
  <si>
    <t>Vodorovné přemístění do 10000 m výkopku/sypaniny z horniny tř. 1 až 4</t>
  </si>
  <si>
    <t>-106539542</t>
  </si>
  <si>
    <t>9</t>
  </si>
  <si>
    <t>162701109</t>
  </si>
  <si>
    <t>Příplatek k vodorovnému přemístění výkopku/sypaniny z horniny tř. 1 až 4 ZKD 1000 m přes 10000 m</t>
  </si>
  <si>
    <t>-1449482016</t>
  </si>
  <si>
    <t>171201211</t>
  </si>
  <si>
    <t>Poplatek za uložení stavebního odpadu - zeminy a kameniva na skládce</t>
  </si>
  <si>
    <t>t</t>
  </si>
  <si>
    <t>730382689</t>
  </si>
  <si>
    <t>11</t>
  </si>
  <si>
    <t>HZS1291</t>
  </si>
  <si>
    <t>Hodinová zúčtovací sazba pomocný stavební dělník - odstranění náletových dřevin v linii oplocení</t>
  </si>
  <si>
    <t>hod</t>
  </si>
  <si>
    <t>1321998961</t>
  </si>
  <si>
    <t>Zakládání</t>
  </si>
  <si>
    <t>12</t>
  </si>
  <si>
    <t>271532212</t>
  </si>
  <si>
    <t>Podsyp pod základové konstrukce se zhutněním z hrubého kameniva frakce 16 až 32 mm</t>
  </si>
  <si>
    <t>-1158977535</t>
  </si>
  <si>
    <t>13</t>
  </si>
  <si>
    <t>275313711</t>
  </si>
  <si>
    <t>Základové patky z betonu tř. C 20/25</t>
  </si>
  <si>
    <t>743608240</t>
  </si>
  <si>
    <t>14</t>
  </si>
  <si>
    <t>275351121</t>
  </si>
  <si>
    <t>Zřízení bednění základových patek</t>
  </si>
  <si>
    <t>-164598636</t>
  </si>
  <si>
    <t>275351122</t>
  </si>
  <si>
    <t>Odstranění bednění základových patek</t>
  </si>
  <si>
    <t>-1751462352</t>
  </si>
  <si>
    <t>Svislé a kompletní konstrukce</t>
  </si>
  <si>
    <t>16</t>
  </si>
  <si>
    <t>338171123</t>
  </si>
  <si>
    <t>Osazování sloupků a vzpěr plotových ocelových v do 2,60 m se zabetonováním</t>
  </si>
  <si>
    <t>kus</t>
  </si>
  <si>
    <t>1673192817</t>
  </si>
  <si>
    <t>17</t>
  </si>
  <si>
    <t>M</t>
  </si>
  <si>
    <t>55342261</t>
  </si>
  <si>
    <t>sloupek plotový koncový Pz a komaxitový 2150/48x1,5mm</t>
  </si>
  <si>
    <t>-22185060</t>
  </si>
  <si>
    <t>18</t>
  </si>
  <si>
    <t>1380375989</t>
  </si>
  <si>
    <t>19</t>
  </si>
  <si>
    <t>55342152</t>
  </si>
  <si>
    <t>plotový sloupek pro svařované panely profilovaný oválný 50x70mm dl 2,0-2,5m povrchová úprava Pz a komaxit</t>
  </si>
  <si>
    <t>-1245442107</t>
  </si>
  <si>
    <t>20</t>
  </si>
  <si>
    <t>338171123.1</t>
  </si>
  <si>
    <t xml:space="preserve">Osazování sloupků a vzpěr plotových ocelových v do 2,60 m </t>
  </si>
  <si>
    <t>-996348551</t>
  </si>
  <si>
    <t>338171125</t>
  </si>
  <si>
    <t>Osazování sloupků a vzpěr plotových ocelových v do 2,60 m ukotvením k pevnému podkladu</t>
  </si>
  <si>
    <t>-981041529</t>
  </si>
  <si>
    <t>22</t>
  </si>
  <si>
    <t>55342272</t>
  </si>
  <si>
    <t>vzpěra plotová 38x1,5mm včetně krytky s uchem 2000mm</t>
  </si>
  <si>
    <t>-844548628</t>
  </si>
  <si>
    <t>23</t>
  </si>
  <si>
    <t>3-002</t>
  </si>
  <si>
    <t>úchyt vzpěry k podhrabové desce</t>
  </si>
  <si>
    <t>246064896</t>
  </si>
  <si>
    <t>24</t>
  </si>
  <si>
    <t>348101210</t>
  </si>
  <si>
    <t>Osazení vrat a vrátek k oplocení na ocelové sloupky do 2 m2</t>
  </si>
  <si>
    <t>-331426178</t>
  </si>
  <si>
    <t>25</t>
  </si>
  <si>
    <t>348101220</t>
  </si>
  <si>
    <t>Osazení vrat a vrátek k oplocení na ocelové sloupky do 4 m2</t>
  </si>
  <si>
    <t>957448446</t>
  </si>
  <si>
    <t>26</t>
  </si>
  <si>
    <t>348101230</t>
  </si>
  <si>
    <t>Osazení vrat a vrátek k oplocení na ocelové sloupky do 6 m2</t>
  </si>
  <si>
    <t>948055439</t>
  </si>
  <si>
    <t>27</t>
  </si>
  <si>
    <t>348121221</t>
  </si>
  <si>
    <t>Osazení podhrabových desek délky do 3 m na ocelové plotové sloupky (vč.držáků desek)</t>
  </si>
  <si>
    <t>-561009477</t>
  </si>
  <si>
    <t>28</t>
  </si>
  <si>
    <t>4502100010</t>
  </si>
  <si>
    <t>Plotová betonová podhrabová deska hladká 2950x200x50 mm</t>
  </si>
  <si>
    <t>432663574</t>
  </si>
  <si>
    <t>29</t>
  </si>
  <si>
    <t>4502100022</t>
  </si>
  <si>
    <t>Plotová betonová podhrabová deska hladká 2450x200x50 mm</t>
  </si>
  <si>
    <t>2068697713</t>
  </si>
  <si>
    <t>30</t>
  </si>
  <si>
    <t>348171143</t>
  </si>
  <si>
    <t>Montáž panelového svařovaného oplocení výšky přes 1,0 do 1,5 m</t>
  </si>
  <si>
    <t>-1719539291</t>
  </si>
  <si>
    <t>31</t>
  </si>
  <si>
    <t>55342415</t>
  </si>
  <si>
    <t>plotový panel svařovaný v 1,0-1,5m š do 2,5m průměru drátu 5mm oka 55x200mm s dvojitým horizontálním drátem 6mm povrchová úprava PZ komaxit</t>
  </si>
  <si>
    <t>-1596563604</t>
  </si>
  <si>
    <t>32</t>
  </si>
  <si>
    <t>348401220</t>
  </si>
  <si>
    <t>Montáž oplocení ze strojového pletiva bez napínacích drátů výšky do 1,6 m</t>
  </si>
  <si>
    <t>-370645440</t>
  </si>
  <si>
    <t>33</t>
  </si>
  <si>
    <t>31327513</t>
  </si>
  <si>
    <t>pletivo drátěné plastifikované se čtvercovými oky 55/2,5mm v 1600mm</t>
  </si>
  <si>
    <t>-1313876697</t>
  </si>
  <si>
    <t>34</t>
  </si>
  <si>
    <t>15619200</t>
  </si>
  <si>
    <t>drát poplastovaný kruhový vázací 1,1/1,5mm</t>
  </si>
  <si>
    <t>1164775794</t>
  </si>
  <si>
    <t>35</t>
  </si>
  <si>
    <t>348401350</t>
  </si>
  <si>
    <t>Rozvinutí, montáž a napnutí napínacího drátu na oplocení</t>
  </si>
  <si>
    <t>680486217</t>
  </si>
  <si>
    <t>36</t>
  </si>
  <si>
    <t>15619100</t>
  </si>
  <si>
    <t>drát poplastovaný kruhový napínací 2,5/3,5mm</t>
  </si>
  <si>
    <t>-779309637</t>
  </si>
  <si>
    <t>37</t>
  </si>
  <si>
    <t>4502100880</t>
  </si>
  <si>
    <t>plotový napínák z pozinkované oceli s PVC vrstvou</t>
  </si>
  <si>
    <t>312665826</t>
  </si>
  <si>
    <t>38</t>
  </si>
  <si>
    <t>3-001</t>
  </si>
  <si>
    <t>držák napínacího drátu (10 ks )</t>
  </si>
  <si>
    <t>bal</t>
  </si>
  <si>
    <t>-667226008</t>
  </si>
  <si>
    <t>Ostatní konstrukce a práce, bourání</t>
  </si>
  <si>
    <t>39</t>
  </si>
  <si>
    <t>966071711</t>
  </si>
  <si>
    <t>Bourání sloupků a vzpěr plotových ocelových do 2,5 m zabetonovaných</t>
  </si>
  <si>
    <t>-851722587</t>
  </si>
  <si>
    <t>40</t>
  </si>
  <si>
    <t>966071821</t>
  </si>
  <si>
    <t>Rozebrání oplocení z drátěného pletiva se čtvercovými oky výšky do 1,6 m</t>
  </si>
  <si>
    <t>-1448232407</t>
  </si>
  <si>
    <t>41</t>
  </si>
  <si>
    <t>966073810</t>
  </si>
  <si>
    <t>Rozebrání vrat a vrátek k oplocení plochy do 2 m2</t>
  </si>
  <si>
    <t>1877761832</t>
  </si>
  <si>
    <t>42</t>
  </si>
  <si>
    <t>966073811</t>
  </si>
  <si>
    <t>Rozebrání vrat a vrátek k oplocení plochy do 6 m2</t>
  </si>
  <si>
    <t>-5120825</t>
  </si>
  <si>
    <t>43</t>
  </si>
  <si>
    <t>966073812</t>
  </si>
  <si>
    <t>Rozebrání vrat a vrátek k oplocení plochy do 10 m2</t>
  </si>
  <si>
    <t>-2055904133</t>
  </si>
  <si>
    <t>997</t>
  </si>
  <si>
    <t>Přesun sutě</t>
  </si>
  <si>
    <t>44</t>
  </si>
  <si>
    <t>997013211</t>
  </si>
  <si>
    <t>Vnitrostaveništní doprava suti a vybouraných hmot pro budovy v do 6 m ručně</t>
  </si>
  <si>
    <t>-1933174460</t>
  </si>
  <si>
    <t>45</t>
  </si>
  <si>
    <t>997013501</t>
  </si>
  <si>
    <t>Odvoz suti a vybouraných hmot na skládku nebo meziskládku do 1 km se složením</t>
  </si>
  <si>
    <t>-135196695</t>
  </si>
  <si>
    <t>46</t>
  </si>
  <si>
    <t>997013509</t>
  </si>
  <si>
    <t>Příplatek k odvozu suti a vybouraných hmot na skládku ZKD 1 km přes 1 km</t>
  </si>
  <si>
    <t>-1499686207</t>
  </si>
  <si>
    <t>47</t>
  </si>
  <si>
    <t>997013831</t>
  </si>
  <si>
    <t>Poplatek za uložení na skládce (skládkovné) stavebního odpadu směsného kód odpadu 170 904</t>
  </si>
  <si>
    <t>-26242592</t>
  </si>
  <si>
    <t>998</t>
  </si>
  <si>
    <t>Přesun hmot</t>
  </si>
  <si>
    <t>48</t>
  </si>
  <si>
    <t>998232110</t>
  </si>
  <si>
    <t>Přesun hmot pro oplocení zděné z cihel nebo tvárnic v do 3 m</t>
  </si>
  <si>
    <t>904650795</t>
  </si>
  <si>
    <t>PSV</t>
  </si>
  <si>
    <t>Práce a dodávky PSV</t>
  </si>
  <si>
    <t>767</t>
  </si>
  <si>
    <t>Konstrukce zámečnické</t>
  </si>
  <si>
    <t>49</t>
  </si>
  <si>
    <t>767-001</t>
  </si>
  <si>
    <t>Dodávka dvoukřídlové otevíravé brány z ocelových profilů 4150 x 1550 mm vč.sloupků a povrchové úpravy</t>
  </si>
  <si>
    <t>-1802609814</t>
  </si>
  <si>
    <t>50</t>
  </si>
  <si>
    <t>767-002</t>
  </si>
  <si>
    <t>Dodávka jednokřídlové otevíravé branky z ocelových profilů 1600 x 1550 mm vč.sloupků a povrchové úpravy</t>
  </si>
  <si>
    <t>1845587128</t>
  </si>
  <si>
    <t>51</t>
  </si>
  <si>
    <t>767-003</t>
  </si>
  <si>
    <t>Dodávka jednokřídlové otevíravé branky z ocelových profilů 1200 x 1550 mm vč.sloupků a povrchové úpravy</t>
  </si>
  <si>
    <t>-123774381</t>
  </si>
  <si>
    <t>52</t>
  </si>
  <si>
    <t>767-004</t>
  </si>
  <si>
    <t>Dodávka samonosné posuvné brány z ocelových profilů 3000 x 1550 mm vč.sloupků a povrchové úpravy</t>
  </si>
  <si>
    <t>1228080553</t>
  </si>
  <si>
    <t>VRN</t>
  </si>
  <si>
    <t>Vedlejší rozpočtové náklady</t>
  </si>
  <si>
    <t>VRN9</t>
  </si>
  <si>
    <t>Ostatní náklady</t>
  </si>
  <si>
    <t>53</t>
  </si>
  <si>
    <t>090001000</t>
  </si>
  <si>
    <t>Ostatní náklady - zařízení staveniště, doprava</t>
  </si>
  <si>
    <t>%</t>
  </si>
  <si>
    <t>1024</t>
  </si>
  <si>
    <t>1594934320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</si>
</sst>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3" t="s">
        <v>5</v>
      </c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ht="12" customHeight="1">
      <c r="B5" s="17"/>
      <c r="D5" s="21" t="s">
        <v>14</v>
      </c>
      <c r="K5" s="22" t="s">
        <v>15</v>
      </c>
      <c r="AR5" s="17"/>
      <c r="BE5" s="23" t="s">
        <v>16</v>
      </c>
      <c r="BS5" s="14" t="s">
        <v>6</v>
      </c>
    </row>
    <row r="6" spans="2:71" ht="36.95" customHeight="1">
      <c r="B6" s="17"/>
      <c r="D6" s="24" t="s">
        <v>17</v>
      </c>
      <c r="K6" s="25" t="s">
        <v>18</v>
      </c>
      <c r="AR6" s="17"/>
      <c r="BE6" s="26"/>
      <c r="BS6" s="14" t="s">
        <v>19</v>
      </c>
    </row>
    <row r="7" spans="2:71" ht="12" customHeight="1">
      <c r="B7" s="17"/>
      <c r="D7" s="27" t="s">
        <v>20</v>
      </c>
      <c r="K7" s="22" t="s">
        <v>1</v>
      </c>
      <c r="AK7" s="27" t="s">
        <v>21</v>
      </c>
      <c r="AN7" s="22" t="s">
        <v>1</v>
      </c>
      <c r="AR7" s="17"/>
      <c r="BE7" s="26"/>
      <c r="BS7" s="14" t="s">
        <v>8</v>
      </c>
    </row>
    <row r="8" spans="2:71" ht="12" customHeight="1">
      <c r="B8" s="17"/>
      <c r="D8" s="27" t="s">
        <v>22</v>
      </c>
      <c r="K8" s="22" t="s">
        <v>23</v>
      </c>
      <c r="AK8" s="27" t="s">
        <v>24</v>
      </c>
      <c r="AN8" s="28" t="s">
        <v>25</v>
      </c>
      <c r="AR8" s="17"/>
      <c r="BE8" s="26"/>
      <c r="BS8" s="14" t="s">
        <v>26</v>
      </c>
    </row>
    <row r="9" spans="2:71" ht="14.4" customHeight="1">
      <c r="B9" s="17"/>
      <c r="AR9" s="17"/>
      <c r="BE9" s="26"/>
      <c r="BS9" s="14" t="s">
        <v>27</v>
      </c>
    </row>
    <row r="10" spans="2:71" ht="12" customHeight="1">
      <c r="B10" s="17"/>
      <c r="D10" s="27" t="s">
        <v>28</v>
      </c>
      <c r="AK10" s="27" t="s">
        <v>29</v>
      </c>
      <c r="AN10" s="22" t="s">
        <v>30</v>
      </c>
      <c r="AR10" s="17"/>
      <c r="BE10" s="26"/>
      <c r="BS10" s="14" t="s">
        <v>19</v>
      </c>
    </row>
    <row r="11" spans="2:71" ht="18.45" customHeight="1">
      <c r="B11" s="17"/>
      <c r="E11" s="22" t="s">
        <v>31</v>
      </c>
      <c r="AK11" s="27" t="s">
        <v>32</v>
      </c>
      <c r="AN11" s="22" t="s">
        <v>33</v>
      </c>
      <c r="AR11" s="17"/>
      <c r="BE11" s="26"/>
      <c r="BS11" s="14" t="s">
        <v>19</v>
      </c>
    </row>
    <row r="12" spans="2:71" ht="6.95" customHeight="1">
      <c r="B12" s="17"/>
      <c r="AR12" s="17"/>
      <c r="BE12" s="26"/>
      <c r="BS12" s="14" t="s">
        <v>19</v>
      </c>
    </row>
    <row r="13" spans="2:71" ht="12" customHeight="1">
      <c r="B13" s="17"/>
      <c r="D13" s="27" t="s">
        <v>34</v>
      </c>
      <c r="AK13" s="27" t="s">
        <v>29</v>
      </c>
      <c r="AN13" s="29" t="s">
        <v>35</v>
      </c>
      <c r="AR13" s="17"/>
      <c r="BE13" s="26"/>
      <c r="BS13" s="14" t="s">
        <v>19</v>
      </c>
    </row>
    <row r="14" spans="2:71" ht="12">
      <c r="B14" s="17"/>
      <c r="E14" s="29" t="s">
        <v>35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32</v>
      </c>
      <c r="AN14" s="29" t="s">
        <v>35</v>
      </c>
      <c r="AR14" s="17"/>
      <c r="BE14" s="26"/>
      <c r="BS14" s="14" t="s">
        <v>19</v>
      </c>
    </row>
    <row r="15" spans="2:71" ht="6.95" customHeight="1">
      <c r="B15" s="17"/>
      <c r="AR15" s="17"/>
      <c r="BE15" s="26"/>
      <c r="BS15" s="14" t="s">
        <v>3</v>
      </c>
    </row>
    <row r="16" spans="2:71" ht="12" customHeight="1">
      <c r="B16" s="17"/>
      <c r="D16" s="27" t="s">
        <v>36</v>
      </c>
      <c r="AK16" s="27" t="s">
        <v>29</v>
      </c>
      <c r="AN16" s="22" t="s">
        <v>37</v>
      </c>
      <c r="AR16" s="17"/>
      <c r="BE16" s="26"/>
      <c r="BS16" s="14" t="s">
        <v>3</v>
      </c>
    </row>
    <row r="17" spans="2:71" ht="18.45" customHeight="1">
      <c r="B17" s="17"/>
      <c r="E17" s="22" t="s">
        <v>38</v>
      </c>
      <c r="AK17" s="27" t="s">
        <v>32</v>
      </c>
      <c r="AN17" s="22" t="s">
        <v>1</v>
      </c>
      <c r="AR17" s="17"/>
      <c r="BE17" s="26"/>
      <c r="BS17" s="14" t="s">
        <v>39</v>
      </c>
    </row>
    <row r="18" spans="2:71" ht="6.95" customHeight="1">
      <c r="B18" s="17"/>
      <c r="AR18" s="17"/>
      <c r="BE18" s="26"/>
      <c r="BS18" s="14" t="s">
        <v>8</v>
      </c>
    </row>
    <row r="19" spans="2:71" ht="12" customHeight="1">
      <c r="B19" s="17"/>
      <c r="D19" s="27" t="s">
        <v>40</v>
      </c>
      <c r="AK19" s="27" t="s">
        <v>29</v>
      </c>
      <c r="AN19" s="22" t="s">
        <v>1</v>
      </c>
      <c r="AR19" s="17"/>
      <c r="BE19" s="26"/>
      <c r="BS19" s="14" t="s">
        <v>8</v>
      </c>
    </row>
    <row r="20" spans="2:71" ht="18.45" customHeight="1">
      <c r="B20" s="17"/>
      <c r="E20" s="22" t="s">
        <v>38</v>
      </c>
      <c r="AK20" s="27" t="s">
        <v>32</v>
      </c>
      <c r="AN20" s="22" t="s">
        <v>1</v>
      </c>
      <c r="AR20" s="17"/>
      <c r="BE20" s="26"/>
      <c r="BS20" s="14" t="s">
        <v>39</v>
      </c>
    </row>
    <row r="21" spans="2:57" ht="6.95" customHeight="1">
      <c r="B21" s="17"/>
      <c r="AR21" s="17"/>
      <c r="BE21" s="26"/>
    </row>
    <row r="22" spans="2:57" ht="12" customHeight="1">
      <c r="B22" s="17"/>
      <c r="D22" s="27" t="s">
        <v>41</v>
      </c>
      <c r="AR22" s="17"/>
      <c r="BE22" s="26"/>
    </row>
    <row r="23" spans="2:57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pans="2:57" ht="6.95" customHeight="1">
      <c r="B24" s="17"/>
      <c r="AR24" s="17"/>
      <c r="BE24" s="26"/>
    </row>
    <row r="25" spans="2:57" ht="6.95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ROUND(AG94,0)</f>
        <v>0</v>
      </c>
      <c r="AL26" s="35"/>
      <c r="AM26" s="35"/>
      <c r="AN26" s="35"/>
      <c r="AO26" s="35"/>
      <c r="AR26" s="33"/>
      <c r="BE26" s="26"/>
    </row>
    <row r="27" spans="2:57" s="1" customFormat="1" ht="6.95" customHeight="1">
      <c r="B27" s="33"/>
      <c r="AR27" s="33"/>
      <c r="BE27" s="26"/>
    </row>
    <row r="28" spans="2:57" s="1" customFormat="1" ht="12">
      <c r="B28" s="33"/>
      <c r="L28" s="37" t="s">
        <v>43</v>
      </c>
      <c r="M28" s="37"/>
      <c r="N28" s="37"/>
      <c r="O28" s="37"/>
      <c r="P28" s="37"/>
      <c r="W28" s="37" t="s">
        <v>44</v>
      </c>
      <c r="X28" s="37"/>
      <c r="Y28" s="37"/>
      <c r="Z28" s="37"/>
      <c r="AA28" s="37"/>
      <c r="AB28" s="37"/>
      <c r="AC28" s="37"/>
      <c r="AD28" s="37"/>
      <c r="AE28" s="37"/>
      <c r="AK28" s="37" t="s">
        <v>45</v>
      </c>
      <c r="AL28" s="37"/>
      <c r="AM28" s="37"/>
      <c r="AN28" s="37"/>
      <c r="AO28" s="37"/>
      <c r="AR28" s="33"/>
      <c r="BE28" s="26"/>
    </row>
    <row r="29" spans="2:57" s="2" customFormat="1" ht="14.4" customHeight="1">
      <c r="B29" s="38"/>
      <c r="D29" s="27" t="s">
        <v>46</v>
      </c>
      <c r="F29" s="27" t="s">
        <v>47</v>
      </c>
      <c r="L29" s="39">
        <v>0.21</v>
      </c>
      <c r="M29" s="2"/>
      <c r="N29" s="2"/>
      <c r="O29" s="2"/>
      <c r="P29" s="2"/>
      <c r="W29" s="40">
        <f>ROUND(AZ94,0)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ROUND(AV94,0)</f>
        <v>0</v>
      </c>
      <c r="AL29" s="2"/>
      <c r="AM29" s="2"/>
      <c r="AN29" s="2"/>
      <c r="AO29" s="2"/>
      <c r="AR29" s="38"/>
      <c r="BE29" s="41"/>
    </row>
    <row r="30" spans="2:57" s="2" customFormat="1" ht="14.4" customHeight="1">
      <c r="B30" s="38"/>
      <c r="F30" s="27" t="s">
        <v>48</v>
      </c>
      <c r="L30" s="39">
        <v>0.15</v>
      </c>
      <c r="M30" s="2"/>
      <c r="N30" s="2"/>
      <c r="O30" s="2"/>
      <c r="P30" s="2"/>
      <c r="W30" s="40">
        <f>ROUND(BA94,0)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ROUND(AW94,0)</f>
        <v>0</v>
      </c>
      <c r="AL30" s="2"/>
      <c r="AM30" s="2"/>
      <c r="AN30" s="2"/>
      <c r="AO30" s="2"/>
      <c r="AR30" s="38"/>
      <c r="BE30" s="41"/>
    </row>
    <row r="31" spans="2:57" s="2" customFormat="1" ht="14.4" customHeight="1" hidden="1">
      <c r="B31" s="38"/>
      <c r="F31" s="27" t="s">
        <v>49</v>
      </c>
      <c r="L31" s="39">
        <v>0.21</v>
      </c>
      <c r="M31" s="2"/>
      <c r="N31" s="2"/>
      <c r="O31" s="2"/>
      <c r="P31" s="2"/>
      <c r="W31" s="40">
        <f>ROUND(BB94,0)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41"/>
    </row>
    <row r="32" spans="2:57" s="2" customFormat="1" ht="14.4" customHeight="1" hidden="1">
      <c r="B32" s="38"/>
      <c r="F32" s="27" t="s">
        <v>50</v>
      </c>
      <c r="L32" s="39">
        <v>0.15</v>
      </c>
      <c r="M32" s="2"/>
      <c r="N32" s="2"/>
      <c r="O32" s="2"/>
      <c r="P32" s="2"/>
      <c r="W32" s="40">
        <f>ROUND(BC94,0)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41"/>
    </row>
    <row r="33" spans="2:57" s="2" customFormat="1" ht="14.4" customHeight="1" hidden="1">
      <c r="B33" s="38"/>
      <c r="F33" s="27" t="s">
        <v>51</v>
      </c>
      <c r="L33" s="39">
        <v>0</v>
      </c>
      <c r="M33" s="2"/>
      <c r="N33" s="2"/>
      <c r="O33" s="2"/>
      <c r="P33" s="2"/>
      <c r="W33" s="40">
        <f>ROUND(BD94,0)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  <c r="BE33" s="41"/>
    </row>
    <row r="34" spans="2:57" s="1" customFormat="1" ht="6.95" customHeight="1">
      <c r="B34" s="33"/>
      <c r="AR34" s="33"/>
      <c r="BE34" s="26"/>
    </row>
    <row r="35" spans="2:44" s="1" customFormat="1" ht="25.9" customHeight="1">
      <c r="B35" s="33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46" t="s">
        <v>54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3"/>
    </row>
    <row r="36" spans="2:44" s="1" customFormat="1" ht="6.95" customHeight="1">
      <c r="B36" s="33"/>
      <c r="AR36" s="33"/>
    </row>
    <row r="37" spans="2:44" s="1" customFormat="1" ht="14.4" customHeight="1">
      <c r="B37" s="33"/>
      <c r="AR37" s="33"/>
    </row>
    <row r="38" spans="2:44" ht="14.4" customHeight="1">
      <c r="B38" s="17"/>
      <c r="AR38" s="17"/>
    </row>
    <row r="39" spans="2:44" ht="14.4" customHeight="1">
      <c r="B39" s="17"/>
      <c r="AR39" s="17"/>
    </row>
    <row r="40" spans="2:44" ht="14.4" customHeight="1">
      <c r="B40" s="17"/>
      <c r="AR40" s="17"/>
    </row>
    <row r="41" spans="2:44" ht="14.4" customHeight="1">
      <c r="B41" s="17"/>
      <c r="AR41" s="17"/>
    </row>
    <row r="42" spans="2:44" ht="14.4" customHeight="1">
      <c r="B42" s="17"/>
      <c r="AR42" s="17"/>
    </row>
    <row r="43" spans="2:44" ht="14.4" customHeight="1">
      <c r="B43" s="17"/>
      <c r="AR43" s="17"/>
    </row>
    <row r="44" spans="2:44" ht="14.4" customHeight="1">
      <c r="B44" s="17"/>
      <c r="AR44" s="17"/>
    </row>
    <row r="45" spans="2:44" ht="14.4" customHeight="1">
      <c r="B45" s="17"/>
      <c r="AR45" s="17"/>
    </row>
    <row r="46" spans="2:44" ht="14.4" customHeight="1">
      <c r="B46" s="17"/>
      <c r="AR46" s="17"/>
    </row>
    <row r="47" spans="2:44" ht="14.4" customHeight="1">
      <c r="B47" s="17"/>
      <c r="AR47" s="17"/>
    </row>
    <row r="48" spans="2:44" ht="14.4" customHeight="1">
      <c r="B48" s="17"/>
      <c r="AR48" s="17"/>
    </row>
    <row r="49" spans="2:44" s="1" customFormat="1" ht="14.4" customHeight="1">
      <c r="B49" s="33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R49" s="33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">
      <c r="B60" s="33"/>
      <c r="D60" s="51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1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1" t="s">
        <v>57</v>
      </c>
      <c r="AI60" s="35"/>
      <c r="AJ60" s="35"/>
      <c r="AK60" s="35"/>
      <c r="AL60" s="35"/>
      <c r="AM60" s="51" t="s">
        <v>58</v>
      </c>
      <c r="AN60" s="35"/>
      <c r="AO60" s="35"/>
      <c r="AR60" s="33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">
      <c r="B64" s="33"/>
      <c r="D64" s="49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60</v>
      </c>
      <c r="AI64" s="50"/>
      <c r="AJ64" s="50"/>
      <c r="AK64" s="50"/>
      <c r="AL64" s="50"/>
      <c r="AM64" s="50"/>
      <c r="AN64" s="50"/>
      <c r="AO64" s="50"/>
      <c r="AR64" s="33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">
      <c r="B75" s="33"/>
      <c r="D75" s="51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1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1" t="s">
        <v>57</v>
      </c>
      <c r="AI75" s="35"/>
      <c r="AJ75" s="35"/>
      <c r="AK75" s="35"/>
      <c r="AL75" s="35"/>
      <c r="AM75" s="51" t="s">
        <v>58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</row>
    <row r="81" spans="2:44" s="1" customFormat="1" ht="6.95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</row>
    <row r="82" spans="2:44" s="1" customFormat="1" ht="24.95" customHeight="1">
      <c r="B82" s="33"/>
      <c r="C82" s="18" t="s">
        <v>61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56"/>
      <c r="C84" s="27" t="s">
        <v>14</v>
      </c>
      <c r="L84" s="3" t="str">
        <f>K5</f>
        <v>RS-019-010</v>
      </c>
      <c r="AR84" s="56"/>
    </row>
    <row r="85" spans="2:44" s="4" customFormat="1" ht="36.95" customHeight="1">
      <c r="B85" s="57"/>
      <c r="C85" s="58" t="s">
        <v>17</v>
      </c>
      <c r="L85" s="59" t="str">
        <f>K6</f>
        <v>OPRAVA OPLOCENÍ MATEŘSKÉ ŠKOLY BUDOVATELSKÁ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7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7" t="s">
        <v>22</v>
      </c>
      <c r="L87" s="60" t="str">
        <f>IF(K8="","",K8)</f>
        <v>k.ú.Butovice</v>
      </c>
      <c r="AI87" s="27" t="s">
        <v>24</v>
      </c>
      <c r="AM87" s="61" t="str">
        <f>IF(AN8="","",AN8)</f>
        <v>2. 5. 2019</v>
      </c>
      <c r="AN87" s="61"/>
      <c r="AR87" s="33"/>
    </row>
    <row r="88" spans="2:44" s="1" customFormat="1" ht="6.95" customHeight="1">
      <c r="B88" s="33"/>
      <c r="AR88" s="33"/>
    </row>
    <row r="89" spans="2:56" s="1" customFormat="1" ht="15.15" customHeight="1">
      <c r="B89" s="33"/>
      <c r="C89" s="27" t="s">
        <v>28</v>
      </c>
      <c r="L89" s="3" t="str">
        <f>IF(E11="","",E11)</f>
        <v>Město Studénka</v>
      </c>
      <c r="AI89" s="27" t="s">
        <v>36</v>
      </c>
      <c r="AM89" s="62" t="str">
        <f>IF(E17="","",E17)</f>
        <v>Renata Škopová</v>
      </c>
      <c r="AN89" s="3"/>
      <c r="AO89" s="3"/>
      <c r="AP89" s="3"/>
      <c r="AR89" s="33"/>
      <c r="AS89" s="63" t="s">
        <v>62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1" customFormat="1" ht="15.15" customHeight="1">
      <c r="B90" s="33"/>
      <c r="C90" s="27" t="s">
        <v>34</v>
      </c>
      <c r="L90" s="3" t="str">
        <f>IF(E14="Vyplň údaj","",E14)</f>
        <v/>
      </c>
      <c r="AI90" s="27" t="s">
        <v>40</v>
      </c>
      <c r="AM90" s="62" t="str">
        <f>IF(E20="","",E20)</f>
        <v>Renata Škopová</v>
      </c>
      <c r="AN90" s="3"/>
      <c r="AO90" s="3"/>
      <c r="AP90" s="3"/>
      <c r="AR90" s="33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</row>
    <row r="91" spans="2:56" s="1" customFormat="1" ht="10.8" customHeight="1">
      <c r="B91" s="33"/>
      <c r="AR91" s="33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pans="2:56" s="1" customFormat="1" ht="29.25" customHeight="1">
      <c r="B92" s="33"/>
      <c r="C92" s="71" t="s">
        <v>63</v>
      </c>
      <c r="D92" s="72"/>
      <c r="E92" s="72"/>
      <c r="F92" s="72"/>
      <c r="G92" s="72"/>
      <c r="H92" s="73"/>
      <c r="I92" s="74" t="s">
        <v>64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65</v>
      </c>
      <c r="AH92" s="72"/>
      <c r="AI92" s="72"/>
      <c r="AJ92" s="72"/>
      <c r="AK92" s="72"/>
      <c r="AL92" s="72"/>
      <c r="AM92" s="72"/>
      <c r="AN92" s="74" t="s">
        <v>66</v>
      </c>
      <c r="AO92" s="72"/>
      <c r="AP92" s="76"/>
      <c r="AQ92" s="77" t="s">
        <v>67</v>
      </c>
      <c r="AR92" s="33"/>
      <c r="AS92" s="78" t="s">
        <v>68</v>
      </c>
      <c r="AT92" s="79" t="s">
        <v>69</v>
      </c>
      <c r="AU92" s="79" t="s">
        <v>70</v>
      </c>
      <c r="AV92" s="79" t="s">
        <v>71</v>
      </c>
      <c r="AW92" s="79" t="s">
        <v>72</v>
      </c>
      <c r="AX92" s="79" t="s">
        <v>73</v>
      </c>
      <c r="AY92" s="79" t="s">
        <v>74</v>
      </c>
      <c r="AZ92" s="79" t="s">
        <v>75</v>
      </c>
      <c r="BA92" s="79" t="s">
        <v>76</v>
      </c>
      <c r="BB92" s="79" t="s">
        <v>77</v>
      </c>
      <c r="BC92" s="79" t="s">
        <v>78</v>
      </c>
      <c r="BD92" s="80" t="s">
        <v>79</v>
      </c>
    </row>
    <row r="93" spans="2:56" s="1" customFormat="1" ht="10.8" customHeight="1">
      <c r="B93" s="33"/>
      <c r="AR93" s="33"/>
      <c r="AS93" s="81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5" customFormat="1" ht="32.4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ROUND(AG95,0)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81</v>
      </c>
      <c r="BT94" s="92" t="s">
        <v>82</v>
      </c>
      <c r="BV94" s="92" t="s">
        <v>83</v>
      </c>
      <c r="BW94" s="92" t="s">
        <v>4</v>
      </c>
      <c r="BX94" s="92" t="s">
        <v>84</v>
      </c>
      <c r="CL94" s="92" t="s">
        <v>1</v>
      </c>
    </row>
    <row r="95" spans="1:90" s="6" customFormat="1" ht="27" customHeight="1">
      <c r="A95" s="93" t="s">
        <v>85</v>
      </c>
      <c r="B95" s="94"/>
      <c r="C95" s="95"/>
      <c r="D95" s="96" t="s">
        <v>15</v>
      </c>
      <c r="E95" s="96"/>
      <c r="F95" s="96"/>
      <c r="G95" s="96"/>
      <c r="H95" s="96"/>
      <c r="I95" s="97"/>
      <c r="J95" s="96" t="s">
        <v>18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'RS-019-010 - OPRAVA OPLOC...'!J28</f>
        <v>0</v>
      </c>
      <c r="AH95" s="97"/>
      <c r="AI95" s="97"/>
      <c r="AJ95" s="97"/>
      <c r="AK95" s="97"/>
      <c r="AL95" s="97"/>
      <c r="AM95" s="97"/>
      <c r="AN95" s="98">
        <f>SUM(AG95,AT95)</f>
        <v>0</v>
      </c>
      <c r="AO95" s="97"/>
      <c r="AP95" s="97"/>
      <c r="AQ95" s="99" t="s">
        <v>86</v>
      </c>
      <c r="AR95" s="94"/>
      <c r="AS95" s="100">
        <v>0</v>
      </c>
      <c r="AT95" s="101">
        <f>ROUND(SUM(AV95:AW95),0)</f>
        <v>0</v>
      </c>
      <c r="AU95" s="102">
        <f>'RS-019-010 - OPRAVA OPLOC...'!P123</f>
        <v>0</v>
      </c>
      <c r="AV95" s="101">
        <f>'RS-019-010 - OPRAVA OPLOC...'!J31</f>
        <v>0</v>
      </c>
      <c r="AW95" s="101">
        <f>'RS-019-010 - OPRAVA OPLOC...'!J32</f>
        <v>0</v>
      </c>
      <c r="AX95" s="101">
        <f>'RS-019-010 - OPRAVA OPLOC...'!J33</f>
        <v>0</v>
      </c>
      <c r="AY95" s="101">
        <f>'RS-019-010 - OPRAVA OPLOC...'!J34</f>
        <v>0</v>
      </c>
      <c r="AZ95" s="101">
        <f>'RS-019-010 - OPRAVA OPLOC...'!F31</f>
        <v>0</v>
      </c>
      <c r="BA95" s="101">
        <f>'RS-019-010 - OPRAVA OPLOC...'!F32</f>
        <v>0</v>
      </c>
      <c r="BB95" s="101">
        <f>'RS-019-010 - OPRAVA OPLOC...'!F33</f>
        <v>0</v>
      </c>
      <c r="BC95" s="101">
        <f>'RS-019-010 - OPRAVA OPLOC...'!F34</f>
        <v>0</v>
      </c>
      <c r="BD95" s="103">
        <f>'RS-019-010 - OPRAVA OPLOC...'!F35</f>
        <v>0</v>
      </c>
      <c r="BT95" s="104" t="s">
        <v>8</v>
      </c>
      <c r="BU95" s="104" t="s">
        <v>87</v>
      </c>
      <c r="BV95" s="104" t="s">
        <v>83</v>
      </c>
      <c r="BW95" s="104" t="s">
        <v>4</v>
      </c>
      <c r="BX95" s="104" t="s">
        <v>84</v>
      </c>
      <c r="CL95" s="104" t="s">
        <v>1</v>
      </c>
    </row>
    <row r="96" spans="2:44" s="1" customFormat="1" ht="30" customHeight="1">
      <c r="B96" s="33"/>
      <c r="AR96" s="33"/>
    </row>
    <row r="97" spans="2:44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3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RS-019-010 - OPRAVA O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3" t="s">
        <v>5</v>
      </c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06"/>
      <c r="J3" s="16"/>
      <c r="K3" s="16"/>
      <c r="L3" s="17"/>
      <c r="AT3" s="14" t="s">
        <v>88</v>
      </c>
    </row>
    <row r="4" spans="2:46" ht="24.95" customHeight="1">
      <c r="B4" s="17"/>
      <c r="D4" s="18" t="s">
        <v>89</v>
      </c>
      <c r="L4" s="17"/>
      <c r="M4" s="107" t="s">
        <v>11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33"/>
      <c r="D6" s="27" t="s">
        <v>17</v>
      </c>
      <c r="I6" s="108"/>
      <c r="L6" s="33"/>
    </row>
    <row r="7" spans="2:12" s="1" customFormat="1" ht="36.95" customHeight="1">
      <c r="B7" s="33"/>
      <c r="E7" s="59" t="s">
        <v>18</v>
      </c>
      <c r="F7" s="1"/>
      <c r="G7" s="1"/>
      <c r="H7" s="1"/>
      <c r="I7" s="108"/>
      <c r="L7" s="33"/>
    </row>
    <row r="8" spans="2:12" s="1" customFormat="1" ht="12">
      <c r="B8" s="33"/>
      <c r="I8" s="108"/>
      <c r="L8" s="33"/>
    </row>
    <row r="9" spans="2:12" s="1" customFormat="1" ht="12" customHeight="1">
      <c r="B9" s="33"/>
      <c r="D9" s="27" t="s">
        <v>20</v>
      </c>
      <c r="F9" s="22" t="s">
        <v>1</v>
      </c>
      <c r="I9" s="109" t="s">
        <v>21</v>
      </c>
      <c r="J9" s="22" t="s">
        <v>1</v>
      </c>
      <c r="L9" s="33"/>
    </row>
    <row r="10" spans="2:12" s="1" customFormat="1" ht="12" customHeight="1">
      <c r="B10" s="33"/>
      <c r="D10" s="27" t="s">
        <v>22</v>
      </c>
      <c r="F10" s="22" t="s">
        <v>23</v>
      </c>
      <c r="I10" s="109" t="s">
        <v>24</v>
      </c>
      <c r="J10" s="61" t="str">
        <f>'Rekapitulace stavby'!AN8</f>
        <v>2. 5. 2019</v>
      </c>
      <c r="L10" s="33"/>
    </row>
    <row r="11" spans="2:12" s="1" customFormat="1" ht="10.8" customHeight="1">
      <c r="B11" s="33"/>
      <c r="I11" s="108"/>
      <c r="L11" s="33"/>
    </row>
    <row r="12" spans="2:12" s="1" customFormat="1" ht="12" customHeight="1">
      <c r="B12" s="33"/>
      <c r="D12" s="27" t="s">
        <v>28</v>
      </c>
      <c r="I12" s="109" t="s">
        <v>29</v>
      </c>
      <c r="J12" s="22" t="s">
        <v>30</v>
      </c>
      <c r="L12" s="33"/>
    </row>
    <row r="13" spans="2:12" s="1" customFormat="1" ht="18" customHeight="1">
      <c r="B13" s="33"/>
      <c r="E13" s="22" t="s">
        <v>31</v>
      </c>
      <c r="I13" s="109" t="s">
        <v>32</v>
      </c>
      <c r="J13" s="22" t="s">
        <v>33</v>
      </c>
      <c r="L13" s="33"/>
    </row>
    <row r="14" spans="2:12" s="1" customFormat="1" ht="6.95" customHeight="1">
      <c r="B14" s="33"/>
      <c r="I14" s="108"/>
      <c r="L14" s="33"/>
    </row>
    <row r="15" spans="2:12" s="1" customFormat="1" ht="12" customHeight="1">
      <c r="B15" s="33"/>
      <c r="D15" s="27" t="s">
        <v>34</v>
      </c>
      <c r="I15" s="109" t="s">
        <v>29</v>
      </c>
      <c r="J15" s="28" t="str">
        <f>'Rekapitulace stavby'!AN13</f>
        <v>Vyplň údaj</v>
      </c>
      <c r="L15" s="33"/>
    </row>
    <row r="16" spans="2:12" s="1" customFormat="1" ht="18" customHeight="1">
      <c r="B16" s="33"/>
      <c r="E16" s="28" t="str">
        <f>'Rekapitulace stavby'!E14</f>
        <v>Vyplň údaj</v>
      </c>
      <c r="F16" s="22"/>
      <c r="G16" s="22"/>
      <c r="H16" s="22"/>
      <c r="I16" s="109" t="s">
        <v>32</v>
      </c>
      <c r="J16" s="28" t="str">
        <f>'Rekapitulace stavby'!AN14</f>
        <v>Vyplň údaj</v>
      </c>
      <c r="L16" s="33"/>
    </row>
    <row r="17" spans="2:12" s="1" customFormat="1" ht="6.95" customHeight="1">
      <c r="B17" s="33"/>
      <c r="I17" s="108"/>
      <c r="L17" s="33"/>
    </row>
    <row r="18" spans="2:12" s="1" customFormat="1" ht="12" customHeight="1">
      <c r="B18" s="33"/>
      <c r="D18" s="27" t="s">
        <v>36</v>
      </c>
      <c r="I18" s="109" t="s">
        <v>29</v>
      </c>
      <c r="J18" s="22" t="s">
        <v>37</v>
      </c>
      <c r="L18" s="33"/>
    </row>
    <row r="19" spans="2:12" s="1" customFormat="1" ht="18" customHeight="1">
      <c r="B19" s="33"/>
      <c r="E19" s="22" t="s">
        <v>38</v>
      </c>
      <c r="I19" s="109" t="s">
        <v>32</v>
      </c>
      <c r="J19" s="22" t="s">
        <v>1</v>
      </c>
      <c r="L19" s="33"/>
    </row>
    <row r="20" spans="2:12" s="1" customFormat="1" ht="6.95" customHeight="1">
      <c r="B20" s="33"/>
      <c r="I20" s="108"/>
      <c r="L20" s="33"/>
    </row>
    <row r="21" spans="2:12" s="1" customFormat="1" ht="12" customHeight="1">
      <c r="B21" s="33"/>
      <c r="D21" s="27" t="s">
        <v>40</v>
      </c>
      <c r="I21" s="109" t="s">
        <v>29</v>
      </c>
      <c r="J21" s="22" t="s">
        <v>1</v>
      </c>
      <c r="L21" s="33"/>
    </row>
    <row r="22" spans="2:12" s="1" customFormat="1" ht="18" customHeight="1">
      <c r="B22" s="33"/>
      <c r="E22" s="22" t="s">
        <v>38</v>
      </c>
      <c r="I22" s="109" t="s">
        <v>32</v>
      </c>
      <c r="J22" s="22" t="s">
        <v>1</v>
      </c>
      <c r="L22" s="33"/>
    </row>
    <row r="23" spans="2:12" s="1" customFormat="1" ht="6.95" customHeight="1">
      <c r="B23" s="33"/>
      <c r="I23" s="108"/>
      <c r="L23" s="33"/>
    </row>
    <row r="24" spans="2:12" s="1" customFormat="1" ht="12" customHeight="1">
      <c r="B24" s="33"/>
      <c r="D24" s="27" t="s">
        <v>41</v>
      </c>
      <c r="I24" s="108"/>
      <c r="L24" s="33"/>
    </row>
    <row r="25" spans="2:12" s="7" customFormat="1" ht="16.5" customHeight="1">
      <c r="B25" s="110"/>
      <c r="E25" s="31" t="s">
        <v>1</v>
      </c>
      <c r="F25" s="31"/>
      <c r="G25" s="31"/>
      <c r="H25" s="31"/>
      <c r="I25" s="111"/>
      <c r="L25" s="110"/>
    </row>
    <row r="26" spans="2:12" s="1" customFormat="1" ht="6.95" customHeight="1">
      <c r="B26" s="33"/>
      <c r="I26" s="108"/>
      <c r="L26" s="33"/>
    </row>
    <row r="27" spans="2:12" s="1" customFormat="1" ht="6.95" customHeight="1">
      <c r="B27" s="33"/>
      <c r="D27" s="65"/>
      <c r="E27" s="65"/>
      <c r="F27" s="65"/>
      <c r="G27" s="65"/>
      <c r="H27" s="65"/>
      <c r="I27" s="112"/>
      <c r="J27" s="65"/>
      <c r="K27" s="65"/>
      <c r="L27" s="33"/>
    </row>
    <row r="28" spans="2:12" s="1" customFormat="1" ht="25.4" customHeight="1">
      <c r="B28" s="33"/>
      <c r="D28" s="113" t="s">
        <v>42</v>
      </c>
      <c r="I28" s="108"/>
      <c r="J28" s="86">
        <f>ROUND(J123,0)</f>
        <v>0</v>
      </c>
      <c r="L28" s="33"/>
    </row>
    <row r="29" spans="2:12" s="1" customFormat="1" ht="6.95" customHeight="1">
      <c r="B29" s="33"/>
      <c r="D29" s="65"/>
      <c r="E29" s="65"/>
      <c r="F29" s="65"/>
      <c r="G29" s="65"/>
      <c r="H29" s="65"/>
      <c r="I29" s="112"/>
      <c r="J29" s="65"/>
      <c r="K29" s="65"/>
      <c r="L29" s="33"/>
    </row>
    <row r="30" spans="2:12" s="1" customFormat="1" ht="14.4" customHeight="1">
      <c r="B30" s="33"/>
      <c r="F30" s="37" t="s">
        <v>44</v>
      </c>
      <c r="I30" s="114" t="s">
        <v>43</v>
      </c>
      <c r="J30" s="37" t="s">
        <v>45</v>
      </c>
      <c r="L30" s="33"/>
    </row>
    <row r="31" spans="2:12" s="1" customFormat="1" ht="14.4" customHeight="1">
      <c r="B31" s="33"/>
      <c r="D31" s="115" t="s">
        <v>46</v>
      </c>
      <c r="E31" s="27" t="s">
        <v>47</v>
      </c>
      <c r="F31" s="116">
        <f>ROUND((SUM(BE123:BE187)),0)</f>
        <v>0</v>
      </c>
      <c r="I31" s="117">
        <v>0.21</v>
      </c>
      <c r="J31" s="116">
        <f>ROUND(((SUM(BE123:BE187))*I31),0)</f>
        <v>0</v>
      </c>
      <c r="L31" s="33"/>
    </row>
    <row r="32" spans="2:12" s="1" customFormat="1" ht="14.4" customHeight="1">
      <c r="B32" s="33"/>
      <c r="E32" s="27" t="s">
        <v>48</v>
      </c>
      <c r="F32" s="116">
        <f>ROUND((SUM(BF123:BF187)),0)</f>
        <v>0</v>
      </c>
      <c r="I32" s="117">
        <v>0.15</v>
      </c>
      <c r="J32" s="116">
        <f>ROUND(((SUM(BF123:BF187))*I32),0)</f>
        <v>0</v>
      </c>
      <c r="L32" s="33"/>
    </row>
    <row r="33" spans="2:12" s="1" customFormat="1" ht="14.4" customHeight="1" hidden="1">
      <c r="B33" s="33"/>
      <c r="E33" s="27" t="s">
        <v>49</v>
      </c>
      <c r="F33" s="116">
        <f>ROUND((SUM(BG123:BG187)),0)</f>
        <v>0</v>
      </c>
      <c r="I33" s="117">
        <v>0.21</v>
      </c>
      <c r="J33" s="116">
        <f>0</f>
        <v>0</v>
      </c>
      <c r="L33" s="33"/>
    </row>
    <row r="34" spans="2:12" s="1" customFormat="1" ht="14.4" customHeight="1" hidden="1">
      <c r="B34" s="33"/>
      <c r="E34" s="27" t="s">
        <v>50</v>
      </c>
      <c r="F34" s="116">
        <f>ROUND((SUM(BH123:BH187)),0)</f>
        <v>0</v>
      </c>
      <c r="I34" s="117">
        <v>0.15</v>
      </c>
      <c r="J34" s="116">
        <f>0</f>
        <v>0</v>
      </c>
      <c r="L34" s="33"/>
    </row>
    <row r="35" spans="2:12" s="1" customFormat="1" ht="14.4" customHeight="1" hidden="1">
      <c r="B35" s="33"/>
      <c r="E35" s="27" t="s">
        <v>51</v>
      </c>
      <c r="F35" s="116">
        <f>ROUND((SUM(BI123:BI187)),0)</f>
        <v>0</v>
      </c>
      <c r="I35" s="117">
        <v>0</v>
      </c>
      <c r="J35" s="116">
        <f>0</f>
        <v>0</v>
      </c>
      <c r="L35" s="33"/>
    </row>
    <row r="36" spans="2:12" s="1" customFormat="1" ht="6.95" customHeight="1">
      <c r="B36" s="33"/>
      <c r="I36" s="108"/>
      <c r="L36" s="33"/>
    </row>
    <row r="37" spans="2:12" s="1" customFormat="1" ht="25.4" customHeight="1">
      <c r="B37" s="33"/>
      <c r="C37" s="118"/>
      <c r="D37" s="119" t="s">
        <v>52</v>
      </c>
      <c r="E37" s="73"/>
      <c r="F37" s="73"/>
      <c r="G37" s="120" t="s">
        <v>53</v>
      </c>
      <c r="H37" s="121" t="s">
        <v>54</v>
      </c>
      <c r="I37" s="122"/>
      <c r="J37" s="123">
        <f>SUM(J28:J35)</f>
        <v>0</v>
      </c>
      <c r="K37" s="124"/>
      <c r="L37" s="33"/>
    </row>
    <row r="38" spans="2:12" s="1" customFormat="1" ht="14.4" customHeight="1">
      <c r="B38" s="33"/>
      <c r="I38" s="108"/>
      <c r="L38" s="33"/>
    </row>
    <row r="39" spans="2:12" ht="14.4" customHeight="1">
      <c r="B39" s="17"/>
      <c r="L39" s="17"/>
    </row>
    <row r="40" spans="2:12" ht="14.4" customHeight="1">
      <c r="B40" s="17"/>
      <c r="L40" s="17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33"/>
      <c r="D50" s="49" t="s">
        <v>55</v>
      </c>
      <c r="E50" s="50"/>
      <c r="F50" s="50"/>
      <c r="G50" s="49" t="s">
        <v>56</v>
      </c>
      <c r="H50" s="50"/>
      <c r="I50" s="125"/>
      <c r="J50" s="50"/>
      <c r="K50" s="50"/>
      <c r="L50" s="3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33"/>
      <c r="D61" s="51" t="s">
        <v>57</v>
      </c>
      <c r="E61" s="35"/>
      <c r="F61" s="126" t="s">
        <v>58</v>
      </c>
      <c r="G61" s="51" t="s">
        <v>57</v>
      </c>
      <c r="H61" s="35"/>
      <c r="I61" s="127"/>
      <c r="J61" s="128" t="s">
        <v>58</v>
      </c>
      <c r="K61" s="35"/>
      <c r="L61" s="33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33"/>
      <c r="D65" s="49" t="s">
        <v>59</v>
      </c>
      <c r="E65" s="50"/>
      <c r="F65" s="50"/>
      <c r="G65" s="49" t="s">
        <v>60</v>
      </c>
      <c r="H65" s="50"/>
      <c r="I65" s="125"/>
      <c r="J65" s="50"/>
      <c r="K65" s="50"/>
      <c r="L65" s="33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33"/>
      <c r="D76" s="51" t="s">
        <v>57</v>
      </c>
      <c r="E76" s="35"/>
      <c r="F76" s="126" t="s">
        <v>58</v>
      </c>
      <c r="G76" s="51" t="s">
        <v>57</v>
      </c>
      <c r="H76" s="35"/>
      <c r="I76" s="127"/>
      <c r="J76" s="128" t="s">
        <v>58</v>
      </c>
      <c r="K76" s="35"/>
      <c r="L76" s="33"/>
    </row>
    <row r="77" spans="2:12" s="1" customFormat="1" ht="14.4" customHeight="1">
      <c r="B77" s="52"/>
      <c r="C77" s="53"/>
      <c r="D77" s="53"/>
      <c r="E77" s="53"/>
      <c r="F77" s="53"/>
      <c r="G77" s="53"/>
      <c r="H77" s="53"/>
      <c r="I77" s="129"/>
      <c r="J77" s="53"/>
      <c r="K77" s="53"/>
      <c r="L77" s="33"/>
    </row>
    <row r="81" spans="2:12" s="1" customFormat="1" ht="6.95" customHeight="1">
      <c r="B81" s="54"/>
      <c r="C81" s="55"/>
      <c r="D81" s="55"/>
      <c r="E81" s="55"/>
      <c r="F81" s="55"/>
      <c r="G81" s="55"/>
      <c r="H81" s="55"/>
      <c r="I81" s="130"/>
      <c r="J81" s="55"/>
      <c r="K81" s="55"/>
      <c r="L81" s="33"/>
    </row>
    <row r="82" spans="2:12" s="1" customFormat="1" ht="24.95" customHeight="1">
      <c r="B82" s="33"/>
      <c r="C82" s="18" t="s">
        <v>90</v>
      </c>
      <c r="I82" s="108"/>
      <c r="L82" s="33"/>
    </row>
    <row r="83" spans="2:12" s="1" customFormat="1" ht="6.95" customHeight="1">
      <c r="B83" s="33"/>
      <c r="I83" s="108"/>
      <c r="L83" s="33"/>
    </row>
    <row r="84" spans="2:12" s="1" customFormat="1" ht="12" customHeight="1">
      <c r="B84" s="33"/>
      <c r="C84" s="27" t="s">
        <v>17</v>
      </c>
      <c r="I84" s="108"/>
      <c r="L84" s="33"/>
    </row>
    <row r="85" spans="2:12" s="1" customFormat="1" ht="16.5" customHeight="1">
      <c r="B85" s="33"/>
      <c r="E85" s="59" t="str">
        <f>E7</f>
        <v>OPRAVA OPLOCENÍ MATEŘSKÉ ŠKOLY BUDOVATELSKÁ</v>
      </c>
      <c r="F85" s="1"/>
      <c r="G85" s="1"/>
      <c r="H85" s="1"/>
      <c r="I85" s="108"/>
      <c r="L85" s="33"/>
    </row>
    <row r="86" spans="2:12" s="1" customFormat="1" ht="6.95" customHeight="1">
      <c r="B86" s="33"/>
      <c r="I86" s="108"/>
      <c r="L86" s="33"/>
    </row>
    <row r="87" spans="2:12" s="1" customFormat="1" ht="12" customHeight="1">
      <c r="B87" s="33"/>
      <c r="C87" s="27" t="s">
        <v>22</v>
      </c>
      <c r="F87" s="22" t="str">
        <f>F10</f>
        <v>k.ú.Butovice</v>
      </c>
      <c r="I87" s="109" t="s">
        <v>24</v>
      </c>
      <c r="J87" s="61" t="str">
        <f>IF(J10="","",J10)</f>
        <v>2. 5. 2019</v>
      </c>
      <c r="L87" s="33"/>
    </row>
    <row r="88" spans="2:12" s="1" customFormat="1" ht="6.95" customHeight="1">
      <c r="B88" s="33"/>
      <c r="I88" s="108"/>
      <c r="L88" s="33"/>
    </row>
    <row r="89" spans="2:12" s="1" customFormat="1" ht="15.15" customHeight="1">
      <c r="B89" s="33"/>
      <c r="C89" s="27" t="s">
        <v>28</v>
      </c>
      <c r="F89" s="22" t="str">
        <f>E13</f>
        <v>Město Studénka</v>
      </c>
      <c r="I89" s="109" t="s">
        <v>36</v>
      </c>
      <c r="J89" s="31" t="str">
        <f>E19</f>
        <v>Renata Škopová</v>
      </c>
      <c r="L89" s="33"/>
    </row>
    <row r="90" spans="2:12" s="1" customFormat="1" ht="15.15" customHeight="1">
      <c r="B90" s="33"/>
      <c r="C90" s="27" t="s">
        <v>34</v>
      </c>
      <c r="F90" s="22" t="str">
        <f>IF(E16="","",E16)</f>
        <v>Vyplň údaj</v>
      </c>
      <c r="I90" s="109" t="s">
        <v>40</v>
      </c>
      <c r="J90" s="31" t="str">
        <f>E22</f>
        <v>Renata Škopová</v>
      </c>
      <c r="L90" s="33"/>
    </row>
    <row r="91" spans="2:12" s="1" customFormat="1" ht="10.3" customHeight="1">
      <c r="B91" s="33"/>
      <c r="I91" s="108"/>
      <c r="L91" s="33"/>
    </row>
    <row r="92" spans="2:12" s="1" customFormat="1" ht="29.25" customHeight="1">
      <c r="B92" s="33"/>
      <c r="C92" s="131" t="s">
        <v>91</v>
      </c>
      <c r="D92" s="118"/>
      <c r="E92" s="118"/>
      <c r="F92" s="118"/>
      <c r="G92" s="118"/>
      <c r="H92" s="118"/>
      <c r="I92" s="132"/>
      <c r="J92" s="133" t="s">
        <v>92</v>
      </c>
      <c r="K92" s="118"/>
      <c r="L92" s="33"/>
    </row>
    <row r="93" spans="2:12" s="1" customFormat="1" ht="10.3" customHeight="1">
      <c r="B93" s="33"/>
      <c r="I93" s="108"/>
      <c r="L93" s="33"/>
    </row>
    <row r="94" spans="2:47" s="1" customFormat="1" ht="22.8" customHeight="1">
      <c r="B94" s="33"/>
      <c r="C94" s="134" t="s">
        <v>93</v>
      </c>
      <c r="I94" s="108"/>
      <c r="J94" s="86">
        <f>J123</f>
        <v>0</v>
      </c>
      <c r="L94" s="33"/>
      <c r="AU94" s="14" t="s">
        <v>94</v>
      </c>
    </row>
    <row r="95" spans="2:12" s="8" customFormat="1" ht="24.95" customHeight="1">
      <c r="B95" s="135"/>
      <c r="D95" s="136" t="s">
        <v>95</v>
      </c>
      <c r="E95" s="137"/>
      <c r="F95" s="137"/>
      <c r="G95" s="137"/>
      <c r="H95" s="137"/>
      <c r="I95" s="138"/>
      <c r="J95" s="139">
        <f>J124</f>
        <v>0</v>
      </c>
      <c r="L95" s="135"/>
    </row>
    <row r="96" spans="2:12" s="9" customFormat="1" ht="19.9" customHeight="1">
      <c r="B96" s="140"/>
      <c r="D96" s="141" t="s">
        <v>96</v>
      </c>
      <c r="E96" s="142"/>
      <c r="F96" s="142"/>
      <c r="G96" s="142"/>
      <c r="H96" s="142"/>
      <c r="I96" s="143"/>
      <c r="J96" s="144">
        <f>J125</f>
        <v>0</v>
      </c>
      <c r="L96" s="140"/>
    </row>
    <row r="97" spans="2:12" s="9" customFormat="1" ht="19.9" customHeight="1">
      <c r="B97" s="140"/>
      <c r="D97" s="141" t="s">
        <v>97</v>
      </c>
      <c r="E97" s="142"/>
      <c r="F97" s="142"/>
      <c r="G97" s="142"/>
      <c r="H97" s="142"/>
      <c r="I97" s="143"/>
      <c r="J97" s="144">
        <f>J137</f>
        <v>0</v>
      </c>
      <c r="L97" s="140"/>
    </row>
    <row r="98" spans="2:12" s="9" customFormat="1" ht="19.9" customHeight="1">
      <c r="B98" s="140"/>
      <c r="D98" s="141" t="s">
        <v>98</v>
      </c>
      <c r="E98" s="142"/>
      <c r="F98" s="142"/>
      <c r="G98" s="142"/>
      <c r="H98" s="142"/>
      <c r="I98" s="143"/>
      <c r="J98" s="144">
        <f>J142</f>
        <v>0</v>
      </c>
      <c r="L98" s="140"/>
    </row>
    <row r="99" spans="2:12" s="9" customFormat="1" ht="19.9" customHeight="1">
      <c r="B99" s="140"/>
      <c r="D99" s="141" t="s">
        <v>99</v>
      </c>
      <c r="E99" s="142"/>
      <c r="F99" s="142"/>
      <c r="G99" s="142"/>
      <c r="H99" s="142"/>
      <c r="I99" s="143"/>
      <c r="J99" s="144">
        <f>J166</f>
        <v>0</v>
      </c>
      <c r="L99" s="140"/>
    </row>
    <row r="100" spans="2:12" s="9" customFormat="1" ht="19.9" customHeight="1">
      <c r="B100" s="140"/>
      <c r="D100" s="141" t="s">
        <v>100</v>
      </c>
      <c r="E100" s="142"/>
      <c r="F100" s="142"/>
      <c r="G100" s="142"/>
      <c r="H100" s="142"/>
      <c r="I100" s="143"/>
      <c r="J100" s="144">
        <f>J172</f>
        <v>0</v>
      </c>
      <c r="L100" s="140"/>
    </row>
    <row r="101" spans="2:12" s="9" customFormat="1" ht="19.9" customHeight="1">
      <c r="B101" s="140"/>
      <c r="D101" s="141" t="s">
        <v>101</v>
      </c>
      <c r="E101" s="142"/>
      <c r="F101" s="142"/>
      <c r="G101" s="142"/>
      <c r="H101" s="142"/>
      <c r="I101" s="143"/>
      <c r="J101" s="144">
        <f>J177</f>
        <v>0</v>
      </c>
      <c r="L101" s="140"/>
    </row>
    <row r="102" spans="2:12" s="8" customFormat="1" ht="24.95" customHeight="1">
      <c r="B102" s="135"/>
      <c r="D102" s="136" t="s">
        <v>102</v>
      </c>
      <c r="E102" s="137"/>
      <c r="F102" s="137"/>
      <c r="G102" s="137"/>
      <c r="H102" s="137"/>
      <c r="I102" s="138"/>
      <c r="J102" s="139">
        <f>J179</f>
        <v>0</v>
      </c>
      <c r="L102" s="135"/>
    </row>
    <row r="103" spans="2:12" s="9" customFormat="1" ht="19.9" customHeight="1">
      <c r="B103" s="140"/>
      <c r="D103" s="141" t="s">
        <v>103</v>
      </c>
      <c r="E103" s="142"/>
      <c r="F103" s="142"/>
      <c r="G103" s="142"/>
      <c r="H103" s="142"/>
      <c r="I103" s="143"/>
      <c r="J103" s="144">
        <f>J180</f>
        <v>0</v>
      </c>
      <c r="L103" s="140"/>
    </row>
    <row r="104" spans="2:12" s="8" customFormat="1" ht="24.95" customHeight="1">
      <c r="B104" s="135"/>
      <c r="D104" s="136" t="s">
        <v>104</v>
      </c>
      <c r="E104" s="137"/>
      <c r="F104" s="137"/>
      <c r="G104" s="137"/>
      <c r="H104" s="137"/>
      <c r="I104" s="138"/>
      <c r="J104" s="139">
        <f>J185</f>
        <v>0</v>
      </c>
      <c r="L104" s="135"/>
    </row>
    <row r="105" spans="2:12" s="9" customFormat="1" ht="19.9" customHeight="1">
      <c r="B105" s="140"/>
      <c r="D105" s="141" t="s">
        <v>105</v>
      </c>
      <c r="E105" s="142"/>
      <c r="F105" s="142"/>
      <c r="G105" s="142"/>
      <c r="H105" s="142"/>
      <c r="I105" s="143"/>
      <c r="J105" s="144">
        <f>J186</f>
        <v>0</v>
      </c>
      <c r="L105" s="140"/>
    </row>
    <row r="106" spans="2:12" s="1" customFormat="1" ht="21.8" customHeight="1">
      <c r="B106" s="33"/>
      <c r="I106" s="108"/>
      <c r="L106" s="33"/>
    </row>
    <row r="107" spans="2:12" s="1" customFormat="1" ht="6.95" customHeight="1">
      <c r="B107" s="52"/>
      <c r="C107" s="53"/>
      <c r="D107" s="53"/>
      <c r="E107" s="53"/>
      <c r="F107" s="53"/>
      <c r="G107" s="53"/>
      <c r="H107" s="53"/>
      <c r="I107" s="129"/>
      <c r="J107" s="53"/>
      <c r="K107" s="53"/>
      <c r="L107" s="33"/>
    </row>
    <row r="111" spans="2:12" s="1" customFormat="1" ht="6.95" customHeight="1">
      <c r="B111" s="54"/>
      <c r="C111" s="55"/>
      <c r="D111" s="55"/>
      <c r="E111" s="55"/>
      <c r="F111" s="55"/>
      <c r="G111" s="55"/>
      <c r="H111" s="55"/>
      <c r="I111" s="130"/>
      <c r="J111" s="55"/>
      <c r="K111" s="55"/>
      <c r="L111" s="33"/>
    </row>
    <row r="112" spans="2:12" s="1" customFormat="1" ht="24.95" customHeight="1">
      <c r="B112" s="33"/>
      <c r="C112" s="18" t="s">
        <v>106</v>
      </c>
      <c r="I112" s="108"/>
      <c r="L112" s="33"/>
    </row>
    <row r="113" spans="2:12" s="1" customFormat="1" ht="6.95" customHeight="1">
      <c r="B113" s="33"/>
      <c r="I113" s="108"/>
      <c r="L113" s="33"/>
    </row>
    <row r="114" spans="2:12" s="1" customFormat="1" ht="12" customHeight="1">
      <c r="B114" s="33"/>
      <c r="C114" s="27" t="s">
        <v>17</v>
      </c>
      <c r="I114" s="108"/>
      <c r="L114" s="33"/>
    </row>
    <row r="115" spans="2:12" s="1" customFormat="1" ht="16.5" customHeight="1">
      <c r="B115" s="33"/>
      <c r="E115" s="59" t="str">
        <f>E7</f>
        <v>OPRAVA OPLOCENÍ MATEŘSKÉ ŠKOLY BUDOVATELSKÁ</v>
      </c>
      <c r="F115" s="1"/>
      <c r="G115" s="1"/>
      <c r="H115" s="1"/>
      <c r="I115" s="108"/>
      <c r="L115" s="33"/>
    </row>
    <row r="116" spans="2:12" s="1" customFormat="1" ht="6.95" customHeight="1">
      <c r="B116" s="33"/>
      <c r="I116" s="108"/>
      <c r="L116" s="33"/>
    </row>
    <row r="117" spans="2:12" s="1" customFormat="1" ht="12" customHeight="1">
      <c r="B117" s="33"/>
      <c r="C117" s="27" t="s">
        <v>22</v>
      </c>
      <c r="F117" s="22" t="str">
        <f>F10</f>
        <v>k.ú.Butovice</v>
      </c>
      <c r="I117" s="109" t="s">
        <v>24</v>
      </c>
      <c r="J117" s="61" t="str">
        <f>IF(J10="","",J10)</f>
        <v>2. 5. 2019</v>
      </c>
      <c r="L117" s="33"/>
    </row>
    <row r="118" spans="2:12" s="1" customFormat="1" ht="6.95" customHeight="1">
      <c r="B118" s="33"/>
      <c r="I118" s="108"/>
      <c r="L118" s="33"/>
    </row>
    <row r="119" spans="2:12" s="1" customFormat="1" ht="15.15" customHeight="1">
      <c r="B119" s="33"/>
      <c r="C119" s="27" t="s">
        <v>28</v>
      </c>
      <c r="F119" s="22" t="str">
        <f>E13</f>
        <v>Město Studénka</v>
      </c>
      <c r="I119" s="109" t="s">
        <v>36</v>
      </c>
      <c r="J119" s="31" t="str">
        <f>E19</f>
        <v>Renata Škopová</v>
      </c>
      <c r="L119" s="33"/>
    </row>
    <row r="120" spans="2:12" s="1" customFormat="1" ht="15.15" customHeight="1">
      <c r="B120" s="33"/>
      <c r="C120" s="27" t="s">
        <v>34</v>
      </c>
      <c r="F120" s="22" t="str">
        <f>IF(E16="","",E16)</f>
        <v>Vyplň údaj</v>
      </c>
      <c r="I120" s="109" t="s">
        <v>40</v>
      </c>
      <c r="J120" s="31" t="str">
        <f>E22</f>
        <v>Renata Škopová</v>
      </c>
      <c r="L120" s="33"/>
    </row>
    <row r="121" spans="2:12" s="1" customFormat="1" ht="10.3" customHeight="1">
      <c r="B121" s="33"/>
      <c r="I121" s="108"/>
      <c r="L121" s="33"/>
    </row>
    <row r="122" spans="2:20" s="10" customFormat="1" ht="29.25" customHeight="1">
      <c r="B122" s="145"/>
      <c r="C122" s="146" t="s">
        <v>107</v>
      </c>
      <c r="D122" s="147" t="s">
        <v>67</v>
      </c>
      <c r="E122" s="147" t="s">
        <v>63</v>
      </c>
      <c r="F122" s="147" t="s">
        <v>64</v>
      </c>
      <c r="G122" s="147" t="s">
        <v>108</v>
      </c>
      <c r="H122" s="147" t="s">
        <v>109</v>
      </c>
      <c r="I122" s="148" t="s">
        <v>110</v>
      </c>
      <c r="J122" s="149" t="s">
        <v>92</v>
      </c>
      <c r="K122" s="150" t="s">
        <v>111</v>
      </c>
      <c r="L122" s="145"/>
      <c r="M122" s="78" t="s">
        <v>1</v>
      </c>
      <c r="N122" s="79" t="s">
        <v>46</v>
      </c>
      <c r="O122" s="79" t="s">
        <v>112</v>
      </c>
      <c r="P122" s="79" t="s">
        <v>113</v>
      </c>
      <c r="Q122" s="79" t="s">
        <v>114</v>
      </c>
      <c r="R122" s="79" t="s">
        <v>115</v>
      </c>
      <c r="S122" s="79" t="s">
        <v>116</v>
      </c>
      <c r="T122" s="80" t="s">
        <v>117</v>
      </c>
    </row>
    <row r="123" spans="2:63" s="1" customFormat="1" ht="22.8" customHeight="1">
      <c r="B123" s="33"/>
      <c r="C123" s="83" t="s">
        <v>118</v>
      </c>
      <c r="I123" s="108"/>
      <c r="J123" s="151">
        <f>BK123</f>
        <v>0</v>
      </c>
      <c r="L123" s="33"/>
      <c r="M123" s="81"/>
      <c r="N123" s="65"/>
      <c r="O123" s="65"/>
      <c r="P123" s="152">
        <f>P124+P179+P185</f>
        <v>0</v>
      </c>
      <c r="Q123" s="65"/>
      <c r="R123" s="152">
        <f>R124+R179+R185</f>
        <v>30.03091791</v>
      </c>
      <c r="S123" s="65"/>
      <c r="T123" s="153">
        <f>T124+T179+T185</f>
        <v>7.37180052</v>
      </c>
      <c r="AT123" s="14" t="s">
        <v>81</v>
      </c>
      <c r="AU123" s="14" t="s">
        <v>94</v>
      </c>
      <c r="BK123" s="154">
        <f>BK124+BK179+BK185</f>
        <v>0</v>
      </c>
    </row>
    <row r="124" spans="2:63" s="11" customFormat="1" ht="25.9" customHeight="1">
      <c r="B124" s="155"/>
      <c r="D124" s="156" t="s">
        <v>81</v>
      </c>
      <c r="E124" s="157" t="s">
        <v>119</v>
      </c>
      <c r="F124" s="157" t="s">
        <v>120</v>
      </c>
      <c r="I124" s="158"/>
      <c r="J124" s="159">
        <f>BK124</f>
        <v>0</v>
      </c>
      <c r="L124" s="155"/>
      <c r="M124" s="160"/>
      <c r="N124" s="161"/>
      <c r="O124" s="161"/>
      <c r="P124" s="162">
        <f>P125+P137+P142+P166+P172+P177</f>
        <v>0</v>
      </c>
      <c r="Q124" s="161"/>
      <c r="R124" s="162">
        <f>R125+R137+R142+R166+R172+R177</f>
        <v>30.03091791</v>
      </c>
      <c r="S124" s="161"/>
      <c r="T124" s="163">
        <f>T125+T137+T142+T166+T172+T177</f>
        <v>7.37180052</v>
      </c>
      <c r="AR124" s="156" t="s">
        <v>8</v>
      </c>
      <c r="AT124" s="164" t="s">
        <v>81</v>
      </c>
      <c r="AU124" s="164" t="s">
        <v>82</v>
      </c>
      <c r="AY124" s="156" t="s">
        <v>121</v>
      </c>
      <c r="BK124" s="165">
        <f>BK125+BK137+BK142+BK166+BK172+BK177</f>
        <v>0</v>
      </c>
    </row>
    <row r="125" spans="2:63" s="11" customFormat="1" ht="22.8" customHeight="1">
      <c r="B125" s="155"/>
      <c r="D125" s="156" t="s">
        <v>81</v>
      </c>
      <c r="E125" s="166" t="s">
        <v>8</v>
      </c>
      <c r="F125" s="166" t="s">
        <v>122</v>
      </c>
      <c r="I125" s="158"/>
      <c r="J125" s="167">
        <f>BK125</f>
        <v>0</v>
      </c>
      <c r="L125" s="155"/>
      <c r="M125" s="160"/>
      <c r="N125" s="161"/>
      <c r="O125" s="161"/>
      <c r="P125" s="162">
        <f>SUM(P126:P136)</f>
        <v>0</v>
      </c>
      <c r="Q125" s="161"/>
      <c r="R125" s="162">
        <f>SUM(R126:R136)</f>
        <v>0</v>
      </c>
      <c r="S125" s="161"/>
      <c r="T125" s="163">
        <f>SUM(T126:T136)</f>
        <v>0</v>
      </c>
      <c r="AR125" s="156" t="s">
        <v>8</v>
      </c>
      <c r="AT125" s="164" t="s">
        <v>81</v>
      </c>
      <c r="AU125" s="164" t="s">
        <v>8</v>
      </c>
      <c r="AY125" s="156" t="s">
        <v>121</v>
      </c>
      <c r="BK125" s="165">
        <f>SUM(BK126:BK136)</f>
        <v>0</v>
      </c>
    </row>
    <row r="126" spans="2:65" s="1" customFormat="1" ht="24" customHeight="1">
      <c r="B126" s="168"/>
      <c r="C126" s="169" t="s">
        <v>8</v>
      </c>
      <c r="D126" s="169" t="s">
        <v>123</v>
      </c>
      <c r="E126" s="170" t="s">
        <v>124</v>
      </c>
      <c r="F126" s="171" t="s">
        <v>125</v>
      </c>
      <c r="G126" s="172" t="s">
        <v>126</v>
      </c>
      <c r="H126" s="173">
        <v>90.93</v>
      </c>
      <c r="I126" s="174"/>
      <c r="J126" s="175">
        <f>ROUND(I126*H126,0)</f>
        <v>0</v>
      </c>
      <c r="K126" s="171" t="s">
        <v>127</v>
      </c>
      <c r="L126" s="33"/>
      <c r="M126" s="176" t="s">
        <v>1</v>
      </c>
      <c r="N126" s="177" t="s">
        <v>47</v>
      </c>
      <c r="O126" s="69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AR126" s="180" t="s">
        <v>128</v>
      </c>
      <c r="AT126" s="180" t="s">
        <v>123</v>
      </c>
      <c r="AU126" s="180" t="s">
        <v>88</v>
      </c>
      <c r="AY126" s="14" t="s">
        <v>121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4" t="s">
        <v>8</v>
      </c>
      <c r="BK126" s="181">
        <f>ROUND(I126*H126,0)</f>
        <v>0</v>
      </c>
      <c r="BL126" s="14" t="s">
        <v>128</v>
      </c>
      <c r="BM126" s="180" t="s">
        <v>129</v>
      </c>
    </row>
    <row r="127" spans="2:65" s="1" customFormat="1" ht="24" customHeight="1">
      <c r="B127" s="168"/>
      <c r="C127" s="169" t="s">
        <v>88</v>
      </c>
      <c r="D127" s="169" t="s">
        <v>123</v>
      </c>
      <c r="E127" s="170" t="s">
        <v>130</v>
      </c>
      <c r="F127" s="171" t="s">
        <v>131</v>
      </c>
      <c r="G127" s="172" t="s">
        <v>132</v>
      </c>
      <c r="H127" s="173">
        <v>60</v>
      </c>
      <c r="I127" s="174"/>
      <c r="J127" s="175">
        <f>ROUND(I127*H127,0)</f>
        <v>0</v>
      </c>
      <c r="K127" s="171" t="s">
        <v>127</v>
      </c>
      <c r="L127" s="33"/>
      <c r="M127" s="176" t="s">
        <v>1</v>
      </c>
      <c r="N127" s="177" t="s">
        <v>47</v>
      </c>
      <c r="O127" s="6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180" t="s">
        <v>128</v>
      </c>
      <c r="AT127" s="180" t="s">
        <v>123</v>
      </c>
      <c r="AU127" s="180" t="s">
        <v>88</v>
      </c>
      <c r="AY127" s="14" t="s">
        <v>121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4" t="s">
        <v>8</v>
      </c>
      <c r="BK127" s="181">
        <f>ROUND(I127*H127,0)</f>
        <v>0</v>
      </c>
      <c r="BL127" s="14" t="s">
        <v>128</v>
      </c>
      <c r="BM127" s="180" t="s">
        <v>133</v>
      </c>
    </row>
    <row r="128" spans="2:65" s="1" customFormat="1" ht="24" customHeight="1">
      <c r="B128" s="168"/>
      <c r="C128" s="169" t="s">
        <v>134</v>
      </c>
      <c r="D128" s="169" t="s">
        <v>123</v>
      </c>
      <c r="E128" s="170" t="s">
        <v>135</v>
      </c>
      <c r="F128" s="171" t="s">
        <v>136</v>
      </c>
      <c r="G128" s="172" t="s">
        <v>137</v>
      </c>
      <c r="H128" s="173">
        <v>3.824</v>
      </c>
      <c r="I128" s="174"/>
      <c r="J128" s="175">
        <f>ROUND(I128*H128,0)</f>
        <v>0</v>
      </c>
      <c r="K128" s="171" t="s">
        <v>127</v>
      </c>
      <c r="L128" s="33"/>
      <c r="M128" s="176" t="s">
        <v>1</v>
      </c>
      <c r="N128" s="177" t="s">
        <v>47</v>
      </c>
      <c r="O128" s="6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80" t="s">
        <v>128</v>
      </c>
      <c r="AT128" s="180" t="s">
        <v>123</v>
      </c>
      <c r="AU128" s="180" t="s">
        <v>88</v>
      </c>
      <c r="AY128" s="14" t="s">
        <v>121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8</v>
      </c>
      <c r="BK128" s="181">
        <f>ROUND(I128*H128,0)</f>
        <v>0</v>
      </c>
      <c r="BL128" s="14" t="s">
        <v>128</v>
      </c>
      <c r="BM128" s="180" t="s">
        <v>138</v>
      </c>
    </row>
    <row r="129" spans="2:65" s="1" customFormat="1" ht="24" customHeight="1">
      <c r="B129" s="168"/>
      <c r="C129" s="169" t="s">
        <v>128</v>
      </c>
      <c r="D129" s="169" t="s">
        <v>123</v>
      </c>
      <c r="E129" s="170" t="s">
        <v>139</v>
      </c>
      <c r="F129" s="171" t="s">
        <v>140</v>
      </c>
      <c r="G129" s="172" t="s">
        <v>137</v>
      </c>
      <c r="H129" s="173">
        <v>3.824</v>
      </c>
      <c r="I129" s="174"/>
      <c r="J129" s="175">
        <f>ROUND(I129*H129,0)</f>
        <v>0</v>
      </c>
      <c r="K129" s="171" t="s">
        <v>127</v>
      </c>
      <c r="L129" s="33"/>
      <c r="M129" s="176" t="s">
        <v>1</v>
      </c>
      <c r="N129" s="177" t="s">
        <v>47</v>
      </c>
      <c r="O129" s="69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AR129" s="180" t="s">
        <v>128</v>
      </c>
      <c r="AT129" s="180" t="s">
        <v>123</v>
      </c>
      <c r="AU129" s="180" t="s">
        <v>88</v>
      </c>
      <c r="AY129" s="14" t="s">
        <v>121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4" t="s">
        <v>8</v>
      </c>
      <c r="BK129" s="181">
        <f>ROUND(I129*H129,0)</f>
        <v>0</v>
      </c>
      <c r="BL129" s="14" t="s">
        <v>128</v>
      </c>
      <c r="BM129" s="180" t="s">
        <v>141</v>
      </c>
    </row>
    <row r="130" spans="2:65" s="1" customFormat="1" ht="24" customHeight="1">
      <c r="B130" s="168"/>
      <c r="C130" s="169" t="s">
        <v>142</v>
      </c>
      <c r="D130" s="169" t="s">
        <v>123</v>
      </c>
      <c r="E130" s="170" t="s">
        <v>143</v>
      </c>
      <c r="F130" s="171" t="s">
        <v>144</v>
      </c>
      <c r="G130" s="172" t="s">
        <v>137</v>
      </c>
      <c r="H130" s="173">
        <v>8.065</v>
      </c>
      <c r="I130" s="174"/>
      <c r="J130" s="175">
        <f>ROUND(I130*H130,0)</f>
        <v>0</v>
      </c>
      <c r="K130" s="171" t="s">
        <v>127</v>
      </c>
      <c r="L130" s="33"/>
      <c r="M130" s="176" t="s">
        <v>1</v>
      </c>
      <c r="N130" s="177" t="s">
        <v>47</v>
      </c>
      <c r="O130" s="6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180" t="s">
        <v>128</v>
      </c>
      <c r="AT130" s="180" t="s">
        <v>123</v>
      </c>
      <c r="AU130" s="180" t="s">
        <v>88</v>
      </c>
      <c r="AY130" s="14" t="s">
        <v>121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8</v>
      </c>
      <c r="BK130" s="181">
        <f>ROUND(I130*H130,0)</f>
        <v>0</v>
      </c>
      <c r="BL130" s="14" t="s">
        <v>128</v>
      </c>
      <c r="BM130" s="180" t="s">
        <v>145</v>
      </c>
    </row>
    <row r="131" spans="2:65" s="1" customFormat="1" ht="24" customHeight="1">
      <c r="B131" s="168"/>
      <c r="C131" s="169" t="s">
        <v>146</v>
      </c>
      <c r="D131" s="169" t="s">
        <v>123</v>
      </c>
      <c r="E131" s="170" t="s">
        <v>147</v>
      </c>
      <c r="F131" s="171" t="s">
        <v>148</v>
      </c>
      <c r="G131" s="172" t="s">
        <v>137</v>
      </c>
      <c r="H131" s="173">
        <v>32.26</v>
      </c>
      <c r="I131" s="174"/>
      <c r="J131" s="175">
        <f>ROUND(I131*H131,0)</f>
        <v>0</v>
      </c>
      <c r="K131" s="171" t="s">
        <v>127</v>
      </c>
      <c r="L131" s="33"/>
      <c r="M131" s="176" t="s">
        <v>1</v>
      </c>
      <c r="N131" s="177" t="s">
        <v>47</v>
      </c>
      <c r="O131" s="6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80" t="s">
        <v>128</v>
      </c>
      <c r="AT131" s="180" t="s">
        <v>123</v>
      </c>
      <c r="AU131" s="180" t="s">
        <v>88</v>
      </c>
      <c r="AY131" s="14" t="s">
        <v>121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4" t="s">
        <v>8</v>
      </c>
      <c r="BK131" s="181">
        <f>ROUND(I131*H131,0)</f>
        <v>0</v>
      </c>
      <c r="BL131" s="14" t="s">
        <v>128</v>
      </c>
      <c r="BM131" s="180" t="s">
        <v>149</v>
      </c>
    </row>
    <row r="132" spans="2:65" s="1" customFormat="1" ht="24" customHeight="1">
      <c r="B132" s="168"/>
      <c r="C132" s="169" t="s">
        <v>150</v>
      </c>
      <c r="D132" s="169" t="s">
        <v>123</v>
      </c>
      <c r="E132" s="170" t="s">
        <v>151</v>
      </c>
      <c r="F132" s="171" t="s">
        <v>152</v>
      </c>
      <c r="G132" s="172" t="s">
        <v>126</v>
      </c>
      <c r="H132" s="173">
        <v>90.93</v>
      </c>
      <c r="I132" s="174"/>
      <c r="J132" s="175">
        <f>ROUND(I132*H132,0)</f>
        <v>0</v>
      </c>
      <c r="K132" s="171" t="s">
        <v>127</v>
      </c>
      <c r="L132" s="33"/>
      <c r="M132" s="176" t="s">
        <v>1</v>
      </c>
      <c r="N132" s="177" t="s">
        <v>47</v>
      </c>
      <c r="O132" s="69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80" t="s">
        <v>128</v>
      </c>
      <c r="AT132" s="180" t="s">
        <v>123</v>
      </c>
      <c r="AU132" s="180" t="s">
        <v>88</v>
      </c>
      <c r="AY132" s="14" t="s">
        <v>121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8</v>
      </c>
      <c r="BK132" s="181">
        <f>ROUND(I132*H132,0)</f>
        <v>0</v>
      </c>
      <c r="BL132" s="14" t="s">
        <v>128</v>
      </c>
      <c r="BM132" s="180" t="s">
        <v>153</v>
      </c>
    </row>
    <row r="133" spans="2:65" s="1" customFormat="1" ht="24" customHeight="1">
      <c r="B133" s="168"/>
      <c r="C133" s="169" t="s">
        <v>154</v>
      </c>
      <c r="D133" s="169" t="s">
        <v>123</v>
      </c>
      <c r="E133" s="170" t="s">
        <v>155</v>
      </c>
      <c r="F133" s="171" t="s">
        <v>156</v>
      </c>
      <c r="G133" s="172" t="s">
        <v>137</v>
      </c>
      <c r="H133" s="173">
        <v>8.065</v>
      </c>
      <c r="I133" s="174"/>
      <c r="J133" s="175">
        <f>ROUND(I133*H133,0)</f>
        <v>0</v>
      </c>
      <c r="K133" s="171" t="s">
        <v>127</v>
      </c>
      <c r="L133" s="33"/>
      <c r="M133" s="176" t="s">
        <v>1</v>
      </c>
      <c r="N133" s="177" t="s">
        <v>47</v>
      </c>
      <c r="O133" s="6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80" t="s">
        <v>128</v>
      </c>
      <c r="AT133" s="180" t="s">
        <v>123</v>
      </c>
      <c r="AU133" s="180" t="s">
        <v>88</v>
      </c>
      <c r="AY133" s="14" t="s">
        <v>121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8</v>
      </c>
      <c r="BK133" s="181">
        <f>ROUND(I133*H133,0)</f>
        <v>0</v>
      </c>
      <c r="BL133" s="14" t="s">
        <v>128</v>
      </c>
      <c r="BM133" s="180" t="s">
        <v>157</v>
      </c>
    </row>
    <row r="134" spans="2:65" s="1" customFormat="1" ht="24" customHeight="1">
      <c r="B134" s="168"/>
      <c r="C134" s="169" t="s">
        <v>158</v>
      </c>
      <c r="D134" s="169" t="s">
        <v>123</v>
      </c>
      <c r="E134" s="170" t="s">
        <v>159</v>
      </c>
      <c r="F134" s="171" t="s">
        <v>160</v>
      </c>
      <c r="G134" s="172" t="s">
        <v>137</v>
      </c>
      <c r="H134" s="173">
        <v>40.325</v>
      </c>
      <c r="I134" s="174"/>
      <c r="J134" s="175">
        <f>ROUND(I134*H134,0)</f>
        <v>0</v>
      </c>
      <c r="K134" s="171" t="s">
        <v>127</v>
      </c>
      <c r="L134" s="33"/>
      <c r="M134" s="176" t="s">
        <v>1</v>
      </c>
      <c r="N134" s="177" t="s">
        <v>47</v>
      </c>
      <c r="O134" s="69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AR134" s="180" t="s">
        <v>128</v>
      </c>
      <c r="AT134" s="180" t="s">
        <v>123</v>
      </c>
      <c r="AU134" s="180" t="s">
        <v>88</v>
      </c>
      <c r="AY134" s="14" t="s">
        <v>121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8</v>
      </c>
      <c r="BK134" s="181">
        <f>ROUND(I134*H134,0)</f>
        <v>0</v>
      </c>
      <c r="BL134" s="14" t="s">
        <v>128</v>
      </c>
      <c r="BM134" s="180" t="s">
        <v>161</v>
      </c>
    </row>
    <row r="135" spans="2:65" s="1" customFormat="1" ht="24" customHeight="1">
      <c r="B135" s="168"/>
      <c r="C135" s="169" t="s">
        <v>26</v>
      </c>
      <c r="D135" s="169" t="s">
        <v>123</v>
      </c>
      <c r="E135" s="170" t="s">
        <v>162</v>
      </c>
      <c r="F135" s="171" t="s">
        <v>163</v>
      </c>
      <c r="G135" s="172" t="s">
        <v>164</v>
      </c>
      <c r="H135" s="173">
        <v>16.13</v>
      </c>
      <c r="I135" s="174"/>
      <c r="J135" s="175">
        <f>ROUND(I135*H135,0)</f>
        <v>0</v>
      </c>
      <c r="K135" s="171" t="s">
        <v>127</v>
      </c>
      <c r="L135" s="33"/>
      <c r="M135" s="176" t="s">
        <v>1</v>
      </c>
      <c r="N135" s="177" t="s">
        <v>47</v>
      </c>
      <c r="O135" s="69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AR135" s="180" t="s">
        <v>128</v>
      </c>
      <c r="AT135" s="180" t="s">
        <v>123</v>
      </c>
      <c r="AU135" s="180" t="s">
        <v>88</v>
      </c>
      <c r="AY135" s="14" t="s">
        <v>121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4" t="s">
        <v>8</v>
      </c>
      <c r="BK135" s="181">
        <f>ROUND(I135*H135,0)</f>
        <v>0</v>
      </c>
      <c r="BL135" s="14" t="s">
        <v>128</v>
      </c>
      <c r="BM135" s="180" t="s">
        <v>165</v>
      </c>
    </row>
    <row r="136" spans="2:65" s="1" customFormat="1" ht="24" customHeight="1">
      <c r="B136" s="168"/>
      <c r="C136" s="169" t="s">
        <v>166</v>
      </c>
      <c r="D136" s="169" t="s">
        <v>123</v>
      </c>
      <c r="E136" s="170" t="s">
        <v>167</v>
      </c>
      <c r="F136" s="171" t="s">
        <v>168</v>
      </c>
      <c r="G136" s="172" t="s">
        <v>169</v>
      </c>
      <c r="H136" s="173">
        <v>24</v>
      </c>
      <c r="I136" s="174"/>
      <c r="J136" s="175">
        <f>ROUND(I136*H136,0)</f>
        <v>0</v>
      </c>
      <c r="K136" s="171" t="s">
        <v>127</v>
      </c>
      <c r="L136" s="33"/>
      <c r="M136" s="176" t="s">
        <v>1</v>
      </c>
      <c r="N136" s="177" t="s">
        <v>47</v>
      </c>
      <c r="O136" s="69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180" t="s">
        <v>128</v>
      </c>
      <c r="AT136" s="180" t="s">
        <v>123</v>
      </c>
      <c r="AU136" s="180" t="s">
        <v>88</v>
      </c>
      <c r="AY136" s="14" t="s">
        <v>121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8</v>
      </c>
      <c r="BK136" s="181">
        <f>ROUND(I136*H136,0)</f>
        <v>0</v>
      </c>
      <c r="BL136" s="14" t="s">
        <v>128</v>
      </c>
      <c r="BM136" s="180" t="s">
        <v>170</v>
      </c>
    </row>
    <row r="137" spans="2:63" s="11" customFormat="1" ht="22.8" customHeight="1">
      <c r="B137" s="155"/>
      <c r="D137" s="156" t="s">
        <v>81</v>
      </c>
      <c r="E137" s="166" t="s">
        <v>88</v>
      </c>
      <c r="F137" s="166" t="s">
        <v>171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SUM(P138:P141)</f>
        <v>0</v>
      </c>
      <c r="Q137" s="161"/>
      <c r="R137" s="162">
        <f>SUM(R138:R141)</f>
        <v>9.26354391</v>
      </c>
      <c r="S137" s="161"/>
      <c r="T137" s="163">
        <f>SUM(T138:T141)</f>
        <v>0</v>
      </c>
      <c r="AR137" s="156" t="s">
        <v>8</v>
      </c>
      <c r="AT137" s="164" t="s">
        <v>81</v>
      </c>
      <c r="AU137" s="164" t="s">
        <v>8</v>
      </c>
      <c r="AY137" s="156" t="s">
        <v>121</v>
      </c>
      <c r="BK137" s="165">
        <f>SUM(BK138:BK141)</f>
        <v>0</v>
      </c>
    </row>
    <row r="138" spans="2:65" s="1" customFormat="1" ht="24" customHeight="1">
      <c r="B138" s="168"/>
      <c r="C138" s="169" t="s">
        <v>172</v>
      </c>
      <c r="D138" s="169" t="s">
        <v>123</v>
      </c>
      <c r="E138" s="170" t="s">
        <v>173</v>
      </c>
      <c r="F138" s="171" t="s">
        <v>174</v>
      </c>
      <c r="G138" s="172" t="s">
        <v>137</v>
      </c>
      <c r="H138" s="173">
        <v>0.425</v>
      </c>
      <c r="I138" s="174"/>
      <c r="J138" s="175">
        <f>ROUND(I138*H138,0)</f>
        <v>0</v>
      </c>
      <c r="K138" s="171" t="s">
        <v>127</v>
      </c>
      <c r="L138" s="33"/>
      <c r="M138" s="176" t="s">
        <v>1</v>
      </c>
      <c r="N138" s="177" t="s">
        <v>47</v>
      </c>
      <c r="O138" s="69"/>
      <c r="P138" s="178">
        <f>O138*H138</f>
        <v>0</v>
      </c>
      <c r="Q138" s="178">
        <v>2.16</v>
      </c>
      <c r="R138" s="178">
        <f>Q138*H138</f>
        <v>0.918</v>
      </c>
      <c r="S138" s="178">
        <v>0</v>
      </c>
      <c r="T138" s="179">
        <f>S138*H138</f>
        <v>0</v>
      </c>
      <c r="AR138" s="180" t="s">
        <v>128</v>
      </c>
      <c r="AT138" s="180" t="s">
        <v>123</v>
      </c>
      <c r="AU138" s="180" t="s">
        <v>88</v>
      </c>
      <c r="AY138" s="14" t="s">
        <v>121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8</v>
      </c>
      <c r="BK138" s="181">
        <f>ROUND(I138*H138,0)</f>
        <v>0</v>
      </c>
      <c r="BL138" s="14" t="s">
        <v>128</v>
      </c>
      <c r="BM138" s="180" t="s">
        <v>175</v>
      </c>
    </row>
    <row r="139" spans="2:65" s="1" customFormat="1" ht="16.5" customHeight="1">
      <c r="B139" s="168"/>
      <c r="C139" s="169" t="s">
        <v>176</v>
      </c>
      <c r="D139" s="169" t="s">
        <v>123</v>
      </c>
      <c r="E139" s="170" t="s">
        <v>177</v>
      </c>
      <c r="F139" s="171" t="s">
        <v>178</v>
      </c>
      <c r="G139" s="172" t="s">
        <v>137</v>
      </c>
      <c r="H139" s="173">
        <v>3.399</v>
      </c>
      <c r="I139" s="174"/>
      <c r="J139" s="175">
        <f>ROUND(I139*H139,0)</f>
        <v>0</v>
      </c>
      <c r="K139" s="171" t="s">
        <v>127</v>
      </c>
      <c r="L139" s="33"/>
      <c r="M139" s="176" t="s">
        <v>1</v>
      </c>
      <c r="N139" s="177" t="s">
        <v>47</v>
      </c>
      <c r="O139" s="69"/>
      <c r="P139" s="178">
        <f>O139*H139</f>
        <v>0</v>
      </c>
      <c r="Q139" s="178">
        <v>2.45329</v>
      </c>
      <c r="R139" s="178">
        <f>Q139*H139</f>
        <v>8.33873271</v>
      </c>
      <c r="S139" s="178">
        <v>0</v>
      </c>
      <c r="T139" s="179">
        <f>S139*H139</f>
        <v>0</v>
      </c>
      <c r="AR139" s="180" t="s">
        <v>128</v>
      </c>
      <c r="AT139" s="180" t="s">
        <v>123</v>
      </c>
      <c r="AU139" s="180" t="s">
        <v>88</v>
      </c>
      <c r="AY139" s="14" t="s">
        <v>121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4" t="s">
        <v>8</v>
      </c>
      <c r="BK139" s="181">
        <f>ROUND(I139*H139,0)</f>
        <v>0</v>
      </c>
      <c r="BL139" s="14" t="s">
        <v>128</v>
      </c>
      <c r="BM139" s="180" t="s">
        <v>179</v>
      </c>
    </row>
    <row r="140" spans="2:65" s="1" customFormat="1" ht="16.5" customHeight="1">
      <c r="B140" s="168"/>
      <c r="C140" s="169" t="s">
        <v>180</v>
      </c>
      <c r="D140" s="169" t="s">
        <v>123</v>
      </c>
      <c r="E140" s="170" t="s">
        <v>181</v>
      </c>
      <c r="F140" s="171" t="s">
        <v>182</v>
      </c>
      <c r="G140" s="172" t="s">
        <v>126</v>
      </c>
      <c r="H140" s="173">
        <v>2.58</v>
      </c>
      <c r="I140" s="174"/>
      <c r="J140" s="175">
        <f>ROUND(I140*H140,0)</f>
        <v>0</v>
      </c>
      <c r="K140" s="171" t="s">
        <v>127</v>
      </c>
      <c r="L140" s="33"/>
      <c r="M140" s="176" t="s">
        <v>1</v>
      </c>
      <c r="N140" s="177" t="s">
        <v>47</v>
      </c>
      <c r="O140" s="69"/>
      <c r="P140" s="178">
        <f>O140*H140</f>
        <v>0</v>
      </c>
      <c r="Q140" s="178">
        <v>0.00264</v>
      </c>
      <c r="R140" s="178">
        <f>Q140*H140</f>
        <v>0.0068112</v>
      </c>
      <c r="S140" s="178">
        <v>0</v>
      </c>
      <c r="T140" s="179">
        <f>S140*H140</f>
        <v>0</v>
      </c>
      <c r="AR140" s="180" t="s">
        <v>128</v>
      </c>
      <c r="AT140" s="180" t="s">
        <v>123</v>
      </c>
      <c r="AU140" s="180" t="s">
        <v>88</v>
      </c>
      <c r="AY140" s="14" t="s">
        <v>121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8</v>
      </c>
      <c r="BK140" s="181">
        <f>ROUND(I140*H140,0)</f>
        <v>0</v>
      </c>
      <c r="BL140" s="14" t="s">
        <v>128</v>
      </c>
      <c r="BM140" s="180" t="s">
        <v>183</v>
      </c>
    </row>
    <row r="141" spans="2:65" s="1" customFormat="1" ht="16.5" customHeight="1">
      <c r="B141" s="168"/>
      <c r="C141" s="169" t="s">
        <v>9</v>
      </c>
      <c r="D141" s="169" t="s">
        <v>123</v>
      </c>
      <c r="E141" s="170" t="s">
        <v>184</v>
      </c>
      <c r="F141" s="171" t="s">
        <v>185</v>
      </c>
      <c r="G141" s="172" t="s">
        <v>126</v>
      </c>
      <c r="H141" s="173">
        <v>2.58</v>
      </c>
      <c r="I141" s="174"/>
      <c r="J141" s="175">
        <f>ROUND(I141*H141,0)</f>
        <v>0</v>
      </c>
      <c r="K141" s="171" t="s">
        <v>127</v>
      </c>
      <c r="L141" s="33"/>
      <c r="M141" s="176" t="s">
        <v>1</v>
      </c>
      <c r="N141" s="177" t="s">
        <v>47</v>
      </c>
      <c r="O141" s="6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180" t="s">
        <v>128</v>
      </c>
      <c r="AT141" s="180" t="s">
        <v>123</v>
      </c>
      <c r="AU141" s="180" t="s">
        <v>88</v>
      </c>
      <c r="AY141" s="14" t="s">
        <v>121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4" t="s">
        <v>8</v>
      </c>
      <c r="BK141" s="181">
        <f>ROUND(I141*H141,0)</f>
        <v>0</v>
      </c>
      <c r="BL141" s="14" t="s">
        <v>128</v>
      </c>
      <c r="BM141" s="180" t="s">
        <v>186</v>
      </c>
    </row>
    <row r="142" spans="2:63" s="11" customFormat="1" ht="22.8" customHeight="1">
      <c r="B142" s="155"/>
      <c r="D142" s="156" t="s">
        <v>81</v>
      </c>
      <c r="E142" s="166" t="s">
        <v>134</v>
      </c>
      <c r="F142" s="166" t="s">
        <v>187</v>
      </c>
      <c r="I142" s="158"/>
      <c r="J142" s="167">
        <f>BK142</f>
        <v>0</v>
      </c>
      <c r="L142" s="155"/>
      <c r="M142" s="160"/>
      <c r="N142" s="161"/>
      <c r="O142" s="161"/>
      <c r="P142" s="162">
        <f>SUM(P143:P165)</f>
        <v>0</v>
      </c>
      <c r="Q142" s="161"/>
      <c r="R142" s="162">
        <f>SUM(R143:R165)</f>
        <v>20.767374</v>
      </c>
      <c r="S142" s="161"/>
      <c r="T142" s="163">
        <f>SUM(T143:T165)</f>
        <v>0</v>
      </c>
      <c r="AR142" s="156" t="s">
        <v>8</v>
      </c>
      <c r="AT142" s="164" t="s">
        <v>81</v>
      </c>
      <c r="AU142" s="164" t="s">
        <v>8</v>
      </c>
      <c r="AY142" s="156" t="s">
        <v>121</v>
      </c>
      <c r="BK142" s="165">
        <f>SUM(BK143:BK165)</f>
        <v>0</v>
      </c>
    </row>
    <row r="143" spans="2:65" s="1" customFormat="1" ht="24" customHeight="1">
      <c r="B143" s="168"/>
      <c r="C143" s="169" t="s">
        <v>188</v>
      </c>
      <c r="D143" s="169" t="s">
        <v>123</v>
      </c>
      <c r="E143" s="170" t="s">
        <v>189</v>
      </c>
      <c r="F143" s="171" t="s">
        <v>190</v>
      </c>
      <c r="G143" s="172" t="s">
        <v>191</v>
      </c>
      <c r="H143" s="173">
        <v>48</v>
      </c>
      <c r="I143" s="174"/>
      <c r="J143" s="175">
        <f>ROUND(I143*H143,0)</f>
        <v>0</v>
      </c>
      <c r="K143" s="171" t="s">
        <v>127</v>
      </c>
      <c r="L143" s="33"/>
      <c r="M143" s="176" t="s">
        <v>1</v>
      </c>
      <c r="N143" s="177" t="s">
        <v>47</v>
      </c>
      <c r="O143" s="69"/>
      <c r="P143" s="178">
        <f>O143*H143</f>
        <v>0</v>
      </c>
      <c r="Q143" s="178">
        <v>0.17489</v>
      </c>
      <c r="R143" s="178">
        <f>Q143*H143</f>
        <v>8.39472</v>
      </c>
      <c r="S143" s="178">
        <v>0</v>
      </c>
      <c r="T143" s="179">
        <f>S143*H143</f>
        <v>0</v>
      </c>
      <c r="AR143" s="180" t="s">
        <v>128</v>
      </c>
      <c r="AT143" s="180" t="s">
        <v>123</v>
      </c>
      <c r="AU143" s="180" t="s">
        <v>88</v>
      </c>
      <c r="AY143" s="14" t="s">
        <v>121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4" t="s">
        <v>8</v>
      </c>
      <c r="BK143" s="181">
        <f>ROUND(I143*H143,0)</f>
        <v>0</v>
      </c>
      <c r="BL143" s="14" t="s">
        <v>128</v>
      </c>
      <c r="BM143" s="180" t="s">
        <v>192</v>
      </c>
    </row>
    <row r="144" spans="2:65" s="1" customFormat="1" ht="24" customHeight="1">
      <c r="B144" s="168"/>
      <c r="C144" s="182" t="s">
        <v>193</v>
      </c>
      <c r="D144" s="182" t="s">
        <v>194</v>
      </c>
      <c r="E144" s="183" t="s">
        <v>195</v>
      </c>
      <c r="F144" s="184" t="s">
        <v>196</v>
      </c>
      <c r="G144" s="185" t="s">
        <v>191</v>
      </c>
      <c r="H144" s="186">
        <v>48</v>
      </c>
      <c r="I144" s="187"/>
      <c r="J144" s="188">
        <f>ROUND(I144*H144,0)</f>
        <v>0</v>
      </c>
      <c r="K144" s="184" t="s">
        <v>127</v>
      </c>
      <c r="L144" s="189"/>
      <c r="M144" s="190" t="s">
        <v>1</v>
      </c>
      <c r="N144" s="191" t="s">
        <v>47</v>
      </c>
      <c r="O144" s="69"/>
      <c r="P144" s="178">
        <f>O144*H144</f>
        <v>0</v>
      </c>
      <c r="Q144" s="178">
        <v>0.0036</v>
      </c>
      <c r="R144" s="178">
        <f>Q144*H144</f>
        <v>0.1728</v>
      </c>
      <c r="S144" s="178">
        <v>0</v>
      </c>
      <c r="T144" s="179">
        <f>S144*H144</f>
        <v>0</v>
      </c>
      <c r="AR144" s="180" t="s">
        <v>154</v>
      </c>
      <c r="AT144" s="180" t="s">
        <v>194</v>
      </c>
      <c r="AU144" s="180" t="s">
        <v>88</v>
      </c>
      <c r="AY144" s="14" t="s">
        <v>121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8</v>
      </c>
      <c r="BK144" s="181">
        <f>ROUND(I144*H144,0)</f>
        <v>0</v>
      </c>
      <c r="BL144" s="14" t="s">
        <v>128</v>
      </c>
      <c r="BM144" s="180" t="s">
        <v>197</v>
      </c>
    </row>
    <row r="145" spans="2:65" s="1" customFormat="1" ht="24" customHeight="1">
      <c r="B145" s="168"/>
      <c r="C145" s="169" t="s">
        <v>198</v>
      </c>
      <c r="D145" s="169" t="s">
        <v>123</v>
      </c>
      <c r="E145" s="170" t="s">
        <v>189</v>
      </c>
      <c r="F145" s="171" t="s">
        <v>190</v>
      </c>
      <c r="G145" s="172" t="s">
        <v>191</v>
      </c>
      <c r="H145" s="173">
        <v>27</v>
      </c>
      <c r="I145" s="174"/>
      <c r="J145" s="175">
        <f>ROUND(I145*H145,0)</f>
        <v>0</v>
      </c>
      <c r="K145" s="171" t="s">
        <v>127</v>
      </c>
      <c r="L145" s="33"/>
      <c r="M145" s="176" t="s">
        <v>1</v>
      </c>
      <c r="N145" s="177" t="s">
        <v>47</v>
      </c>
      <c r="O145" s="69"/>
      <c r="P145" s="178">
        <f>O145*H145</f>
        <v>0</v>
      </c>
      <c r="Q145" s="178">
        <v>0.17489</v>
      </c>
      <c r="R145" s="178">
        <f>Q145*H145</f>
        <v>4.72203</v>
      </c>
      <c r="S145" s="178">
        <v>0</v>
      </c>
      <c r="T145" s="179">
        <f>S145*H145</f>
        <v>0</v>
      </c>
      <c r="AR145" s="180" t="s">
        <v>128</v>
      </c>
      <c r="AT145" s="180" t="s">
        <v>123</v>
      </c>
      <c r="AU145" s="180" t="s">
        <v>88</v>
      </c>
      <c r="AY145" s="14" t="s">
        <v>121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4" t="s">
        <v>8</v>
      </c>
      <c r="BK145" s="181">
        <f>ROUND(I145*H145,0)</f>
        <v>0</v>
      </c>
      <c r="BL145" s="14" t="s">
        <v>128</v>
      </c>
      <c r="BM145" s="180" t="s">
        <v>199</v>
      </c>
    </row>
    <row r="146" spans="2:65" s="1" customFormat="1" ht="36" customHeight="1">
      <c r="B146" s="168"/>
      <c r="C146" s="182" t="s">
        <v>200</v>
      </c>
      <c r="D146" s="182" t="s">
        <v>194</v>
      </c>
      <c r="E146" s="183" t="s">
        <v>201</v>
      </c>
      <c r="F146" s="184" t="s">
        <v>202</v>
      </c>
      <c r="G146" s="185" t="s">
        <v>191</v>
      </c>
      <c r="H146" s="186">
        <v>27</v>
      </c>
      <c r="I146" s="187"/>
      <c r="J146" s="188">
        <f>ROUND(I146*H146,0)</f>
        <v>0</v>
      </c>
      <c r="K146" s="184" t="s">
        <v>127</v>
      </c>
      <c r="L146" s="189"/>
      <c r="M146" s="190" t="s">
        <v>1</v>
      </c>
      <c r="N146" s="191" t="s">
        <v>47</v>
      </c>
      <c r="O146" s="69"/>
      <c r="P146" s="178">
        <f>O146*H146</f>
        <v>0</v>
      </c>
      <c r="Q146" s="178">
        <v>0.0053</v>
      </c>
      <c r="R146" s="178">
        <f>Q146*H146</f>
        <v>0.1431</v>
      </c>
      <c r="S146" s="178">
        <v>0</v>
      </c>
      <c r="T146" s="179">
        <f>S146*H146</f>
        <v>0</v>
      </c>
      <c r="AR146" s="180" t="s">
        <v>154</v>
      </c>
      <c r="AT146" s="180" t="s">
        <v>194</v>
      </c>
      <c r="AU146" s="180" t="s">
        <v>88</v>
      </c>
      <c r="AY146" s="14" t="s">
        <v>121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8</v>
      </c>
      <c r="BK146" s="181">
        <f>ROUND(I146*H146,0)</f>
        <v>0</v>
      </c>
      <c r="BL146" s="14" t="s">
        <v>128</v>
      </c>
      <c r="BM146" s="180" t="s">
        <v>203</v>
      </c>
    </row>
    <row r="147" spans="2:65" s="1" customFormat="1" ht="24" customHeight="1">
      <c r="B147" s="168"/>
      <c r="C147" s="169" t="s">
        <v>204</v>
      </c>
      <c r="D147" s="169" t="s">
        <v>123</v>
      </c>
      <c r="E147" s="170" t="s">
        <v>205</v>
      </c>
      <c r="F147" s="171" t="s">
        <v>206</v>
      </c>
      <c r="G147" s="172" t="s">
        <v>191</v>
      </c>
      <c r="H147" s="173">
        <v>8</v>
      </c>
      <c r="I147" s="174"/>
      <c r="J147" s="175">
        <f>ROUND(I147*H147,0)</f>
        <v>0</v>
      </c>
      <c r="K147" s="171" t="s">
        <v>1</v>
      </c>
      <c r="L147" s="33"/>
      <c r="M147" s="176" t="s">
        <v>1</v>
      </c>
      <c r="N147" s="177" t="s">
        <v>47</v>
      </c>
      <c r="O147" s="69"/>
      <c r="P147" s="178">
        <f>O147*H147</f>
        <v>0</v>
      </c>
      <c r="Q147" s="178">
        <v>0.174888</v>
      </c>
      <c r="R147" s="178">
        <f>Q147*H147</f>
        <v>1.399104</v>
      </c>
      <c r="S147" s="178">
        <v>0</v>
      </c>
      <c r="T147" s="179">
        <f>S147*H147</f>
        <v>0</v>
      </c>
      <c r="AR147" s="180" t="s">
        <v>128</v>
      </c>
      <c r="AT147" s="180" t="s">
        <v>123</v>
      </c>
      <c r="AU147" s="180" t="s">
        <v>88</v>
      </c>
      <c r="AY147" s="14" t="s">
        <v>121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4" t="s">
        <v>8</v>
      </c>
      <c r="BK147" s="181">
        <f>ROUND(I147*H147,0)</f>
        <v>0</v>
      </c>
      <c r="BL147" s="14" t="s">
        <v>128</v>
      </c>
      <c r="BM147" s="180" t="s">
        <v>207</v>
      </c>
    </row>
    <row r="148" spans="2:65" s="1" customFormat="1" ht="24" customHeight="1">
      <c r="B148" s="168"/>
      <c r="C148" s="169" t="s">
        <v>7</v>
      </c>
      <c r="D148" s="169" t="s">
        <v>123</v>
      </c>
      <c r="E148" s="170" t="s">
        <v>208</v>
      </c>
      <c r="F148" s="171" t="s">
        <v>209</v>
      </c>
      <c r="G148" s="172" t="s">
        <v>191</v>
      </c>
      <c r="H148" s="173">
        <v>14</v>
      </c>
      <c r="I148" s="174"/>
      <c r="J148" s="175">
        <f>ROUND(I148*H148,0)</f>
        <v>0</v>
      </c>
      <c r="K148" s="171" t="s">
        <v>127</v>
      </c>
      <c r="L148" s="33"/>
      <c r="M148" s="176" t="s">
        <v>1</v>
      </c>
      <c r="N148" s="177" t="s">
        <v>47</v>
      </c>
      <c r="O148" s="6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80" t="s">
        <v>128</v>
      </c>
      <c r="AT148" s="180" t="s">
        <v>123</v>
      </c>
      <c r="AU148" s="180" t="s">
        <v>88</v>
      </c>
      <c r="AY148" s="14" t="s">
        <v>121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8</v>
      </c>
      <c r="BK148" s="181">
        <f>ROUND(I148*H148,0)</f>
        <v>0</v>
      </c>
      <c r="BL148" s="14" t="s">
        <v>128</v>
      </c>
      <c r="BM148" s="180" t="s">
        <v>210</v>
      </c>
    </row>
    <row r="149" spans="2:65" s="1" customFormat="1" ht="24" customHeight="1">
      <c r="B149" s="168"/>
      <c r="C149" s="182" t="s">
        <v>211</v>
      </c>
      <c r="D149" s="182" t="s">
        <v>194</v>
      </c>
      <c r="E149" s="183" t="s">
        <v>212</v>
      </c>
      <c r="F149" s="184" t="s">
        <v>213</v>
      </c>
      <c r="G149" s="185" t="s">
        <v>191</v>
      </c>
      <c r="H149" s="186">
        <v>14</v>
      </c>
      <c r="I149" s="187"/>
      <c r="J149" s="188">
        <f>ROUND(I149*H149,0)</f>
        <v>0</v>
      </c>
      <c r="K149" s="184" t="s">
        <v>127</v>
      </c>
      <c r="L149" s="189"/>
      <c r="M149" s="190" t="s">
        <v>1</v>
      </c>
      <c r="N149" s="191" t="s">
        <v>47</v>
      </c>
      <c r="O149" s="69"/>
      <c r="P149" s="178">
        <f>O149*H149</f>
        <v>0</v>
      </c>
      <c r="Q149" s="178">
        <v>0.0027</v>
      </c>
      <c r="R149" s="178">
        <f>Q149*H149</f>
        <v>0.0378</v>
      </c>
      <c r="S149" s="178">
        <v>0</v>
      </c>
      <c r="T149" s="179">
        <f>S149*H149</f>
        <v>0</v>
      </c>
      <c r="AR149" s="180" t="s">
        <v>154</v>
      </c>
      <c r="AT149" s="180" t="s">
        <v>194</v>
      </c>
      <c r="AU149" s="180" t="s">
        <v>88</v>
      </c>
      <c r="AY149" s="14" t="s">
        <v>121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4" t="s">
        <v>8</v>
      </c>
      <c r="BK149" s="181">
        <f>ROUND(I149*H149,0)</f>
        <v>0</v>
      </c>
      <c r="BL149" s="14" t="s">
        <v>128</v>
      </c>
      <c r="BM149" s="180" t="s">
        <v>214</v>
      </c>
    </row>
    <row r="150" spans="2:65" s="1" customFormat="1" ht="16.5" customHeight="1">
      <c r="B150" s="168"/>
      <c r="C150" s="182" t="s">
        <v>215</v>
      </c>
      <c r="D150" s="182" t="s">
        <v>194</v>
      </c>
      <c r="E150" s="183" t="s">
        <v>216</v>
      </c>
      <c r="F150" s="184" t="s">
        <v>217</v>
      </c>
      <c r="G150" s="185" t="s">
        <v>191</v>
      </c>
      <c r="H150" s="186">
        <v>14</v>
      </c>
      <c r="I150" s="187"/>
      <c r="J150" s="188">
        <f>ROUND(I150*H150,0)</f>
        <v>0</v>
      </c>
      <c r="K150" s="184" t="s">
        <v>1</v>
      </c>
      <c r="L150" s="189"/>
      <c r="M150" s="190" t="s">
        <v>1</v>
      </c>
      <c r="N150" s="191" t="s">
        <v>47</v>
      </c>
      <c r="O150" s="69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AR150" s="180" t="s">
        <v>154</v>
      </c>
      <c r="AT150" s="180" t="s">
        <v>194</v>
      </c>
      <c r="AU150" s="180" t="s">
        <v>88</v>
      </c>
      <c r="AY150" s="14" t="s">
        <v>121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8</v>
      </c>
      <c r="BK150" s="181">
        <f>ROUND(I150*H150,0)</f>
        <v>0</v>
      </c>
      <c r="BL150" s="14" t="s">
        <v>128</v>
      </c>
      <c r="BM150" s="180" t="s">
        <v>218</v>
      </c>
    </row>
    <row r="151" spans="2:65" s="1" customFormat="1" ht="24" customHeight="1">
      <c r="B151" s="168"/>
      <c r="C151" s="169" t="s">
        <v>219</v>
      </c>
      <c r="D151" s="169" t="s">
        <v>123</v>
      </c>
      <c r="E151" s="170" t="s">
        <v>220</v>
      </c>
      <c r="F151" s="171" t="s">
        <v>221</v>
      </c>
      <c r="G151" s="172" t="s">
        <v>191</v>
      </c>
      <c r="H151" s="173">
        <v>1</v>
      </c>
      <c r="I151" s="174"/>
      <c r="J151" s="175">
        <f>ROUND(I151*H151,0)</f>
        <v>0</v>
      </c>
      <c r="K151" s="171" t="s">
        <v>127</v>
      </c>
      <c r="L151" s="33"/>
      <c r="M151" s="176" t="s">
        <v>1</v>
      </c>
      <c r="N151" s="177" t="s">
        <v>47</v>
      </c>
      <c r="O151" s="69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AR151" s="180" t="s">
        <v>128</v>
      </c>
      <c r="AT151" s="180" t="s">
        <v>123</v>
      </c>
      <c r="AU151" s="180" t="s">
        <v>88</v>
      </c>
      <c r="AY151" s="14" t="s">
        <v>121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4" t="s">
        <v>8</v>
      </c>
      <c r="BK151" s="181">
        <f>ROUND(I151*H151,0)</f>
        <v>0</v>
      </c>
      <c r="BL151" s="14" t="s">
        <v>128</v>
      </c>
      <c r="BM151" s="180" t="s">
        <v>222</v>
      </c>
    </row>
    <row r="152" spans="2:65" s="1" customFormat="1" ht="24" customHeight="1">
      <c r="B152" s="168"/>
      <c r="C152" s="169" t="s">
        <v>223</v>
      </c>
      <c r="D152" s="169" t="s">
        <v>123</v>
      </c>
      <c r="E152" s="170" t="s">
        <v>224</v>
      </c>
      <c r="F152" s="171" t="s">
        <v>225</v>
      </c>
      <c r="G152" s="172" t="s">
        <v>191</v>
      </c>
      <c r="H152" s="173">
        <v>3</v>
      </c>
      <c r="I152" s="174"/>
      <c r="J152" s="175">
        <f>ROUND(I152*H152,0)</f>
        <v>0</v>
      </c>
      <c r="K152" s="171" t="s">
        <v>127</v>
      </c>
      <c r="L152" s="33"/>
      <c r="M152" s="176" t="s">
        <v>1</v>
      </c>
      <c r="N152" s="177" t="s">
        <v>47</v>
      </c>
      <c r="O152" s="69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180" t="s">
        <v>128</v>
      </c>
      <c r="AT152" s="180" t="s">
        <v>123</v>
      </c>
      <c r="AU152" s="180" t="s">
        <v>88</v>
      </c>
      <c r="AY152" s="14" t="s">
        <v>121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8</v>
      </c>
      <c r="BK152" s="181">
        <f>ROUND(I152*H152,0)</f>
        <v>0</v>
      </c>
      <c r="BL152" s="14" t="s">
        <v>128</v>
      </c>
      <c r="BM152" s="180" t="s">
        <v>226</v>
      </c>
    </row>
    <row r="153" spans="2:65" s="1" customFormat="1" ht="24" customHeight="1">
      <c r="B153" s="168"/>
      <c r="C153" s="169" t="s">
        <v>227</v>
      </c>
      <c r="D153" s="169" t="s">
        <v>123</v>
      </c>
      <c r="E153" s="170" t="s">
        <v>228</v>
      </c>
      <c r="F153" s="171" t="s">
        <v>229</v>
      </c>
      <c r="G153" s="172" t="s">
        <v>191</v>
      </c>
      <c r="H153" s="173">
        <v>1</v>
      </c>
      <c r="I153" s="174"/>
      <c r="J153" s="175">
        <f>ROUND(I153*H153,0)</f>
        <v>0</v>
      </c>
      <c r="K153" s="171" t="s">
        <v>127</v>
      </c>
      <c r="L153" s="33"/>
      <c r="M153" s="176" t="s">
        <v>1</v>
      </c>
      <c r="N153" s="177" t="s">
        <v>47</v>
      </c>
      <c r="O153" s="69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180" t="s">
        <v>128</v>
      </c>
      <c r="AT153" s="180" t="s">
        <v>123</v>
      </c>
      <c r="AU153" s="180" t="s">
        <v>88</v>
      </c>
      <c r="AY153" s="14" t="s">
        <v>121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4" t="s">
        <v>8</v>
      </c>
      <c r="BK153" s="181">
        <f>ROUND(I153*H153,0)</f>
        <v>0</v>
      </c>
      <c r="BL153" s="14" t="s">
        <v>128</v>
      </c>
      <c r="BM153" s="180" t="s">
        <v>230</v>
      </c>
    </row>
    <row r="154" spans="2:65" s="1" customFormat="1" ht="24" customHeight="1">
      <c r="B154" s="168"/>
      <c r="C154" s="169" t="s">
        <v>231</v>
      </c>
      <c r="D154" s="169" t="s">
        <v>123</v>
      </c>
      <c r="E154" s="170" t="s">
        <v>232</v>
      </c>
      <c r="F154" s="171" t="s">
        <v>233</v>
      </c>
      <c r="G154" s="172" t="s">
        <v>191</v>
      </c>
      <c r="H154" s="173">
        <v>76</v>
      </c>
      <c r="I154" s="174"/>
      <c r="J154" s="175">
        <f>ROUND(I154*H154,0)</f>
        <v>0</v>
      </c>
      <c r="K154" s="171" t="s">
        <v>127</v>
      </c>
      <c r="L154" s="33"/>
      <c r="M154" s="176" t="s">
        <v>1</v>
      </c>
      <c r="N154" s="177" t="s">
        <v>47</v>
      </c>
      <c r="O154" s="69"/>
      <c r="P154" s="178">
        <f>O154*H154</f>
        <v>0</v>
      </c>
      <c r="Q154" s="178">
        <v>0.0004</v>
      </c>
      <c r="R154" s="178">
        <f>Q154*H154</f>
        <v>0.0304</v>
      </c>
      <c r="S154" s="178">
        <v>0</v>
      </c>
      <c r="T154" s="179">
        <f>S154*H154</f>
        <v>0</v>
      </c>
      <c r="AR154" s="180" t="s">
        <v>128</v>
      </c>
      <c r="AT154" s="180" t="s">
        <v>123</v>
      </c>
      <c r="AU154" s="180" t="s">
        <v>88</v>
      </c>
      <c r="AY154" s="14" t="s">
        <v>121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4" t="s">
        <v>8</v>
      </c>
      <c r="BK154" s="181">
        <f>ROUND(I154*H154,0)</f>
        <v>0</v>
      </c>
      <c r="BL154" s="14" t="s">
        <v>128</v>
      </c>
      <c r="BM154" s="180" t="s">
        <v>234</v>
      </c>
    </row>
    <row r="155" spans="2:65" s="1" customFormat="1" ht="24" customHeight="1">
      <c r="B155" s="168"/>
      <c r="C155" s="182" t="s">
        <v>235</v>
      </c>
      <c r="D155" s="182" t="s">
        <v>194</v>
      </c>
      <c r="E155" s="183" t="s">
        <v>236</v>
      </c>
      <c r="F155" s="184" t="s">
        <v>237</v>
      </c>
      <c r="G155" s="185" t="s">
        <v>191</v>
      </c>
      <c r="H155" s="186">
        <v>49</v>
      </c>
      <c r="I155" s="187"/>
      <c r="J155" s="188">
        <f>ROUND(I155*H155,0)</f>
        <v>0</v>
      </c>
      <c r="K155" s="184" t="s">
        <v>1</v>
      </c>
      <c r="L155" s="189"/>
      <c r="M155" s="190" t="s">
        <v>1</v>
      </c>
      <c r="N155" s="191" t="s">
        <v>47</v>
      </c>
      <c r="O155" s="69"/>
      <c r="P155" s="178">
        <f>O155*H155</f>
        <v>0</v>
      </c>
      <c r="Q155" s="178">
        <v>0.074</v>
      </c>
      <c r="R155" s="178">
        <f>Q155*H155</f>
        <v>3.626</v>
      </c>
      <c r="S155" s="178">
        <v>0</v>
      </c>
      <c r="T155" s="179">
        <f>S155*H155</f>
        <v>0</v>
      </c>
      <c r="AR155" s="180" t="s">
        <v>154</v>
      </c>
      <c r="AT155" s="180" t="s">
        <v>194</v>
      </c>
      <c r="AU155" s="180" t="s">
        <v>88</v>
      </c>
      <c r="AY155" s="14" t="s">
        <v>121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8</v>
      </c>
      <c r="BK155" s="181">
        <f>ROUND(I155*H155,0)</f>
        <v>0</v>
      </c>
      <c r="BL155" s="14" t="s">
        <v>128</v>
      </c>
      <c r="BM155" s="180" t="s">
        <v>238</v>
      </c>
    </row>
    <row r="156" spans="2:65" s="1" customFormat="1" ht="24" customHeight="1">
      <c r="B156" s="168"/>
      <c r="C156" s="182" t="s">
        <v>239</v>
      </c>
      <c r="D156" s="182" t="s">
        <v>194</v>
      </c>
      <c r="E156" s="183" t="s">
        <v>240</v>
      </c>
      <c r="F156" s="184" t="s">
        <v>241</v>
      </c>
      <c r="G156" s="185" t="s">
        <v>191</v>
      </c>
      <c r="H156" s="186">
        <v>27</v>
      </c>
      <c r="I156" s="187"/>
      <c r="J156" s="188">
        <f>ROUND(I156*H156,0)</f>
        <v>0</v>
      </c>
      <c r="K156" s="184" t="s">
        <v>1</v>
      </c>
      <c r="L156" s="189"/>
      <c r="M156" s="190" t="s">
        <v>1</v>
      </c>
      <c r="N156" s="191" t="s">
        <v>47</v>
      </c>
      <c r="O156" s="69"/>
      <c r="P156" s="178">
        <f>O156*H156</f>
        <v>0</v>
      </c>
      <c r="Q156" s="178">
        <v>0.06</v>
      </c>
      <c r="R156" s="178">
        <f>Q156*H156</f>
        <v>1.6199999999999999</v>
      </c>
      <c r="S156" s="178">
        <v>0</v>
      </c>
      <c r="T156" s="179">
        <f>S156*H156</f>
        <v>0</v>
      </c>
      <c r="AR156" s="180" t="s">
        <v>154</v>
      </c>
      <c r="AT156" s="180" t="s">
        <v>194</v>
      </c>
      <c r="AU156" s="180" t="s">
        <v>88</v>
      </c>
      <c r="AY156" s="14" t="s">
        <v>121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8</v>
      </c>
      <c r="BK156" s="181">
        <f>ROUND(I156*H156,0)</f>
        <v>0</v>
      </c>
      <c r="BL156" s="14" t="s">
        <v>128</v>
      </c>
      <c r="BM156" s="180" t="s">
        <v>242</v>
      </c>
    </row>
    <row r="157" spans="2:65" s="1" customFormat="1" ht="24" customHeight="1">
      <c r="B157" s="168"/>
      <c r="C157" s="169" t="s">
        <v>243</v>
      </c>
      <c r="D157" s="169" t="s">
        <v>123</v>
      </c>
      <c r="E157" s="170" t="s">
        <v>244</v>
      </c>
      <c r="F157" s="171" t="s">
        <v>245</v>
      </c>
      <c r="G157" s="172" t="s">
        <v>132</v>
      </c>
      <c r="H157" s="173">
        <v>67.8</v>
      </c>
      <c r="I157" s="174"/>
      <c r="J157" s="175">
        <f>ROUND(I157*H157,0)</f>
        <v>0</v>
      </c>
      <c r="K157" s="171" t="s">
        <v>127</v>
      </c>
      <c r="L157" s="33"/>
      <c r="M157" s="176" t="s">
        <v>1</v>
      </c>
      <c r="N157" s="177" t="s">
        <v>47</v>
      </c>
      <c r="O157" s="69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AR157" s="180" t="s">
        <v>128</v>
      </c>
      <c r="AT157" s="180" t="s">
        <v>123</v>
      </c>
      <c r="AU157" s="180" t="s">
        <v>88</v>
      </c>
      <c r="AY157" s="14" t="s">
        <v>121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4" t="s">
        <v>8</v>
      </c>
      <c r="BK157" s="181">
        <f>ROUND(I157*H157,0)</f>
        <v>0</v>
      </c>
      <c r="BL157" s="14" t="s">
        <v>128</v>
      </c>
      <c r="BM157" s="180" t="s">
        <v>246</v>
      </c>
    </row>
    <row r="158" spans="2:65" s="1" customFormat="1" ht="36" customHeight="1">
      <c r="B158" s="168"/>
      <c r="C158" s="182" t="s">
        <v>247</v>
      </c>
      <c r="D158" s="182" t="s">
        <v>194</v>
      </c>
      <c r="E158" s="183" t="s">
        <v>248</v>
      </c>
      <c r="F158" s="184" t="s">
        <v>249</v>
      </c>
      <c r="G158" s="185" t="s">
        <v>191</v>
      </c>
      <c r="H158" s="186">
        <v>27</v>
      </c>
      <c r="I158" s="187"/>
      <c r="J158" s="188">
        <f>ROUND(I158*H158,0)</f>
        <v>0</v>
      </c>
      <c r="K158" s="184" t="s">
        <v>127</v>
      </c>
      <c r="L158" s="189"/>
      <c r="M158" s="190" t="s">
        <v>1</v>
      </c>
      <c r="N158" s="191" t="s">
        <v>47</v>
      </c>
      <c r="O158" s="69"/>
      <c r="P158" s="178">
        <f>O158*H158</f>
        <v>0</v>
      </c>
      <c r="Q158" s="178">
        <v>0.0138</v>
      </c>
      <c r="R158" s="178">
        <f>Q158*H158</f>
        <v>0.3726</v>
      </c>
      <c r="S158" s="178">
        <v>0</v>
      </c>
      <c r="T158" s="179">
        <f>S158*H158</f>
        <v>0</v>
      </c>
      <c r="AR158" s="180" t="s">
        <v>154</v>
      </c>
      <c r="AT158" s="180" t="s">
        <v>194</v>
      </c>
      <c r="AU158" s="180" t="s">
        <v>88</v>
      </c>
      <c r="AY158" s="14" t="s">
        <v>121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8</v>
      </c>
      <c r="BK158" s="181">
        <f>ROUND(I158*H158,0)</f>
        <v>0</v>
      </c>
      <c r="BL158" s="14" t="s">
        <v>128</v>
      </c>
      <c r="BM158" s="180" t="s">
        <v>250</v>
      </c>
    </row>
    <row r="159" spans="2:65" s="1" customFormat="1" ht="24" customHeight="1">
      <c r="B159" s="168"/>
      <c r="C159" s="169" t="s">
        <v>251</v>
      </c>
      <c r="D159" s="169" t="s">
        <v>123</v>
      </c>
      <c r="E159" s="170" t="s">
        <v>252</v>
      </c>
      <c r="F159" s="171" t="s">
        <v>253</v>
      </c>
      <c r="G159" s="172" t="s">
        <v>132</v>
      </c>
      <c r="H159" s="173">
        <v>149.574</v>
      </c>
      <c r="I159" s="174"/>
      <c r="J159" s="175">
        <f>ROUND(I159*H159,0)</f>
        <v>0</v>
      </c>
      <c r="K159" s="171" t="s">
        <v>127</v>
      </c>
      <c r="L159" s="33"/>
      <c r="M159" s="176" t="s">
        <v>1</v>
      </c>
      <c r="N159" s="177" t="s">
        <v>47</v>
      </c>
      <c r="O159" s="69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AR159" s="180" t="s">
        <v>128</v>
      </c>
      <c r="AT159" s="180" t="s">
        <v>123</v>
      </c>
      <c r="AU159" s="180" t="s">
        <v>88</v>
      </c>
      <c r="AY159" s="14" t="s">
        <v>121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4" t="s">
        <v>8</v>
      </c>
      <c r="BK159" s="181">
        <f>ROUND(I159*H159,0)</f>
        <v>0</v>
      </c>
      <c r="BL159" s="14" t="s">
        <v>128</v>
      </c>
      <c r="BM159" s="180" t="s">
        <v>254</v>
      </c>
    </row>
    <row r="160" spans="2:65" s="1" customFormat="1" ht="24" customHeight="1">
      <c r="B160" s="168"/>
      <c r="C160" s="182" t="s">
        <v>255</v>
      </c>
      <c r="D160" s="182" t="s">
        <v>194</v>
      </c>
      <c r="E160" s="183" t="s">
        <v>256</v>
      </c>
      <c r="F160" s="184" t="s">
        <v>257</v>
      </c>
      <c r="G160" s="185" t="s">
        <v>132</v>
      </c>
      <c r="H160" s="186">
        <v>150</v>
      </c>
      <c r="I160" s="187"/>
      <c r="J160" s="188">
        <f>ROUND(I160*H160,0)</f>
        <v>0</v>
      </c>
      <c r="K160" s="184" t="s">
        <v>127</v>
      </c>
      <c r="L160" s="189"/>
      <c r="M160" s="190" t="s">
        <v>1</v>
      </c>
      <c r="N160" s="191" t="s">
        <v>47</v>
      </c>
      <c r="O160" s="69"/>
      <c r="P160" s="178">
        <f>O160*H160</f>
        <v>0</v>
      </c>
      <c r="Q160" s="178">
        <v>0.0015</v>
      </c>
      <c r="R160" s="178">
        <f>Q160*H160</f>
        <v>0.225</v>
      </c>
      <c r="S160" s="178">
        <v>0</v>
      </c>
      <c r="T160" s="179">
        <f>S160*H160</f>
        <v>0</v>
      </c>
      <c r="AR160" s="180" t="s">
        <v>154</v>
      </c>
      <c r="AT160" s="180" t="s">
        <v>194</v>
      </c>
      <c r="AU160" s="180" t="s">
        <v>88</v>
      </c>
      <c r="AY160" s="14" t="s">
        <v>121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8</v>
      </c>
      <c r="BK160" s="181">
        <f>ROUND(I160*H160,0)</f>
        <v>0</v>
      </c>
      <c r="BL160" s="14" t="s">
        <v>128</v>
      </c>
      <c r="BM160" s="180" t="s">
        <v>258</v>
      </c>
    </row>
    <row r="161" spans="2:65" s="1" customFormat="1" ht="16.5" customHeight="1">
      <c r="B161" s="168"/>
      <c r="C161" s="182" t="s">
        <v>259</v>
      </c>
      <c r="D161" s="182" t="s">
        <v>194</v>
      </c>
      <c r="E161" s="183" t="s">
        <v>260</v>
      </c>
      <c r="F161" s="184" t="s">
        <v>261</v>
      </c>
      <c r="G161" s="185" t="s">
        <v>132</v>
      </c>
      <c r="H161" s="186">
        <v>150</v>
      </c>
      <c r="I161" s="187"/>
      <c r="J161" s="188">
        <f>ROUND(I161*H161,0)</f>
        <v>0</v>
      </c>
      <c r="K161" s="184" t="s">
        <v>127</v>
      </c>
      <c r="L161" s="189"/>
      <c r="M161" s="190" t="s">
        <v>1</v>
      </c>
      <c r="N161" s="191" t="s">
        <v>47</v>
      </c>
      <c r="O161" s="69"/>
      <c r="P161" s="178">
        <f>O161*H161</f>
        <v>0</v>
      </c>
      <c r="Q161" s="178">
        <v>2E-05</v>
      </c>
      <c r="R161" s="178">
        <f>Q161*H161</f>
        <v>0.003</v>
      </c>
      <c r="S161" s="178">
        <v>0</v>
      </c>
      <c r="T161" s="179">
        <f>S161*H161</f>
        <v>0</v>
      </c>
      <c r="AR161" s="180" t="s">
        <v>154</v>
      </c>
      <c r="AT161" s="180" t="s">
        <v>194</v>
      </c>
      <c r="AU161" s="180" t="s">
        <v>88</v>
      </c>
      <c r="AY161" s="14" t="s">
        <v>121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4" t="s">
        <v>8</v>
      </c>
      <c r="BK161" s="181">
        <f>ROUND(I161*H161,0)</f>
        <v>0</v>
      </c>
      <c r="BL161" s="14" t="s">
        <v>128</v>
      </c>
      <c r="BM161" s="180" t="s">
        <v>262</v>
      </c>
    </row>
    <row r="162" spans="2:65" s="1" customFormat="1" ht="24" customHeight="1">
      <c r="B162" s="168"/>
      <c r="C162" s="169" t="s">
        <v>263</v>
      </c>
      <c r="D162" s="169" t="s">
        <v>123</v>
      </c>
      <c r="E162" s="170" t="s">
        <v>264</v>
      </c>
      <c r="F162" s="171" t="s">
        <v>265</v>
      </c>
      <c r="G162" s="172" t="s">
        <v>132</v>
      </c>
      <c r="H162" s="173">
        <v>448.722</v>
      </c>
      <c r="I162" s="174"/>
      <c r="J162" s="175">
        <f>ROUND(I162*H162,0)</f>
        <v>0</v>
      </c>
      <c r="K162" s="171" t="s">
        <v>127</v>
      </c>
      <c r="L162" s="33"/>
      <c r="M162" s="176" t="s">
        <v>1</v>
      </c>
      <c r="N162" s="177" t="s">
        <v>47</v>
      </c>
      <c r="O162" s="69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AR162" s="180" t="s">
        <v>128</v>
      </c>
      <c r="AT162" s="180" t="s">
        <v>123</v>
      </c>
      <c r="AU162" s="180" t="s">
        <v>88</v>
      </c>
      <c r="AY162" s="14" t="s">
        <v>121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8</v>
      </c>
      <c r="BK162" s="181">
        <f>ROUND(I162*H162,0)</f>
        <v>0</v>
      </c>
      <c r="BL162" s="14" t="s">
        <v>128</v>
      </c>
      <c r="BM162" s="180" t="s">
        <v>266</v>
      </c>
    </row>
    <row r="163" spans="2:65" s="1" customFormat="1" ht="16.5" customHeight="1">
      <c r="B163" s="168"/>
      <c r="C163" s="182" t="s">
        <v>267</v>
      </c>
      <c r="D163" s="182" t="s">
        <v>194</v>
      </c>
      <c r="E163" s="183" t="s">
        <v>268</v>
      </c>
      <c r="F163" s="184" t="s">
        <v>269</v>
      </c>
      <c r="G163" s="185" t="s">
        <v>132</v>
      </c>
      <c r="H163" s="186">
        <v>468</v>
      </c>
      <c r="I163" s="187"/>
      <c r="J163" s="188">
        <f>ROUND(I163*H163,0)</f>
        <v>0</v>
      </c>
      <c r="K163" s="184" t="s">
        <v>127</v>
      </c>
      <c r="L163" s="189"/>
      <c r="M163" s="190" t="s">
        <v>1</v>
      </c>
      <c r="N163" s="191" t="s">
        <v>47</v>
      </c>
      <c r="O163" s="69"/>
      <c r="P163" s="178">
        <f>O163*H163</f>
        <v>0</v>
      </c>
      <c r="Q163" s="178">
        <v>4E-05</v>
      </c>
      <c r="R163" s="178">
        <f>Q163*H163</f>
        <v>0.01872</v>
      </c>
      <c r="S163" s="178">
        <v>0</v>
      </c>
      <c r="T163" s="179">
        <f>S163*H163</f>
        <v>0</v>
      </c>
      <c r="AR163" s="180" t="s">
        <v>154</v>
      </c>
      <c r="AT163" s="180" t="s">
        <v>194</v>
      </c>
      <c r="AU163" s="180" t="s">
        <v>88</v>
      </c>
      <c r="AY163" s="14" t="s">
        <v>121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4" t="s">
        <v>8</v>
      </c>
      <c r="BK163" s="181">
        <f>ROUND(I163*H163,0)</f>
        <v>0</v>
      </c>
      <c r="BL163" s="14" t="s">
        <v>128</v>
      </c>
      <c r="BM163" s="180" t="s">
        <v>270</v>
      </c>
    </row>
    <row r="164" spans="2:65" s="1" customFormat="1" ht="16.5" customHeight="1">
      <c r="B164" s="168"/>
      <c r="C164" s="182" t="s">
        <v>271</v>
      </c>
      <c r="D164" s="182" t="s">
        <v>194</v>
      </c>
      <c r="E164" s="183" t="s">
        <v>272</v>
      </c>
      <c r="F164" s="184" t="s">
        <v>273</v>
      </c>
      <c r="G164" s="185" t="s">
        <v>191</v>
      </c>
      <c r="H164" s="186">
        <v>21</v>
      </c>
      <c r="I164" s="187"/>
      <c r="J164" s="188">
        <f>ROUND(I164*H164,0)</f>
        <v>0</v>
      </c>
      <c r="K164" s="184" t="s">
        <v>1</v>
      </c>
      <c r="L164" s="189"/>
      <c r="M164" s="190" t="s">
        <v>1</v>
      </c>
      <c r="N164" s="191" t="s">
        <v>47</v>
      </c>
      <c r="O164" s="69"/>
      <c r="P164" s="178">
        <f>O164*H164</f>
        <v>0</v>
      </c>
      <c r="Q164" s="178">
        <v>0.0001</v>
      </c>
      <c r="R164" s="178">
        <f>Q164*H164</f>
        <v>0.0021000000000000003</v>
      </c>
      <c r="S164" s="178">
        <v>0</v>
      </c>
      <c r="T164" s="179">
        <f>S164*H164</f>
        <v>0</v>
      </c>
      <c r="AR164" s="180" t="s">
        <v>154</v>
      </c>
      <c r="AT164" s="180" t="s">
        <v>194</v>
      </c>
      <c r="AU164" s="180" t="s">
        <v>88</v>
      </c>
      <c r="AY164" s="14" t="s">
        <v>121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8</v>
      </c>
      <c r="BK164" s="181">
        <f>ROUND(I164*H164,0)</f>
        <v>0</v>
      </c>
      <c r="BL164" s="14" t="s">
        <v>128</v>
      </c>
      <c r="BM164" s="180" t="s">
        <v>274</v>
      </c>
    </row>
    <row r="165" spans="2:65" s="1" customFormat="1" ht="16.5" customHeight="1">
      <c r="B165" s="168"/>
      <c r="C165" s="182" t="s">
        <v>275</v>
      </c>
      <c r="D165" s="182" t="s">
        <v>194</v>
      </c>
      <c r="E165" s="183" t="s">
        <v>276</v>
      </c>
      <c r="F165" s="184" t="s">
        <v>277</v>
      </c>
      <c r="G165" s="185" t="s">
        <v>278</v>
      </c>
      <c r="H165" s="186">
        <v>16</v>
      </c>
      <c r="I165" s="187"/>
      <c r="J165" s="188">
        <f>ROUND(I165*H165,0)</f>
        <v>0</v>
      </c>
      <c r="K165" s="184" t="s">
        <v>1</v>
      </c>
      <c r="L165" s="189"/>
      <c r="M165" s="190" t="s">
        <v>1</v>
      </c>
      <c r="N165" s="191" t="s">
        <v>47</v>
      </c>
      <c r="O165" s="69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AR165" s="180" t="s">
        <v>154</v>
      </c>
      <c r="AT165" s="180" t="s">
        <v>194</v>
      </c>
      <c r="AU165" s="180" t="s">
        <v>88</v>
      </c>
      <c r="AY165" s="14" t="s">
        <v>121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4" t="s">
        <v>8</v>
      </c>
      <c r="BK165" s="181">
        <f>ROUND(I165*H165,0)</f>
        <v>0</v>
      </c>
      <c r="BL165" s="14" t="s">
        <v>128</v>
      </c>
      <c r="BM165" s="180" t="s">
        <v>279</v>
      </c>
    </row>
    <row r="166" spans="2:63" s="11" customFormat="1" ht="22.8" customHeight="1">
      <c r="B166" s="155"/>
      <c r="D166" s="156" t="s">
        <v>81</v>
      </c>
      <c r="E166" s="166" t="s">
        <v>158</v>
      </c>
      <c r="F166" s="166" t="s">
        <v>280</v>
      </c>
      <c r="I166" s="158"/>
      <c r="J166" s="167">
        <f>BK166</f>
        <v>0</v>
      </c>
      <c r="L166" s="155"/>
      <c r="M166" s="160"/>
      <c r="N166" s="161"/>
      <c r="O166" s="161"/>
      <c r="P166" s="162">
        <f>SUM(P167:P171)</f>
        <v>0</v>
      </c>
      <c r="Q166" s="161"/>
      <c r="R166" s="162">
        <f>SUM(R167:R171)</f>
        <v>0</v>
      </c>
      <c r="S166" s="161"/>
      <c r="T166" s="163">
        <f>SUM(T167:T171)</f>
        <v>7.37180052</v>
      </c>
      <c r="AR166" s="156" t="s">
        <v>8</v>
      </c>
      <c r="AT166" s="164" t="s">
        <v>81</v>
      </c>
      <c r="AU166" s="164" t="s">
        <v>8</v>
      </c>
      <c r="AY166" s="156" t="s">
        <v>121</v>
      </c>
      <c r="BK166" s="165">
        <f>SUM(BK167:BK171)</f>
        <v>0</v>
      </c>
    </row>
    <row r="167" spans="2:65" s="1" customFormat="1" ht="24" customHeight="1">
      <c r="B167" s="168"/>
      <c r="C167" s="169" t="s">
        <v>281</v>
      </c>
      <c r="D167" s="169" t="s">
        <v>123</v>
      </c>
      <c r="E167" s="170" t="s">
        <v>282</v>
      </c>
      <c r="F167" s="171" t="s">
        <v>283</v>
      </c>
      <c r="G167" s="172" t="s">
        <v>191</v>
      </c>
      <c r="H167" s="173">
        <v>92</v>
      </c>
      <c r="I167" s="174"/>
      <c r="J167" s="175">
        <f>ROUND(I167*H167,0)</f>
        <v>0</v>
      </c>
      <c r="K167" s="171" t="s">
        <v>127</v>
      </c>
      <c r="L167" s="33"/>
      <c r="M167" s="176" t="s">
        <v>1</v>
      </c>
      <c r="N167" s="177" t="s">
        <v>47</v>
      </c>
      <c r="O167" s="69"/>
      <c r="P167" s="178">
        <f>O167*H167</f>
        <v>0</v>
      </c>
      <c r="Q167" s="178">
        <v>0</v>
      </c>
      <c r="R167" s="178">
        <f>Q167*H167</f>
        <v>0</v>
      </c>
      <c r="S167" s="178">
        <v>0.0657</v>
      </c>
      <c r="T167" s="179">
        <f>S167*H167</f>
        <v>6.0443999999999996</v>
      </c>
      <c r="AR167" s="180" t="s">
        <v>128</v>
      </c>
      <c r="AT167" s="180" t="s">
        <v>123</v>
      </c>
      <c r="AU167" s="180" t="s">
        <v>88</v>
      </c>
      <c r="AY167" s="14" t="s">
        <v>121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4" t="s">
        <v>8</v>
      </c>
      <c r="BK167" s="181">
        <f>ROUND(I167*H167,0)</f>
        <v>0</v>
      </c>
      <c r="BL167" s="14" t="s">
        <v>128</v>
      </c>
      <c r="BM167" s="180" t="s">
        <v>284</v>
      </c>
    </row>
    <row r="168" spans="2:65" s="1" customFormat="1" ht="24" customHeight="1">
      <c r="B168" s="168"/>
      <c r="C168" s="169" t="s">
        <v>285</v>
      </c>
      <c r="D168" s="169" t="s">
        <v>123</v>
      </c>
      <c r="E168" s="170" t="s">
        <v>286</v>
      </c>
      <c r="F168" s="171" t="s">
        <v>287</v>
      </c>
      <c r="G168" s="172" t="s">
        <v>132</v>
      </c>
      <c r="H168" s="173">
        <v>217.374</v>
      </c>
      <c r="I168" s="174"/>
      <c r="J168" s="175">
        <f>ROUND(I168*H168,0)</f>
        <v>0</v>
      </c>
      <c r="K168" s="171" t="s">
        <v>127</v>
      </c>
      <c r="L168" s="33"/>
      <c r="M168" s="176" t="s">
        <v>1</v>
      </c>
      <c r="N168" s="177" t="s">
        <v>47</v>
      </c>
      <c r="O168" s="69"/>
      <c r="P168" s="178">
        <f>O168*H168</f>
        <v>0</v>
      </c>
      <c r="Q168" s="178">
        <v>0</v>
      </c>
      <c r="R168" s="178">
        <f>Q168*H168</f>
        <v>0</v>
      </c>
      <c r="S168" s="178">
        <v>0.00198</v>
      </c>
      <c r="T168" s="179">
        <f>S168*H168</f>
        <v>0.43040052</v>
      </c>
      <c r="AR168" s="180" t="s">
        <v>128</v>
      </c>
      <c r="AT168" s="180" t="s">
        <v>123</v>
      </c>
      <c r="AU168" s="180" t="s">
        <v>88</v>
      </c>
      <c r="AY168" s="14" t="s">
        <v>121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4" t="s">
        <v>8</v>
      </c>
      <c r="BK168" s="181">
        <f>ROUND(I168*H168,0)</f>
        <v>0</v>
      </c>
      <c r="BL168" s="14" t="s">
        <v>128</v>
      </c>
      <c r="BM168" s="180" t="s">
        <v>288</v>
      </c>
    </row>
    <row r="169" spans="2:65" s="1" customFormat="1" ht="16.5" customHeight="1">
      <c r="B169" s="168"/>
      <c r="C169" s="169" t="s">
        <v>289</v>
      </c>
      <c r="D169" s="169" t="s">
        <v>123</v>
      </c>
      <c r="E169" s="170" t="s">
        <v>290</v>
      </c>
      <c r="F169" s="171" t="s">
        <v>291</v>
      </c>
      <c r="G169" s="172" t="s">
        <v>191</v>
      </c>
      <c r="H169" s="173">
        <v>1</v>
      </c>
      <c r="I169" s="174"/>
      <c r="J169" s="175">
        <f>ROUND(I169*H169,0)</f>
        <v>0</v>
      </c>
      <c r="K169" s="171" t="s">
        <v>127</v>
      </c>
      <c r="L169" s="33"/>
      <c r="M169" s="176" t="s">
        <v>1</v>
      </c>
      <c r="N169" s="177" t="s">
        <v>47</v>
      </c>
      <c r="O169" s="69"/>
      <c r="P169" s="178">
        <f>O169*H169</f>
        <v>0</v>
      </c>
      <c r="Q169" s="178">
        <v>0</v>
      </c>
      <c r="R169" s="178">
        <f>Q169*H169</f>
        <v>0</v>
      </c>
      <c r="S169" s="178">
        <v>0.192</v>
      </c>
      <c r="T169" s="179">
        <f>S169*H169</f>
        <v>0.192</v>
      </c>
      <c r="AR169" s="180" t="s">
        <v>128</v>
      </c>
      <c r="AT169" s="180" t="s">
        <v>123</v>
      </c>
      <c r="AU169" s="180" t="s">
        <v>88</v>
      </c>
      <c r="AY169" s="14" t="s">
        <v>121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8</v>
      </c>
      <c r="BK169" s="181">
        <f>ROUND(I169*H169,0)</f>
        <v>0</v>
      </c>
      <c r="BL169" s="14" t="s">
        <v>128</v>
      </c>
      <c r="BM169" s="180" t="s">
        <v>292</v>
      </c>
    </row>
    <row r="170" spans="2:65" s="1" customFormat="1" ht="16.5" customHeight="1">
      <c r="B170" s="168"/>
      <c r="C170" s="169" t="s">
        <v>293</v>
      </c>
      <c r="D170" s="169" t="s">
        <v>123</v>
      </c>
      <c r="E170" s="170" t="s">
        <v>294</v>
      </c>
      <c r="F170" s="171" t="s">
        <v>295</v>
      </c>
      <c r="G170" s="172" t="s">
        <v>191</v>
      </c>
      <c r="H170" s="173">
        <v>2</v>
      </c>
      <c r="I170" s="174"/>
      <c r="J170" s="175">
        <f>ROUND(I170*H170,0)</f>
        <v>0</v>
      </c>
      <c r="K170" s="171" t="s">
        <v>127</v>
      </c>
      <c r="L170" s="33"/>
      <c r="M170" s="176" t="s">
        <v>1</v>
      </c>
      <c r="N170" s="177" t="s">
        <v>47</v>
      </c>
      <c r="O170" s="69"/>
      <c r="P170" s="178">
        <f>O170*H170</f>
        <v>0</v>
      </c>
      <c r="Q170" s="178">
        <v>0</v>
      </c>
      <c r="R170" s="178">
        <f>Q170*H170</f>
        <v>0</v>
      </c>
      <c r="S170" s="178">
        <v>0.21</v>
      </c>
      <c r="T170" s="179">
        <f>S170*H170</f>
        <v>0.42</v>
      </c>
      <c r="AR170" s="180" t="s">
        <v>128</v>
      </c>
      <c r="AT170" s="180" t="s">
        <v>123</v>
      </c>
      <c r="AU170" s="180" t="s">
        <v>88</v>
      </c>
      <c r="AY170" s="14" t="s">
        <v>121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4" t="s">
        <v>8</v>
      </c>
      <c r="BK170" s="181">
        <f>ROUND(I170*H170,0)</f>
        <v>0</v>
      </c>
      <c r="BL170" s="14" t="s">
        <v>128</v>
      </c>
      <c r="BM170" s="180" t="s">
        <v>296</v>
      </c>
    </row>
    <row r="171" spans="2:65" s="1" customFormat="1" ht="16.5" customHeight="1">
      <c r="B171" s="168"/>
      <c r="C171" s="169" t="s">
        <v>297</v>
      </c>
      <c r="D171" s="169" t="s">
        <v>123</v>
      </c>
      <c r="E171" s="170" t="s">
        <v>298</v>
      </c>
      <c r="F171" s="171" t="s">
        <v>299</v>
      </c>
      <c r="G171" s="172" t="s">
        <v>191</v>
      </c>
      <c r="H171" s="173">
        <v>1</v>
      </c>
      <c r="I171" s="174"/>
      <c r="J171" s="175">
        <f>ROUND(I171*H171,0)</f>
        <v>0</v>
      </c>
      <c r="K171" s="171" t="s">
        <v>127</v>
      </c>
      <c r="L171" s="33"/>
      <c r="M171" s="176" t="s">
        <v>1</v>
      </c>
      <c r="N171" s="177" t="s">
        <v>47</v>
      </c>
      <c r="O171" s="69"/>
      <c r="P171" s="178">
        <f>O171*H171</f>
        <v>0</v>
      </c>
      <c r="Q171" s="178">
        <v>0</v>
      </c>
      <c r="R171" s="178">
        <f>Q171*H171</f>
        <v>0</v>
      </c>
      <c r="S171" s="178">
        <v>0.285</v>
      </c>
      <c r="T171" s="179">
        <f>S171*H171</f>
        <v>0.285</v>
      </c>
      <c r="AR171" s="180" t="s">
        <v>128</v>
      </c>
      <c r="AT171" s="180" t="s">
        <v>123</v>
      </c>
      <c r="AU171" s="180" t="s">
        <v>88</v>
      </c>
      <c r="AY171" s="14" t="s">
        <v>121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4" t="s">
        <v>8</v>
      </c>
      <c r="BK171" s="181">
        <f>ROUND(I171*H171,0)</f>
        <v>0</v>
      </c>
      <c r="BL171" s="14" t="s">
        <v>128</v>
      </c>
      <c r="BM171" s="180" t="s">
        <v>300</v>
      </c>
    </row>
    <row r="172" spans="2:63" s="11" customFormat="1" ht="22.8" customHeight="1">
      <c r="B172" s="155"/>
      <c r="D172" s="156" t="s">
        <v>81</v>
      </c>
      <c r="E172" s="166" t="s">
        <v>301</v>
      </c>
      <c r="F172" s="166" t="s">
        <v>302</v>
      </c>
      <c r="I172" s="158"/>
      <c r="J172" s="167">
        <f>BK172</f>
        <v>0</v>
      </c>
      <c r="L172" s="155"/>
      <c r="M172" s="160"/>
      <c r="N172" s="161"/>
      <c r="O172" s="161"/>
      <c r="P172" s="162">
        <f>SUM(P173:P176)</f>
        <v>0</v>
      </c>
      <c r="Q172" s="161"/>
      <c r="R172" s="162">
        <f>SUM(R173:R176)</f>
        <v>0</v>
      </c>
      <c r="S172" s="161"/>
      <c r="T172" s="163">
        <f>SUM(T173:T176)</f>
        <v>0</v>
      </c>
      <c r="AR172" s="156" t="s">
        <v>8</v>
      </c>
      <c r="AT172" s="164" t="s">
        <v>81</v>
      </c>
      <c r="AU172" s="164" t="s">
        <v>8</v>
      </c>
      <c r="AY172" s="156" t="s">
        <v>121</v>
      </c>
      <c r="BK172" s="165">
        <f>SUM(BK173:BK176)</f>
        <v>0</v>
      </c>
    </row>
    <row r="173" spans="2:65" s="1" customFormat="1" ht="24" customHeight="1">
      <c r="B173" s="168"/>
      <c r="C173" s="169" t="s">
        <v>303</v>
      </c>
      <c r="D173" s="169" t="s">
        <v>123</v>
      </c>
      <c r="E173" s="170" t="s">
        <v>304</v>
      </c>
      <c r="F173" s="171" t="s">
        <v>305</v>
      </c>
      <c r="G173" s="172" t="s">
        <v>164</v>
      </c>
      <c r="H173" s="173">
        <v>7.372</v>
      </c>
      <c r="I173" s="174"/>
      <c r="J173" s="175">
        <f>ROUND(I173*H173,0)</f>
        <v>0</v>
      </c>
      <c r="K173" s="171" t="s">
        <v>127</v>
      </c>
      <c r="L173" s="33"/>
      <c r="M173" s="176" t="s">
        <v>1</v>
      </c>
      <c r="N173" s="177" t="s">
        <v>47</v>
      </c>
      <c r="O173" s="69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AR173" s="180" t="s">
        <v>128</v>
      </c>
      <c r="AT173" s="180" t="s">
        <v>123</v>
      </c>
      <c r="AU173" s="180" t="s">
        <v>88</v>
      </c>
      <c r="AY173" s="14" t="s">
        <v>121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4" t="s">
        <v>8</v>
      </c>
      <c r="BK173" s="181">
        <f>ROUND(I173*H173,0)</f>
        <v>0</v>
      </c>
      <c r="BL173" s="14" t="s">
        <v>128</v>
      </c>
      <c r="BM173" s="180" t="s">
        <v>306</v>
      </c>
    </row>
    <row r="174" spans="2:65" s="1" customFormat="1" ht="24" customHeight="1">
      <c r="B174" s="168"/>
      <c r="C174" s="169" t="s">
        <v>307</v>
      </c>
      <c r="D174" s="169" t="s">
        <v>123</v>
      </c>
      <c r="E174" s="170" t="s">
        <v>308</v>
      </c>
      <c r="F174" s="171" t="s">
        <v>309</v>
      </c>
      <c r="G174" s="172" t="s">
        <v>164</v>
      </c>
      <c r="H174" s="173">
        <v>7.372</v>
      </c>
      <c r="I174" s="174"/>
      <c r="J174" s="175">
        <f>ROUND(I174*H174,0)</f>
        <v>0</v>
      </c>
      <c r="K174" s="171" t="s">
        <v>127</v>
      </c>
      <c r="L174" s="33"/>
      <c r="M174" s="176" t="s">
        <v>1</v>
      </c>
      <c r="N174" s="177" t="s">
        <v>47</v>
      </c>
      <c r="O174" s="69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180" t="s">
        <v>128</v>
      </c>
      <c r="AT174" s="180" t="s">
        <v>123</v>
      </c>
      <c r="AU174" s="180" t="s">
        <v>88</v>
      </c>
      <c r="AY174" s="14" t="s">
        <v>121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4" t="s">
        <v>8</v>
      </c>
      <c r="BK174" s="181">
        <f>ROUND(I174*H174,0)</f>
        <v>0</v>
      </c>
      <c r="BL174" s="14" t="s">
        <v>128</v>
      </c>
      <c r="BM174" s="180" t="s">
        <v>310</v>
      </c>
    </row>
    <row r="175" spans="2:65" s="1" customFormat="1" ht="24" customHeight="1">
      <c r="B175" s="168"/>
      <c r="C175" s="169" t="s">
        <v>311</v>
      </c>
      <c r="D175" s="169" t="s">
        <v>123</v>
      </c>
      <c r="E175" s="170" t="s">
        <v>312</v>
      </c>
      <c r="F175" s="171" t="s">
        <v>313</v>
      </c>
      <c r="G175" s="172" t="s">
        <v>164</v>
      </c>
      <c r="H175" s="173">
        <v>103.208</v>
      </c>
      <c r="I175" s="174"/>
      <c r="J175" s="175">
        <f>ROUND(I175*H175,0)</f>
        <v>0</v>
      </c>
      <c r="K175" s="171" t="s">
        <v>127</v>
      </c>
      <c r="L175" s="33"/>
      <c r="M175" s="176" t="s">
        <v>1</v>
      </c>
      <c r="N175" s="177" t="s">
        <v>47</v>
      </c>
      <c r="O175" s="69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AR175" s="180" t="s">
        <v>128</v>
      </c>
      <c r="AT175" s="180" t="s">
        <v>123</v>
      </c>
      <c r="AU175" s="180" t="s">
        <v>88</v>
      </c>
      <c r="AY175" s="14" t="s">
        <v>121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4" t="s">
        <v>8</v>
      </c>
      <c r="BK175" s="181">
        <f>ROUND(I175*H175,0)</f>
        <v>0</v>
      </c>
      <c r="BL175" s="14" t="s">
        <v>128</v>
      </c>
      <c r="BM175" s="180" t="s">
        <v>314</v>
      </c>
    </row>
    <row r="176" spans="2:65" s="1" customFormat="1" ht="24" customHeight="1">
      <c r="B176" s="168"/>
      <c r="C176" s="169" t="s">
        <v>315</v>
      </c>
      <c r="D176" s="169" t="s">
        <v>123</v>
      </c>
      <c r="E176" s="170" t="s">
        <v>316</v>
      </c>
      <c r="F176" s="171" t="s">
        <v>317</v>
      </c>
      <c r="G176" s="172" t="s">
        <v>164</v>
      </c>
      <c r="H176" s="173">
        <v>7.372</v>
      </c>
      <c r="I176" s="174"/>
      <c r="J176" s="175">
        <f>ROUND(I176*H176,0)</f>
        <v>0</v>
      </c>
      <c r="K176" s="171" t="s">
        <v>127</v>
      </c>
      <c r="L176" s="33"/>
      <c r="M176" s="176" t="s">
        <v>1</v>
      </c>
      <c r="N176" s="177" t="s">
        <v>47</v>
      </c>
      <c r="O176" s="69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AR176" s="180" t="s">
        <v>128</v>
      </c>
      <c r="AT176" s="180" t="s">
        <v>123</v>
      </c>
      <c r="AU176" s="180" t="s">
        <v>88</v>
      </c>
      <c r="AY176" s="14" t="s">
        <v>121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4" t="s">
        <v>8</v>
      </c>
      <c r="BK176" s="181">
        <f>ROUND(I176*H176,0)</f>
        <v>0</v>
      </c>
      <c r="BL176" s="14" t="s">
        <v>128</v>
      </c>
      <c r="BM176" s="180" t="s">
        <v>318</v>
      </c>
    </row>
    <row r="177" spans="2:63" s="11" customFormat="1" ht="22.8" customHeight="1">
      <c r="B177" s="155"/>
      <c r="D177" s="156" t="s">
        <v>81</v>
      </c>
      <c r="E177" s="166" t="s">
        <v>319</v>
      </c>
      <c r="F177" s="166" t="s">
        <v>320</v>
      </c>
      <c r="I177" s="158"/>
      <c r="J177" s="167">
        <f>BK177</f>
        <v>0</v>
      </c>
      <c r="L177" s="155"/>
      <c r="M177" s="160"/>
      <c r="N177" s="161"/>
      <c r="O177" s="161"/>
      <c r="P177" s="162">
        <f>P178</f>
        <v>0</v>
      </c>
      <c r="Q177" s="161"/>
      <c r="R177" s="162">
        <f>R178</f>
        <v>0</v>
      </c>
      <c r="S177" s="161"/>
      <c r="T177" s="163">
        <f>T178</f>
        <v>0</v>
      </c>
      <c r="AR177" s="156" t="s">
        <v>8</v>
      </c>
      <c r="AT177" s="164" t="s">
        <v>81</v>
      </c>
      <c r="AU177" s="164" t="s">
        <v>8</v>
      </c>
      <c r="AY177" s="156" t="s">
        <v>121</v>
      </c>
      <c r="BK177" s="165">
        <f>BK178</f>
        <v>0</v>
      </c>
    </row>
    <row r="178" spans="2:65" s="1" customFormat="1" ht="24" customHeight="1">
      <c r="B178" s="168"/>
      <c r="C178" s="169" t="s">
        <v>321</v>
      </c>
      <c r="D178" s="169" t="s">
        <v>123</v>
      </c>
      <c r="E178" s="170" t="s">
        <v>322</v>
      </c>
      <c r="F178" s="171" t="s">
        <v>323</v>
      </c>
      <c r="G178" s="172" t="s">
        <v>164</v>
      </c>
      <c r="H178" s="173">
        <v>30.031</v>
      </c>
      <c r="I178" s="174"/>
      <c r="J178" s="175">
        <f>ROUND(I178*H178,0)</f>
        <v>0</v>
      </c>
      <c r="K178" s="171" t="s">
        <v>127</v>
      </c>
      <c r="L178" s="33"/>
      <c r="M178" s="176" t="s">
        <v>1</v>
      </c>
      <c r="N178" s="177" t="s">
        <v>47</v>
      </c>
      <c r="O178" s="69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AR178" s="180" t="s">
        <v>128</v>
      </c>
      <c r="AT178" s="180" t="s">
        <v>123</v>
      </c>
      <c r="AU178" s="180" t="s">
        <v>88</v>
      </c>
      <c r="AY178" s="14" t="s">
        <v>121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4" t="s">
        <v>8</v>
      </c>
      <c r="BK178" s="181">
        <f>ROUND(I178*H178,0)</f>
        <v>0</v>
      </c>
      <c r="BL178" s="14" t="s">
        <v>128</v>
      </c>
      <c r="BM178" s="180" t="s">
        <v>324</v>
      </c>
    </row>
    <row r="179" spans="2:63" s="11" customFormat="1" ht="25.9" customHeight="1">
      <c r="B179" s="155"/>
      <c r="D179" s="156" t="s">
        <v>81</v>
      </c>
      <c r="E179" s="157" t="s">
        <v>325</v>
      </c>
      <c r="F179" s="157" t="s">
        <v>326</v>
      </c>
      <c r="I179" s="158"/>
      <c r="J179" s="159">
        <f>BK179</f>
        <v>0</v>
      </c>
      <c r="L179" s="155"/>
      <c r="M179" s="160"/>
      <c r="N179" s="161"/>
      <c r="O179" s="161"/>
      <c r="P179" s="162">
        <f>P180</f>
        <v>0</v>
      </c>
      <c r="Q179" s="161"/>
      <c r="R179" s="162">
        <f>R180</f>
        <v>0</v>
      </c>
      <c r="S179" s="161"/>
      <c r="T179" s="163">
        <f>T180</f>
        <v>0</v>
      </c>
      <c r="AR179" s="156" t="s">
        <v>88</v>
      </c>
      <c r="AT179" s="164" t="s">
        <v>81</v>
      </c>
      <c r="AU179" s="164" t="s">
        <v>82</v>
      </c>
      <c r="AY179" s="156" t="s">
        <v>121</v>
      </c>
      <c r="BK179" s="165">
        <f>BK180</f>
        <v>0</v>
      </c>
    </row>
    <row r="180" spans="2:63" s="11" customFormat="1" ht="22.8" customHeight="1">
      <c r="B180" s="155"/>
      <c r="D180" s="156" t="s">
        <v>81</v>
      </c>
      <c r="E180" s="166" t="s">
        <v>327</v>
      </c>
      <c r="F180" s="166" t="s">
        <v>328</v>
      </c>
      <c r="I180" s="158"/>
      <c r="J180" s="167">
        <f>BK180</f>
        <v>0</v>
      </c>
      <c r="L180" s="155"/>
      <c r="M180" s="160"/>
      <c r="N180" s="161"/>
      <c r="O180" s="161"/>
      <c r="P180" s="162">
        <f>SUM(P181:P184)</f>
        <v>0</v>
      </c>
      <c r="Q180" s="161"/>
      <c r="R180" s="162">
        <f>SUM(R181:R184)</f>
        <v>0</v>
      </c>
      <c r="S180" s="161"/>
      <c r="T180" s="163">
        <f>SUM(T181:T184)</f>
        <v>0</v>
      </c>
      <c r="AR180" s="156" t="s">
        <v>88</v>
      </c>
      <c r="AT180" s="164" t="s">
        <v>81</v>
      </c>
      <c r="AU180" s="164" t="s">
        <v>8</v>
      </c>
      <c r="AY180" s="156" t="s">
        <v>121</v>
      </c>
      <c r="BK180" s="165">
        <f>SUM(BK181:BK184)</f>
        <v>0</v>
      </c>
    </row>
    <row r="181" spans="2:65" s="1" customFormat="1" ht="24" customHeight="1">
      <c r="B181" s="168"/>
      <c r="C181" s="182" t="s">
        <v>329</v>
      </c>
      <c r="D181" s="182" t="s">
        <v>194</v>
      </c>
      <c r="E181" s="183" t="s">
        <v>330</v>
      </c>
      <c r="F181" s="184" t="s">
        <v>331</v>
      </c>
      <c r="G181" s="185" t="s">
        <v>191</v>
      </c>
      <c r="H181" s="186">
        <v>1</v>
      </c>
      <c r="I181" s="187"/>
      <c r="J181" s="188">
        <f>ROUND(I181*H181,0)</f>
        <v>0</v>
      </c>
      <c r="K181" s="184" t="s">
        <v>1</v>
      </c>
      <c r="L181" s="189"/>
      <c r="M181" s="190" t="s">
        <v>1</v>
      </c>
      <c r="N181" s="191" t="s">
        <v>47</v>
      </c>
      <c r="O181" s="69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180" t="s">
        <v>251</v>
      </c>
      <c r="AT181" s="180" t="s">
        <v>194</v>
      </c>
      <c r="AU181" s="180" t="s">
        <v>88</v>
      </c>
      <c r="AY181" s="14" t="s">
        <v>121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4" t="s">
        <v>8</v>
      </c>
      <c r="BK181" s="181">
        <f>ROUND(I181*H181,0)</f>
        <v>0</v>
      </c>
      <c r="BL181" s="14" t="s">
        <v>188</v>
      </c>
      <c r="BM181" s="180" t="s">
        <v>332</v>
      </c>
    </row>
    <row r="182" spans="2:65" s="1" customFormat="1" ht="24" customHeight="1">
      <c r="B182" s="168"/>
      <c r="C182" s="182" t="s">
        <v>333</v>
      </c>
      <c r="D182" s="182" t="s">
        <v>194</v>
      </c>
      <c r="E182" s="183" t="s">
        <v>334</v>
      </c>
      <c r="F182" s="184" t="s">
        <v>335</v>
      </c>
      <c r="G182" s="185" t="s">
        <v>191</v>
      </c>
      <c r="H182" s="186">
        <v>1</v>
      </c>
      <c r="I182" s="187"/>
      <c r="J182" s="188">
        <f>ROUND(I182*H182,0)</f>
        <v>0</v>
      </c>
      <c r="K182" s="184" t="s">
        <v>1</v>
      </c>
      <c r="L182" s="189"/>
      <c r="M182" s="190" t="s">
        <v>1</v>
      </c>
      <c r="N182" s="191" t="s">
        <v>47</v>
      </c>
      <c r="O182" s="69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AR182" s="180" t="s">
        <v>251</v>
      </c>
      <c r="AT182" s="180" t="s">
        <v>194</v>
      </c>
      <c r="AU182" s="180" t="s">
        <v>88</v>
      </c>
      <c r="AY182" s="14" t="s">
        <v>121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4" t="s">
        <v>8</v>
      </c>
      <c r="BK182" s="181">
        <f>ROUND(I182*H182,0)</f>
        <v>0</v>
      </c>
      <c r="BL182" s="14" t="s">
        <v>188</v>
      </c>
      <c r="BM182" s="180" t="s">
        <v>336</v>
      </c>
    </row>
    <row r="183" spans="2:65" s="1" customFormat="1" ht="24" customHeight="1">
      <c r="B183" s="168"/>
      <c r="C183" s="182" t="s">
        <v>337</v>
      </c>
      <c r="D183" s="182" t="s">
        <v>194</v>
      </c>
      <c r="E183" s="183" t="s">
        <v>338</v>
      </c>
      <c r="F183" s="184" t="s">
        <v>339</v>
      </c>
      <c r="G183" s="185" t="s">
        <v>191</v>
      </c>
      <c r="H183" s="186">
        <v>1</v>
      </c>
      <c r="I183" s="187"/>
      <c r="J183" s="188">
        <f>ROUND(I183*H183,0)</f>
        <v>0</v>
      </c>
      <c r="K183" s="184" t="s">
        <v>1</v>
      </c>
      <c r="L183" s="189"/>
      <c r="M183" s="190" t="s">
        <v>1</v>
      </c>
      <c r="N183" s="191" t="s">
        <v>47</v>
      </c>
      <c r="O183" s="69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AR183" s="180" t="s">
        <v>251</v>
      </c>
      <c r="AT183" s="180" t="s">
        <v>194</v>
      </c>
      <c r="AU183" s="180" t="s">
        <v>88</v>
      </c>
      <c r="AY183" s="14" t="s">
        <v>121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4" t="s">
        <v>8</v>
      </c>
      <c r="BK183" s="181">
        <f>ROUND(I183*H183,0)</f>
        <v>0</v>
      </c>
      <c r="BL183" s="14" t="s">
        <v>188</v>
      </c>
      <c r="BM183" s="180" t="s">
        <v>340</v>
      </c>
    </row>
    <row r="184" spans="2:65" s="1" customFormat="1" ht="24" customHeight="1">
      <c r="B184" s="168"/>
      <c r="C184" s="182" t="s">
        <v>341</v>
      </c>
      <c r="D184" s="182" t="s">
        <v>194</v>
      </c>
      <c r="E184" s="183" t="s">
        <v>342</v>
      </c>
      <c r="F184" s="184" t="s">
        <v>343</v>
      </c>
      <c r="G184" s="185" t="s">
        <v>191</v>
      </c>
      <c r="H184" s="186">
        <v>1</v>
      </c>
      <c r="I184" s="187"/>
      <c r="J184" s="188">
        <f>ROUND(I184*H184,0)</f>
        <v>0</v>
      </c>
      <c r="K184" s="184" t="s">
        <v>1</v>
      </c>
      <c r="L184" s="189"/>
      <c r="M184" s="190" t="s">
        <v>1</v>
      </c>
      <c r="N184" s="191" t="s">
        <v>47</v>
      </c>
      <c r="O184" s="69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AR184" s="180" t="s">
        <v>251</v>
      </c>
      <c r="AT184" s="180" t="s">
        <v>194</v>
      </c>
      <c r="AU184" s="180" t="s">
        <v>88</v>
      </c>
      <c r="AY184" s="14" t="s">
        <v>121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4" t="s">
        <v>8</v>
      </c>
      <c r="BK184" s="181">
        <f>ROUND(I184*H184,0)</f>
        <v>0</v>
      </c>
      <c r="BL184" s="14" t="s">
        <v>188</v>
      </c>
      <c r="BM184" s="180" t="s">
        <v>344</v>
      </c>
    </row>
    <row r="185" spans="2:63" s="11" customFormat="1" ht="25.9" customHeight="1">
      <c r="B185" s="155"/>
      <c r="D185" s="156" t="s">
        <v>81</v>
      </c>
      <c r="E185" s="157" t="s">
        <v>345</v>
      </c>
      <c r="F185" s="157" t="s">
        <v>346</v>
      </c>
      <c r="I185" s="158"/>
      <c r="J185" s="159">
        <f>BK185</f>
        <v>0</v>
      </c>
      <c r="L185" s="155"/>
      <c r="M185" s="160"/>
      <c r="N185" s="161"/>
      <c r="O185" s="161"/>
      <c r="P185" s="162">
        <f>P186</f>
        <v>0</v>
      </c>
      <c r="Q185" s="161"/>
      <c r="R185" s="162">
        <f>R186</f>
        <v>0</v>
      </c>
      <c r="S185" s="161"/>
      <c r="T185" s="163">
        <f>T186</f>
        <v>0</v>
      </c>
      <c r="AR185" s="156" t="s">
        <v>142</v>
      </c>
      <c r="AT185" s="164" t="s">
        <v>81</v>
      </c>
      <c r="AU185" s="164" t="s">
        <v>82</v>
      </c>
      <c r="AY185" s="156" t="s">
        <v>121</v>
      </c>
      <c r="BK185" s="165">
        <f>BK186</f>
        <v>0</v>
      </c>
    </row>
    <row r="186" spans="2:63" s="11" customFormat="1" ht="22.8" customHeight="1">
      <c r="B186" s="155"/>
      <c r="D186" s="156" t="s">
        <v>81</v>
      </c>
      <c r="E186" s="166" t="s">
        <v>347</v>
      </c>
      <c r="F186" s="166" t="s">
        <v>348</v>
      </c>
      <c r="I186" s="158"/>
      <c r="J186" s="167">
        <f>BK186</f>
        <v>0</v>
      </c>
      <c r="L186" s="155"/>
      <c r="M186" s="160"/>
      <c r="N186" s="161"/>
      <c r="O186" s="161"/>
      <c r="P186" s="162">
        <f>P187</f>
        <v>0</v>
      </c>
      <c r="Q186" s="161"/>
      <c r="R186" s="162">
        <f>R187</f>
        <v>0</v>
      </c>
      <c r="S186" s="161"/>
      <c r="T186" s="163">
        <f>T187</f>
        <v>0</v>
      </c>
      <c r="AR186" s="156" t="s">
        <v>142</v>
      </c>
      <c r="AT186" s="164" t="s">
        <v>81</v>
      </c>
      <c r="AU186" s="164" t="s">
        <v>8</v>
      </c>
      <c r="AY186" s="156" t="s">
        <v>121</v>
      </c>
      <c r="BK186" s="165">
        <f>BK187</f>
        <v>0</v>
      </c>
    </row>
    <row r="187" spans="2:65" s="1" customFormat="1" ht="16.5" customHeight="1">
      <c r="B187" s="168"/>
      <c r="C187" s="169" t="s">
        <v>349</v>
      </c>
      <c r="D187" s="169" t="s">
        <v>123</v>
      </c>
      <c r="E187" s="170" t="s">
        <v>350</v>
      </c>
      <c r="F187" s="171" t="s">
        <v>351</v>
      </c>
      <c r="G187" s="172" t="s">
        <v>352</v>
      </c>
      <c r="H187" s="192"/>
      <c r="I187" s="174"/>
      <c r="J187" s="175">
        <f>ROUND(I187*H187,0)</f>
        <v>0</v>
      </c>
      <c r="K187" s="171" t="s">
        <v>127</v>
      </c>
      <c r="L187" s="33"/>
      <c r="M187" s="193" t="s">
        <v>1</v>
      </c>
      <c r="N187" s="194" t="s">
        <v>47</v>
      </c>
      <c r="O187" s="195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AR187" s="180" t="s">
        <v>353</v>
      </c>
      <c r="AT187" s="180" t="s">
        <v>123</v>
      </c>
      <c r="AU187" s="180" t="s">
        <v>88</v>
      </c>
      <c r="AY187" s="14" t="s">
        <v>121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4" t="s">
        <v>8</v>
      </c>
      <c r="BK187" s="181">
        <f>ROUND(I187*H187,0)</f>
        <v>0</v>
      </c>
      <c r="BL187" s="14" t="s">
        <v>353</v>
      </c>
      <c r="BM187" s="180" t="s">
        <v>354</v>
      </c>
    </row>
    <row r="188" spans="2:12" s="1" customFormat="1" ht="6.95" customHeight="1">
      <c r="B188" s="52"/>
      <c r="C188" s="53"/>
      <c r="D188" s="53"/>
      <c r="E188" s="53"/>
      <c r="F188" s="53"/>
      <c r="G188" s="53"/>
      <c r="H188" s="53"/>
      <c r="I188" s="129"/>
      <c r="J188" s="53"/>
      <c r="K188" s="53"/>
      <c r="L188" s="33"/>
    </row>
  </sheetData>
  <autoFilter ref="C122:K187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2019-05-02T13:25:22Z</dcterms:created>
  <dcterms:modified xsi:type="dcterms:W3CDTF">2019-05-02T13:25:23Z</dcterms:modified>
  <cp:category/>
  <cp:version/>
  <cp:contentType/>
  <cp:contentStatus/>
</cp:coreProperties>
</file>